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420" windowHeight="6135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<sst xmlns="http://schemas.openxmlformats.org/spreadsheetml/2006/main" count="1901" uniqueCount="56">
  <si>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</si>
  <si>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</si>
  <si>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</si>
  <si>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</si>
  <si>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</si>
  <si>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</si>
  <si>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</si>
  <si>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</si>
  <si>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</si>
  <si>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</si>
  <si>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</si>
  <si>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</si>
  <si>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</si>
  <si>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</si>
  <si>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</si>
  <si>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</si>
  <si>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</si>
  <si>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</si>
  <si>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</si>
  <si>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</si>
  <si>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</si>
  <si>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</si>
  <si>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</si>
  <si>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</si>
  <si>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</si>
  <si>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</si>
  <si>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</si>
  <si>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</si>
  <si>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</si>
  <si>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</si>
  <si>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</si>
  <si>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</si>
  <si>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</si>
  <si>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</si>
  <si>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</si>
  <si>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</si>
  <si>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</si>
  <si>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</si>
  <si>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</si>
  <si>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</si>
  <si>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</si>
  <si>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</si>
  <si>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</si>
  <si>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</si>
  <si>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</si>
  <si>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</si>
  <si>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</si>
  <si>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</si>
  <si>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</si>
  <si>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</si>
  <si>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</si>
  <si>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</si>
  <si>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</si>
  <si>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</si>
  <si>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</si>
  <si>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※4~12月は確々報値。1~2月は確報値。3月は速報値。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</si>
</sst>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38" fontId="63" fillId="0" borderId="13" xfId="49" applyFont="1" applyBorder="1" applyAlignment="1" applyProtection="1">
      <alignment vertical="center"/>
      <protection locked="0"/>
    </xf>
    <xf numFmtId="38" fontId="63" fillId="0" borderId="14" xfId="49" applyFont="1" applyBorder="1" applyAlignment="1" applyProtection="1">
      <alignment vertical="center"/>
      <protection locked="0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425767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61">
        <v>45408</v>
      </c>
      <c r="R2" s="161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63" t="s">
        <v>17</v>
      </c>
      <c r="B4" s="112" t="s">
        <v>9</v>
      </c>
      <c r="C4" s="112" t="s">
        <v>1</v>
      </c>
      <c r="D4" s="115">
        <f>'P合計'!D4+'B合計'!D4+'液化石油ガス'!D4</f>
        <v>0</v>
      </c>
      <c r="E4" s="116">
        <f>'P合計'!E4+'B合計'!E4+'液化石油ガス'!E4</f>
        <v>0</v>
      </c>
      <c r="F4" s="116">
        <f>'P合計'!F4+'B合計'!F4+'液化石油ガス'!F4</f>
        <v>0</v>
      </c>
      <c r="G4" s="116">
        <f>'P合計'!G4+'B合計'!G4+'液化石油ガス'!G4</f>
        <v>0</v>
      </c>
      <c r="H4" s="116">
        <f>'P合計'!H4+'B合計'!H4+'液化石油ガス'!H4</f>
        <v>0</v>
      </c>
      <c r="I4" s="117">
        <f>'P合計'!I4+'B合計'!I4+'液化石油ガス'!I4</f>
        <v>0</v>
      </c>
      <c r="J4" s="118">
        <f>SUM(D4:I4)</f>
        <v>0</v>
      </c>
      <c r="K4" s="119">
        <f>'P合計'!K4+'B合計'!K4+'液化石油ガス'!K4</f>
        <v>0</v>
      </c>
      <c r="L4" s="116">
        <f>'P合計'!L4+'B合計'!L4+'液化石油ガス'!L4</f>
        <v>0</v>
      </c>
      <c r="M4" s="116">
        <f>'P合計'!M4+'B合計'!M4+'液化石油ガス'!M4</f>
        <v>0</v>
      </c>
      <c r="N4" s="116">
        <f>'P合計'!N4+'B合計'!N4+'液化石油ガス'!N4</f>
        <v>0</v>
      </c>
      <c r="O4" s="116">
        <f>'P合計'!O4+'B合計'!O4+'液化石油ガス'!O4</f>
        <v>0</v>
      </c>
      <c r="P4" s="117">
        <f>'P合計'!P4+'B合計'!P4+'液化石油ガス'!P4</f>
        <v>22047</v>
      </c>
      <c r="Q4" s="118">
        <f>'P合計'!Q4+'B合計'!Q4+'液化石油ガス'!Q4</f>
        <v>22047</v>
      </c>
      <c r="R4" s="120">
        <f>'P合計'!R4+'B合計'!R4+'液化石油ガス'!R4</f>
        <v>22047</v>
      </c>
    </row>
    <row r="5" spans="1:18" ht="13.5" customHeight="1">
      <c r="A5" s="164"/>
      <c r="B5" s="112" t="s">
        <v>10</v>
      </c>
      <c r="C5" s="112" t="s">
        <v>2</v>
      </c>
      <c r="D5" s="121">
        <f>'P合計'!D5+'B合計'!D5+'液化石油ガス'!D5</f>
        <v>0</v>
      </c>
      <c r="E5" s="116">
        <f>'P合計'!E5+'B合計'!E5+'液化石油ガス'!E5</f>
        <v>0</v>
      </c>
      <c r="F5" s="116">
        <f>'P合計'!F5+'B合計'!F5+'液化石油ガス'!F5</f>
        <v>0</v>
      </c>
      <c r="G5" s="116">
        <f>'P合計'!G5+'B合計'!G5+'液化石油ガス'!G5</f>
        <v>0</v>
      </c>
      <c r="H5" s="116">
        <f>'P合計'!H5+'B合計'!H5+'液化石油ガス'!H5</f>
        <v>0</v>
      </c>
      <c r="I5" s="117">
        <f>'P合計'!I5+'B合計'!I5+'液化石油ガス'!I5</f>
        <v>0</v>
      </c>
      <c r="J5" s="118">
        <f>SUM(D5:I5)</f>
        <v>0</v>
      </c>
      <c r="K5" s="119">
        <f>'P合計'!K5+'B合計'!K5+'液化石油ガス'!K5</f>
        <v>0</v>
      </c>
      <c r="L5" s="116">
        <f>'P合計'!L5+'B合計'!L5+'液化石油ガス'!L5</f>
        <v>0</v>
      </c>
      <c r="M5" s="116">
        <f>'P合計'!M5+'B合計'!M5+'液化石油ガス'!M5</f>
        <v>0</v>
      </c>
      <c r="N5" s="116">
        <f>'P合計'!N5+'B合計'!N5+'液化石油ガス'!N5</f>
        <v>0</v>
      </c>
      <c r="O5" s="116">
        <f>'P合計'!O5+'B合計'!O5+'液化石油ガス'!O5</f>
        <v>0</v>
      </c>
      <c r="P5" s="117">
        <f>'P合計'!P5+'B合計'!P5+'液化石油ガス'!P5</f>
        <v>2234671</v>
      </c>
      <c r="Q5" s="118">
        <f>'P合計'!Q5+'B合計'!Q5+'液化石油ガス'!Q5</f>
        <v>2234671</v>
      </c>
      <c r="R5" s="120">
        <f>'P合計'!R5+'B合計'!R5+'液化石油ガス'!R5</f>
        <v>2234671</v>
      </c>
    </row>
    <row r="6" spans="1:18" ht="13.5" customHeight="1" thickBot="1">
      <c r="A6" s="165"/>
      <c r="B6" s="113" t="s">
        <v>18</v>
      </c>
      <c r="C6" s="113" t="s">
        <v>3</v>
      </c>
      <c r="D6" s="122" t="str">
        <f>IF(OR(D4=0,D5=0)," ",(D5/D4)*1000)</f>
        <v> </v>
      </c>
      <c r="E6" s="123" t="str">
        <f aca="true" t="shared" si="0" ref="E6:R6">IF(OR(E4=0,E5=0)," ",(E5/E4)*1000)</f>
        <v> </v>
      </c>
      <c r="F6" s="123" t="str">
        <f t="shared" si="0"/>
        <v> </v>
      </c>
      <c r="G6" s="123" t="str">
        <f t="shared" si="0"/>
        <v> </v>
      </c>
      <c r="H6" s="123" t="str">
        <f t="shared" si="0"/>
        <v> </v>
      </c>
      <c r="I6" s="124" t="str">
        <f t="shared" si="0"/>
        <v> </v>
      </c>
      <c r="J6" s="125" t="str">
        <f t="shared" si="0"/>
        <v> </v>
      </c>
      <c r="K6" s="126" t="str">
        <f t="shared" si="0"/>
        <v> </v>
      </c>
      <c r="L6" s="123" t="str">
        <f t="shared" si="0"/>
        <v> </v>
      </c>
      <c r="M6" s="123" t="str">
        <f t="shared" si="0"/>
        <v> </v>
      </c>
      <c r="N6" s="123" t="str">
        <f t="shared" si="0"/>
        <v> </v>
      </c>
      <c r="O6" s="123" t="str">
        <f t="shared" si="0"/>
        <v> </v>
      </c>
      <c r="P6" s="124">
        <f t="shared" si="0"/>
        <v>101359.4139792262</v>
      </c>
      <c r="Q6" s="125">
        <f t="shared" si="0"/>
        <v>101359.4139792262</v>
      </c>
      <c r="R6" s="127">
        <f t="shared" si="0"/>
        <v>101359.4139792262</v>
      </c>
    </row>
    <row r="7" spans="1:18" ht="13.5" customHeight="1">
      <c r="A7" s="163" t="s">
        <v>19</v>
      </c>
      <c r="B7" s="112" t="s">
        <v>9</v>
      </c>
      <c r="C7" s="112" t="s">
        <v>1</v>
      </c>
      <c r="D7" s="115">
        <f>'P合計'!D7+'B合計'!D7+'液化石油ガス'!D7</f>
        <v>51572</v>
      </c>
      <c r="E7" s="116">
        <f>'P合計'!E7+'B合計'!E7+'液化石油ガス'!E7</f>
        <v>47838</v>
      </c>
      <c r="F7" s="116">
        <f>'P合計'!F7+'B合計'!F7+'液化石油ガス'!F7</f>
        <v>0</v>
      </c>
      <c r="G7" s="116">
        <f>'P合計'!G7+'B合計'!G7+'液化石油ガス'!G7</f>
        <v>0</v>
      </c>
      <c r="H7" s="116">
        <f>'P合計'!H7+'B合計'!H7+'液化石油ガス'!H7</f>
        <v>23864</v>
      </c>
      <c r="I7" s="117">
        <f>'P合計'!I7+'B合計'!I7+'液化石油ガス'!I7</f>
        <v>9</v>
      </c>
      <c r="J7" s="118">
        <f>SUM(D7:I7)</f>
        <v>123283</v>
      </c>
      <c r="K7" s="119">
        <f>'P合計'!K7+'B合計'!K7+'液化石油ガス'!K7</f>
        <v>0</v>
      </c>
      <c r="L7" s="116">
        <f>'P合計'!L7+'B合計'!L7+'液化石油ガス'!L7</f>
        <v>0</v>
      </c>
      <c r="M7" s="116">
        <f>'P合計'!M7+'B合計'!M7+'液化石油ガス'!M7</f>
        <v>0</v>
      </c>
      <c r="N7" s="116">
        <f>'P合計'!N7+'B合計'!N7+'液化石油ガス'!N7</f>
        <v>0</v>
      </c>
      <c r="O7" s="116">
        <f>'P合計'!O7+'B合計'!O7+'液化石油ガス'!O7</f>
        <v>60645</v>
      </c>
      <c r="P7" s="117">
        <f>'P合計'!P7+'B合計'!P7+'液化石油ガス'!P7</f>
        <v>73801</v>
      </c>
      <c r="Q7" s="118">
        <f>'P合計'!Q7+'B合計'!Q7+'液化石油ガス'!Q7</f>
        <v>134446</v>
      </c>
      <c r="R7" s="120">
        <f>'P合計'!R7+'B合計'!R7+'液化石油ガス'!R7</f>
        <v>257729</v>
      </c>
    </row>
    <row r="8" spans="1:18" ht="13.5" customHeight="1">
      <c r="A8" s="164"/>
      <c r="B8" s="112" t="s">
        <v>10</v>
      </c>
      <c r="C8" s="112" t="s">
        <v>2</v>
      </c>
      <c r="D8" s="121">
        <f>'P合計'!D8+'B合計'!D8+'液化石油ガス'!D8</f>
        <v>4442623</v>
      </c>
      <c r="E8" s="116">
        <f>'P合計'!E8+'B合計'!E8+'液化石油ガス'!E8</f>
        <v>3833086</v>
      </c>
      <c r="F8" s="116">
        <f>'P合計'!F8+'B合計'!F8+'液化石油ガス'!F8</f>
        <v>0</v>
      </c>
      <c r="G8" s="116">
        <f>'P合計'!G8+'B合計'!G8+'液化石油ガス'!G8</f>
        <v>0</v>
      </c>
      <c r="H8" s="116">
        <f>'P合計'!H8+'B合計'!H8+'液化石油ガス'!H8</f>
        <v>1637552</v>
      </c>
      <c r="I8" s="117">
        <f>'P合計'!I8+'B合計'!I8+'液化石油ガス'!I8</f>
        <v>1681</v>
      </c>
      <c r="J8" s="118">
        <f>SUM(D8:I8)</f>
        <v>9914942</v>
      </c>
      <c r="K8" s="119">
        <f>'P合計'!K8+'B合計'!K8+'液化石油ガス'!K8</f>
        <v>0</v>
      </c>
      <c r="L8" s="116">
        <f>'P合計'!L8+'B合計'!L8+'液化石油ガス'!L8</f>
        <v>0</v>
      </c>
      <c r="M8" s="116">
        <f>'P合計'!M8+'B合計'!M8+'液化石油ガス'!M8</f>
        <v>0</v>
      </c>
      <c r="N8" s="116">
        <f>'P合計'!N8+'B合計'!N8+'液化石油ガス'!N8</f>
        <v>0</v>
      </c>
      <c r="O8" s="116">
        <f>'P合計'!O8+'B合計'!O8+'液化石油ガス'!O8</f>
        <v>6688100</v>
      </c>
      <c r="P8" s="117">
        <f>'P合計'!P8+'B合計'!P8+'液化石油ガス'!P8</f>
        <v>7430498</v>
      </c>
      <c r="Q8" s="118">
        <f>'P合計'!Q8+'B合計'!Q8+'液化石油ガス'!Q8</f>
        <v>14118598</v>
      </c>
      <c r="R8" s="120">
        <f>'P合計'!R8+'B合計'!R8+'液化石油ガス'!R8</f>
        <v>24033540</v>
      </c>
    </row>
    <row r="9" spans="1:18" ht="13.5" customHeight="1" thickBot="1">
      <c r="A9" s="165"/>
      <c r="B9" s="113" t="s">
        <v>18</v>
      </c>
      <c r="C9" s="113" t="s">
        <v>3</v>
      </c>
      <c r="D9" s="122">
        <f>IF(OR(D7=0,D8=0)," ",(D8/D7)*1000)</f>
        <v>86144.08981617932</v>
      </c>
      <c r="E9" s="123">
        <f aca="true" t="shared" si="1" ref="E9:R9">IF(OR(E7=0,E8=0)," ",(E8/E7)*1000)</f>
        <v>80126.38488231113</v>
      </c>
      <c r="F9" s="123" t="str">
        <f t="shared" si="1"/>
        <v> </v>
      </c>
      <c r="G9" s="123" t="str">
        <f t="shared" si="1"/>
        <v> </v>
      </c>
      <c r="H9" s="123">
        <f t="shared" si="1"/>
        <v>68620.18102581294</v>
      </c>
      <c r="I9" s="124">
        <f t="shared" si="1"/>
        <v>186777.77777777778</v>
      </c>
      <c r="J9" s="125">
        <f t="shared" si="1"/>
        <v>80424.24340744466</v>
      </c>
      <c r="K9" s="126" t="str">
        <f t="shared" si="1"/>
        <v> </v>
      </c>
      <c r="L9" s="123" t="str">
        <f t="shared" si="1"/>
        <v> </v>
      </c>
      <c r="M9" s="123" t="str">
        <f t="shared" si="1"/>
        <v> </v>
      </c>
      <c r="N9" s="123" t="str">
        <f t="shared" si="1"/>
        <v> </v>
      </c>
      <c r="O9" s="123">
        <f t="shared" si="1"/>
        <v>110282.79330530134</v>
      </c>
      <c r="P9" s="124">
        <f t="shared" si="1"/>
        <v>100682.89047573882</v>
      </c>
      <c r="Q9" s="125">
        <f t="shared" si="1"/>
        <v>105013.15026107137</v>
      </c>
      <c r="R9" s="127">
        <f t="shared" si="1"/>
        <v>93251.2057238417</v>
      </c>
    </row>
    <row r="10" spans="1:18" ht="13.5" customHeight="1">
      <c r="A10" s="163" t="s">
        <v>39</v>
      </c>
      <c r="B10" s="112" t="s">
        <v>9</v>
      </c>
      <c r="C10" s="112" t="s">
        <v>1</v>
      </c>
      <c r="D10" s="115">
        <f>'P合計'!D10+'B合計'!D10+'液化石油ガス'!D10</f>
        <v>0</v>
      </c>
      <c r="E10" s="116">
        <f>'P合計'!E10+'B合計'!E10+'液化石油ガス'!E10</f>
        <v>0</v>
      </c>
      <c r="F10" s="116">
        <f>'P合計'!F10+'B合計'!F10+'液化石油ガス'!F10</f>
        <v>0</v>
      </c>
      <c r="G10" s="116">
        <f>'P合計'!G10+'B合計'!G10+'液化石油ガス'!G10</f>
        <v>10194</v>
      </c>
      <c r="H10" s="116">
        <f>'P合計'!H10+'B合計'!H10+'液化石油ガス'!H10</f>
        <v>11879</v>
      </c>
      <c r="I10" s="117">
        <f>'P合計'!I10+'B合計'!I10+'液化石油ガス'!I10</f>
        <v>26017</v>
      </c>
      <c r="J10" s="118">
        <f>SUM(D10:I10)</f>
        <v>48090</v>
      </c>
      <c r="K10" s="119">
        <f>'P合計'!K10+'B合計'!K10+'液化石油ガス'!K10</f>
        <v>20944</v>
      </c>
      <c r="L10" s="116">
        <f>'P合計'!L10+'B合計'!L10+'液化石油ガス'!L10</f>
        <v>0</v>
      </c>
      <c r="M10" s="116">
        <f>'P合計'!M10+'B合計'!M10+'液化石油ガス'!M10</f>
        <v>0</v>
      </c>
      <c r="N10" s="116">
        <f>'P合計'!N10+'B合計'!N10+'液化石油ガス'!N10</f>
        <v>46620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67564</v>
      </c>
      <c r="R10" s="120">
        <f>'P合計'!R10+'B合計'!R10+'液化石油ガス'!R10</f>
        <v>115654</v>
      </c>
    </row>
    <row r="11" spans="1:18" ht="13.5" customHeight="1">
      <c r="A11" s="164"/>
      <c r="B11" s="112" t="s">
        <v>10</v>
      </c>
      <c r="C11" s="112" t="s">
        <v>2</v>
      </c>
      <c r="D11" s="121">
        <f>'P合計'!D11+'B合計'!D11+'液化石油ガス'!D11</f>
        <v>0</v>
      </c>
      <c r="E11" s="116">
        <f>'P合計'!E11+'B合計'!E11+'液化石油ガス'!E11</f>
        <v>0</v>
      </c>
      <c r="F11" s="116">
        <f>'P合計'!F11+'B合計'!F11+'液化石油ガス'!F11</f>
        <v>0</v>
      </c>
      <c r="G11" s="116">
        <f>'P合計'!G11+'B合計'!G11+'液化石油ガス'!G11</f>
        <v>805409</v>
      </c>
      <c r="H11" s="116">
        <f>'P合計'!H11+'B合計'!H11+'液化石油ガス'!H11</f>
        <v>930781</v>
      </c>
      <c r="I11" s="117">
        <f>'P合計'!I11+'B合計'!I11+'液化石油ガス'!I11</f>
        <v>2287299</v>
      </c>
      <c r="J11" s="118">
        <f>SUM(D11:I11)</f>
        <v>4023489</v>
      </c>
      <c r="K11" s="119">
        <f>'P合計'!K11+'B合計'!K11+'液化石油ガス'!K11</f>
        <v>1869658</v>
      </c>
      <c r="L11" s="116">
        <f>'P合計'!L11+'B合計'!L11+'液化石油ガス'!L11</f>
        <v>0</v>
      </c>
      <c r="M11" s="116">
        <f>'P合計'!M11+'B合計'!M11+'液化石油ガス'!M11</f>
        <v>0</v>
      </c>
      <c r="N11" s="116">
        <f>'P合計'!N11+'B合計'!N11+'液化石油ガス'!N11</f>
        <v>3914306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5783964</v>
      </c>
      <c r="R11" s="120">
        <f>'P合計'!R11+'B合計'!R11+'液化石油ガス'!R11</f>
        <v>9807453</v>
      </c>
    </row>
    <row r="12" spans="1:18" ht="13.5" customHeight="1" thickBot="1">
      <c r="A12" s="165"/>
      <c r="B12" s="113" t="s">
        <v>18</v>
      </c>
      <c r="C12" s="113" t="s">
        <v>3</v>
      </c>
      <c r="D12" s="122" t="str">
        <f>IF(OR(D10=0,D11=0)," ",(D11/D10)*1000)</f>
        <v> </v>
      </c>
      <c r="E12" s="123" t="str">
        <f aca="true" t="shared" si="2" ref="E12:R12">IF(OR(E10=0,E11=0)," ",(E11/E10)*1000)</f>
        <v> </v>
      </c>
      <c r="F12" s="123" t="str">
        <f t="shared" si="2"/>
        <v> </v>
      </c>
      <c r="G12" s="123">
        <f t="shared" si="2"/>
        <v>79008.14204433981</v>
      </c>
      <c r="H12" s="123">
        <f t="shared" si="2"/>
        <v>78355.16457614276</v>
      </c>
      <c r="I12" s="124">
        <f t="shared" si="2"/>
        <v>87915.5552138986</v>
      </c>
      <c r="J12" s="125">
        <f t="shared" si="2"/>
        <v>83665.8140985652</v>
      </c>
      <c r="K12" s="126">
        <f t="shared" si="2"/>
        <v>89269.38502673796</v>
      </c>
      <c r="L12" s="123" t="str">
        <f t="shared" si="2"/>
        <v> </v>
      </c>
      <c r="M12" s="123" t="str">
        <f t="shared" si="2"/>
        <v> </v>
      </c>
      <c r="N12" s="123">
        <f t="shared" si="2"/>
        <v>83961.94766194766</v>
      </c>
      <c r="O12" s="123" t="str">
        <f t="shared" si="2"/>
        <v> </v>
      </c>
      <c r="P12" s="124" t="str">
        <f t="shared" si="2"/>
        <v> </v>
      </c>
      <c r="Q12" s="125">
        <f t="shared" si="2"/>
        <v>85607.1872594873</v>
      </c>
      <c r="R12" s="127">
        <f t="shared" si="2"/>
        <v>84799.94639182389</v>
      </c>
    </row>
    <row r="13" spans="1:18" ht="13.5" customHeight="1">
      <c r="A13" s="163" t="s">
        <v>22</v>
      </c>
      <c r="B13" s="112" t="s">
        <v>9</v>
      </c>
      <c r="C13" s="112" t="s">
        <v>1</v>
      </c>
      <c r="D13" s="115">
        <f>'P合計'!D13+'B合計'!D13+'液化石油ガス'!D13</f>
        <v>220</v>
      </c>
      <c r="E13" s="116">
        <f>'P合計'!E13+'B合計'!E13+'液化石油ガス'!E13</f>
        <v>47194</v>
      </c>
      <c r="F13" s="116">
        <f>'P合計'!F13+'B合計'!F13+'液化石油ガス'!F13</f>
        <v>0</v>
      </c>
      <c r="G13" s="116">
        <f>'P合計'!G13+'B合計'!G13+'液化石油ガス'!G13</f>
        <v>0</v>
      </c>
      <c r="H13" s="116">
        <f>'P合計'!H13+'B合計'!H13+'液化石油ガス'!H13</f>
        <v>0</v>
      </c>
      <c r="I13" s="117">
        <f>'P合計'!I13+'B合計'!I13+'液化石油ガス'!I13</f>
        <v>507</v>
      </c>
      <c r="J13" s="118">
        <f>SUM(D13:I13)</f>
        <v>47921</v>
      </c>
      <c r="K13" s="119">
        <f>'P合計'!K13+'B合計'!K13+'液化石油ガス'!K13</f>
        <v>246</v>
      </c>
      <c r="L13" s="116">
        <f>'P合計'!L13+'B合計'!L13+'液化石油ガス'!L13</f>
        <v>0</v>
      </c>
      <c r="M13" s="116">
        <f>'P合計'!M13+'B合計'!M13+'液化石油ガス'!M13</f>
        <v>19525</v>
      </c>
      <c r="N13" s="116">
        <f>'P合計'!N13+'B合計'!N13+'液化石油ガス'!N13</f>
        <v>0</v>
      </c>
      <c r="O13" s="116">
        <f>'P合計'!O13+'B合計'!O13+'液化石油ガス'!O13</f>
        <v>3000</v>
      </c>
      <c r="P13" s="117">
        <f>'P合計'!P13+'B合計'!P13+'液化石油ガス'!P13</f>
        <v>0</v>
      </c>
      <c r="Q13" s="118">
        <f>'P合計'!Q13+'B合計'!Q13+'液化石油ガス'!Q13</f>
        <v>22771</v>
      </c>
      <c r="R13" s="120">
        <f>'P合計'!R13+'B合計'!R13+'液化石油ガス'!R13</f>
        <v>70692</v>
      </c>
    </row>
    <row r="14" spans="1:18" ht="13.5" customHeight="1">
      <c r="A14" s="164"/>
      <c r="B14" s="112" t="s">
        <v>10</v>
      </c>
      <c r="C14" s="112" t="s">
        <v>2</v>
      </c>
      <c r="D14" s="121">
        <f>'P合計'!D14+'B合計'!D14+'液化石油ガス'!D14</f>
        <v>14518</v>
      </c>
      <c r="E14" s="116">
        <f>'P合計'!E14+'B合計'!E14+'液化石油ガス'!E14</f>
        <v>3791043</v>
      </c>
      <c r="F14" s="116">
        <f>'P合計'!F14+'B合計'!F14+'液化石油ガス'!F14</f>
        <v>0</v>
      </c>
      <c r="G14" s="116">
        <f>'P合計'!G14+'B合計'!G14+'液化石油ガス'!G14</f>
        <v>0</v>
      </c>
      <c r="H14" s="116">
        <f>'P合計'!H14+'B合計'!H14+'液化石油ガス'!H14</f>
        <v>0</v>
      </c>
      <c r="I14" s="117">
        <f>'P合計'!I14+'B合計'!I14+'液化石油ガス'!I14</f>
        <v>47821</v>
      </c>
      <c r="J14" s="118">
        <f>SUM(D14:I14)</f>
        <v>3853382</v>
      </c>
      <c r="K14" s="119">
        <f>'P合計'!K14+'B合計'!K14+'液化石油ガス'!K14</f>
        <v>38557</v>
      </c>
      <c r="L14" s="116">
        <f>'P合計'!L14+'B合計'!L14+'液化石油ガス'!L14</f>
        <v>0</v>
      </c>
      <c r="M14" s="116">
        <f>'P合計'!M14+'B合計'!M14+'液化石油ガス'!M14</f>
        <v>1996104</v>
      </c>
      <c r="N14" s="116">
        <f>'P合計'!N14+'B合計'!N14+'液化石油ガス'!N14</f>
        <v>0</v>
      </c>
      <c r="O14" s="116">
        <f>'P合計'!O14+'B合計'!O14+'液化石油ガス'!O14</f>
        <v>319302</v>
      </c>
      <c r="P14" s="117">
        <f>'P合計'!P14+'B合計'!P14+'液化石油ガス'!P14</f>
        <v>0</v>
      </c>
      <c r="Q14" s="118">
        <f>'P合計'!Q14+'B合計'!Q14+'液化石油ガス'!Q14</f>
        <v>2353963</v>
      </c>
      <c r="R14" s="120">
        <f>'P合計'!R14+'B合計'!R14+'液化石油ガス'!R14</f>
        <v>6207345</v>
      </c>
    </row>
    <row r="15" spans="1:18" ht="13.5" customHeight="1" thickBot="1">
      <c r="A15" s="165"/>
      <c r="B15" s="113" t="s">
        <v>18</v>
      </c>
      <c r="C15" s="113" t="s">
        <v>3</v>
      </c>
      <c r="D15" s="122">
        <f>IF(OR(D13=0,D14=0)," ",(D14/D13)*1000)</f>
        <v>65990.90909090909</v>
      </c>
      <c r="E15" s="123">
        <f aca="true" t="shared" si="3" ref="E15:R15">IF(OR(E13=0,E14=0)," ",(E14/E13)*1000)</f>
        <v>80328.91893037251</v>
      </c>
      <c r="F15" s="123" t="str">
        <f t="shared" si="3"/>
        <v> </v>
      </c>
      <c r="G15" s="123" t="str">
        <f t="shared" si="3"/>
        <v> </v>
      </c>
      <c r="H15" s="123" t="str">
        <f t="shared" si="3"/>
        <v> </v>
      </c>
      <c r="I15" s="124">
        <f t="shared" si="3"/>
        <v>94321.49901380671</v>
      </c>
      <c r="J15" s="125">
        <f t="shared" si="3"/>
        <v>80411.13499300933</v>
      </c>
      <c r="K15" s="126">
        <f t="shared" si="3"/>
        <v>156735.7723577236</v>
      </c>
      <c r="L15" s="123" t="str">
        <f t="shared" si="3"/>
        <v> </v>
      </c>
      <c r="M15" s="123">
        <f t="shared" si="3"/>
        <v>102233.23943661971</v>
      </c>
      <c r="N15" s="123" t="str">
        <f t="shared" si="3"/>
        <v> </v>
      </c>
      <c r="O15" s="123">
        <f t="shared" si="3"/>
        <v>106434</v>
      </c>
      <c r="P15" s="124" t="str">
        <f t="shared" si="3"/>
        <v> </v>
      </c>
      <c r="Q15" s="125">
        <f t="shared" si="3"/>
        <v>103375.47758113389</v>
      </c>
      <c r="R15" s="127">
        <f t="shared" si="3"/>
        <v>87808.30928535054</v>
      </c>
    </row>
    <row r="16" spans="1:18" ht="13.5" customHeight="1">
      <c r="A16" s="163" t="s">
        <v>20</v>
      </c>
      <c r="B16" s="112" t="s">
        <v>9</v>
      </c>
      <c r="C16" s="112" t="s">
        <v>1</v>
      </c>
      <c r="D16" s="115">
        <f>'P合計'!D16+'B合計'!D16+'液化石油ガス'!D16</f>
        <v>102301</v>
      </c>
      <c r="E16" s="116">
        <f>'P合計'!E16+'B合計'!E16+'液化石油ガス'!E16</f>
        <v>158075</v>
      </c>
      <c r="F16" s="116">
        <f>'P合計'!F16+'B合計'!F16+'液化石油ガス'!F16</f>
        <v>103621</v>
      </c>
      <c r="G16" s="116">
        <f>'P合計'!G16+'B合計'!G16+'液化石油ガス'!G16</f>
        <v>152808</v>
      </c>
      <c r="H16" s="116">
        <f>'P合計'!H16+'B合計'!H16+'液化石油ガス'!H16</f>
        <v>121776</v>
      </c>
      <c r="I16" s="117">
        <f>'P合計'!I16+'B合計'!I16+'液化石油ガス'!I16</f>
        <v>98259</v>
      </c>
      <c r="J16" s="118">
        <f>SUM(D16:I16)</f>
        <v>736840</v>
      </c>
      <c r="K16" s="119">
        <f>'P合計'!K16+'B合計'!K16+'液化石油ガス'!K16</f>
        <v>89730</v>
      </c>
      <c r="L16" s="116">
        <f>'P合計'!L16+'B合計'!L16+'液化石油ガス'!L16</f>
        <v>62678</v>
      </c>
      <c r="M16" s="116">
        <f>'P合計'!M16+'B合計'!M16+'液化石油ガス'!M16</f>
        <v>211322</v>
      </c>
      <c r="N16" s="116">
        <f>'P合計'!N16+'B合計'!N16+'液化石油ガス'!N16</f>
        <v>178653</v>
      </c>
      <c r="O16" s="116">
        <f>'P合計'!O16+'B合計'!O16+'液化石油ガス'!O16</f>
        <v>112225</v>
      </c>
      <c r="P16" s="117">
        <f>'P合計'!P16+'B合計'!P16+'液化石油ガス'!P16</f>
        <v>99271</v>
      </c>
      <c r="Q16" s="118">
        <f>'P合計'!Q16+'B合計'!Q16+'液化石油ガス'!Q16</f>
        <v>753879</v>
      </c>
      <c r="R16" s="120">
        <f>'P合計'!R16+'B合計'!R16+'液化石油ガス'!R16</f>
        <v>1490719</v>
      </c>
    </row>
    <row r="17" spans="1:18" ht="13.5" customHeight="1">
      <c r="A17" s="164"/>
      <c r="B17" s="112" t="s">
        <v>10</v>
      </c>
      <c r="C17" s="112" t="s">
        <v>2</v>
      </c>
      <c r="D17" s="121">
        <f>'P合計'!D17+'B合計'!D17+'液化石油ガス'!D17</f>
        <v>9643059</v>
      </c>
      <c r="E17" s="116">
        <f>'P合計'!E17+'B合計'!E17+'液化石油ガス'!E17</f>
        <v>12691377</v>
      </c>
      <c r="F17" s="116">
        <f>'P合計'!F17+'B合計'!F17+'液化石油ガス'!F17</f>
        <v>8705729</v>
      </c>
      <c r="G17" s="116">
        <f>'P合計'!G17+'B合計'!G17+'液化石油ガス'!G17</f>
        <v>11493465</v>
      </c>
      <c r="H17" s="116">
        <f>'P合計'!H17+'B合計'!H17+'液化石油ガス'!H17</f>
        <v>9865788</v>
      </c>
      <c r="I17" s="117">
        <f>'P合計'!I17+'B合計'!I17+'液化石油ガス'!I17</f>
        <v>8288309</v>
      </c>
      <c r="J17" s="118">
        <f>SUM(D17:I17)</f>
        <v>60687727</v>
      </c>
      <c r="K17" s="119">
        <f>'P合計'!K17+'B合計'!K17+'液化石油ガス'!K17</f>
        <v>8421715</v>
      </c>
      <c r="L17" s="116">
        <f>'P合計'!L17+'B合計'!L17+'液化石油ガス'!L17</f>
        <v>6036922</v>
      </c>
      <c r="M17" s="116">
        <f>'P合計'!M17+'B合計'!M17+'液化石油ガス'!M17</f>
        <v>20628540</v>
      </c>
      <c r="N17" s="116">
        <f>'P合計'!N17+'B合計'!N17+'液化石油ガス'!N17</f>
        <v>16666236</v>
      </c>
      <c r="O17" s="116">
        <f>'P合計'!O17+'B合計'!O17+'液化石油ガス'!O17</f>
        <v>10863140</v>
      </c>
      <c r="P17" s="117">
        <f>'P合計'!P17+'B合計'!P17+'液化石油ガス'!P17</f>
        <v>9811046</v>
      </c>
      <c r="Q17" s="118">
        <f>'P合計'!Q17+'B合計'!Q17+'液化石油ガス'!Q17</f>
        <v>72427599</v>
      </c>
      <c r="R17" s="120">
        <f>'P合計'!R17+'B合計'!R17+'液化石油ガス'!R17</f>
        <v>133115326</v>
      </c>
    </row>
    <row r="18" spans="1:18" ht="13.5" customHeight="1" thickBot="1">
      <c r="A18" s="165"/>
      <c r="B18" s="113" t="s">
        <v>18</v>
      </c>
      <c r="C18" s="113" t="s">
        <v>3</v>
      </c>
      <c r="D18" s="122">
        <f>IF(OR(D16=0,D17=0)," ",(D17/D16)*1000)</f>
        <v>94261.62989609095</v>
      </c>
      <c r="E18" s="123">
        <f aca="true" t="shared" si="4" ref="E18:R18">IF(OR(E16=0,E17=0)," ",(E17/E16)*1000)</f>
        <v>80287.05993990196</v>
      </c>
      <c r="F18" s="123">
        <f t="shared" si="4"/>
        <v>84015.10311616372</v>
      </c>
      <c r="G18" s="123">
        <f t="shared" si="4"/>
        <v>75215.07381812471</v>
      </c>
      <c r="H18" s="123">
        <f t="shared" si="4"/>
        <v>81015.86519511235</v>
      </c>
      <c r="I18" s="124">
        <f t="shared" si="4"/>
        <v>84351.6522659502</v>
      </c>
      <c r="J18" s="125">
        <f t="shared" si="4"/>
        <v>82362.15053471581</v>
      </c>
      <c r="K18" s="126">
        <f t="shared" si="4"/>
        <v>93856.1796500613</v>
      </c>
      <c r="L18" s="123">
        <f t="shared" si="4"/>
        <v>96316.44277098823</v>
      </c>
      <c r="M18" s="123">
        <f t="shared" si="4"/>
        <v>97616.62297347176</v>
      </c>
      <c r="N18" s="123">
        <f t="shared" si="4"/>
        <v>93288.30750113349</v>
      </c>
      <c r="O18" s="123">
        <f t="shared" si="4"/>
        <v>96797.86143907328</v>
      </c>
      <c r="P18" s="124">
        <f t="shared" si="4"/>
        <v>98830.93753462743</v>
      </c>
      <c r="Q18" s="125">
        <f t="shared" si="4"/>
        <v>96073.24119653154</v>
      </c>
      <c r="R18" s="127">
        <f t="shared" si="4"/>
        <v>89296.05512507723</v>
      </c>
    </row>
    <row r="19" spans="1:18" ht="13.5" customHeight="1">
      <c r="A19" s="163" t="s">
        <v>38</v>
      </c>
      <c r="B19" s="112" t="s">
        <v>9</v>
      </c>
      <c r="C19" s="112" t="s">
        <v>1</v>
      </c>
      <c r="D19" s="115">
        <f>'P合計'!D19+'B合計'!D19+'液化石油ガス'!D19</f>
        <v>0</v>
      </c>
      <c r="E19" s="116">
        <f>'P合計'!E19+'B合計'!E19+'液化石油ガス'!E19</f>
        <v>0</v>
      </c>
      <c r="F19" s="116">
        <f>'P合計'!F19+'B合計'!F19+'液化石油ガス'!F19</f>
        <v>0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0</v>
      </c>
      <c r="J19" s="118">
        <f>SUM(D19:I19)</f>
        <v>0</v>
      </c>
      <c r="K19" s="119">
        <f>'P合計'!K19+'B合計'!K19+'液化石油ガス'!K19</f>
        <v>0</v>
      </c>
      <c r="L19" s="116">
        <f>'P合計'!L19+'B合計'!L19+'液化石油ガス'!L19</f>
        <v>10822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10822</v>
      </c>
      <c r="R19" s="120">
        <f>'P合計'!R19+'B合計'!R19+'液化石油ガス'!R19</f>
        <v>10822</v>
      </c>
    </row>
    <row r="20" spans="1:18" ht="13.5" customHeight="1">
      <c r="A20" s="164"/>
      <c r="B20" s="112" t="s">
        <v>10</v>
      </c>
      <c r="C20" s="112" t="s">
        <v>2</v>
      </c>
      <c r="D20" s="121">
        <f>'P合計'!D20+'B合計'!D20+'液化石油ガス'!D20</f>
        <v>0</v>
      </c>
      <c r="E20" s="116">
        <f>'P合計'!E20+'B合計'!E20+'液化石油ガス'!E20</f>
        <v>0</v>
      </c>
      <c r="F20" s="116">
        <f>'P合計'!F20+'B合計'!F20+'液化石油ガス'!F20</f>
        <v>0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0</v>
      </c>
      <c r="J20" s="118">
        <f>SUM(D20:I20)</f>
        <v>0</v>
      </c>
      <c r="K20" s="119">
        <f>'P合計'!K20+'B合計'!K20+'液化石油ガス'!K20</f>
        <v>0</v>
      </c>
      <c r="L20" s="116">
        <f>'P合計'!L20+'B合計'!L20+'液化石油ガス'!L20</f>
        <v>599661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599661</v>
      </c>
      <c r="R20" s="120">
        <f>'P合計'!R20+'B合計'!R20+'液化石油ガス'!R20</f>
        <v>599661</v>
      </c>
    </row>
    <row r="21" spans="1:18" ht="13.5" customHeight="1" thickBot="1">
      <c r="A21" s="165"/>
      <c r="B21" s="113" t="s">
        <v>18</v>
      </c>
      <c r="C21" s="113" t="s">
        <v>3</v>
      </c>
      <c r="D21" s="122" t="str">
        <f>IF(OR(D19=0,D20=0)," ",(D20/D19)*1000)</f>
        <v> </v>
      </c>
      <c r="E21" s="123" t="str">
        <f aca="true" t="shared" si="5" ref="E21:R21">IF(OR(E19=0,E20=0)," ",(E20/E19)*1000)</f>
        <v> </v>
      </c>
      <c r="F21" s="123" t="str">
        <f t="shared" si="5"/>
        <v> </v>
      </c>
      <c r="G21" s="123" t="str">
        <f t="shared" si="5"/>
        <v> </v>
      </c>
      <c r="H21" s="123" t="str">
        <f t="shared" si="5"/>
        <v> </v>
      </c>
      <c r="I21" s="124" t="str">
        <f t="shared" si="5"/>
        <v> </v>
      </c>
      <c r="J21" s="125" t="str">
        <f t="shared" si="5"/>
        <v> </v>
      </c>
      <c r="K21" s="126" t="str">
        <f t="shared" si="5"/>
        <v> </v>
      </c>
      <c r="L21" s="123">
        <f t="shared" si="5"/>
        <v>55411.29181297357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>
        <f t="shared" si="5"/>
        <v>55411.29181297357</v>
      </c>
      <c r="R21" s="127">
        <f t="shared" si="5"/>
        <v>55411.29181297357</v>
      </c>
    </row>
    <row r="22" spans="1:18" ht="13.5" customHeight="1">
      <c r="A22" s="163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4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5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63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4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5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63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4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5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63" t="s">
        <v>48</v>
      </c>
      <c r="B31" s="112" t="s">
        <v>9</v>
      </c>
      <c r="C31" s="112" t="s">
        <v>1</v>
      </c>
      <c r="D31" s="115">
        <f>'P合計'!D31+'B合計'!D31+'液化石油ガス'!D31</f>
        <v>514512</v>
      </c>
      <c r="E31" s="116">
        <f>'P合計'!E31+'B合計'!E31+'液化石油ガス'!E31</f>
        <v>409017</v>
      </c>
      <c r="F31" s="116">
        <f>'P合計'!F31+'B合計'!F31+'液化石油ガス'!F31</f>
        <v>475318</v>
      </c>
      <c r="G31" s="116">
        <f>'P合計'!G31+'B合計'!G31+'液化石油ガス'!G31</f>
        <v>546135</v>
      </c>
      <c r="H31" s="116">
        <f>'P合計'!H31+'B合計'!H31+'液化石油ガス'!H31</f>
        <v>434128</v>
      </c>
      <c r="I31" s="117">
        <f>'P合計'!I31+'B合計'!I31+'液化石油ガス'!I31</f>
        <v>318380</v>
      </c>
      <c r="J31" s="118">
        <f>SUM(D31:I31)</f>
        <v>2697490</v>
      </c>
      <c r="K31" s="119">
        <f>'P合計'!K31+'B合計'!K31+'液化石油ガス'!K31</f>
        <v>296308</v>
      </c>
      <c r="L31" s="116">
        <f>'P合計'!L31+'B合計'!L31+'液化石油ガス'!L31</f>
        <v>624071</v>
      </c>
      <c r="M31" s="116">
        <f>'P合計'!M31+'B合計'!M31+'液化石油ガス'!M31</f>
        <v>654592</v>
      </c>
      <c r="N31" s="116">
        <f>'P合計'!N31+'B合計'!N31+'液化石油ガス'!N31</f>
        <v>738552</v>
      </c>
      <c r="O31" s="116">
        <f>'P合計'!O31+'B合計'!O31+'液化石油ガス'!O31</f>
        <v>623385</v>
      </c>
      <c r="P31" s="117">
        <f>'P合計'!P31+'B合計'!P31+'液化石油ガス'!P31</f>
        <v>481517</v>
      </c>
      <c r="Q31" s="118">
        <f>'P合計'!Q31+'B合計'!Q31+'液化石油ガス'!Q31</f>
        <v>3418425</v>
      </c>
      <c r="R31" s="120">
        <f>'P合計'!R31+'B合計'!R31+'液化石油ガス'!R31</f>
        <v>6115915</v>
      </c>
    </row>
    <row r="32" spans="1:18" ht="13.5" customHeight="1">
      <c r="A32" s="164"/>
      <c r="B32" s="112" t="s">
        <v>10</v>
      </c>
      <c r="C32" s="112" t="s">
        <v>2</v>
      </c>
      <c r="D32" s="121">
        <f>'P合計'!D32+'B合計'!D32+'液化石油ガス'!D32</f>
        <v>42063634</v>
      </c>
      <c r="E32" s="116">
        <f>'P合計'!E32+'B合計'!E32+'液化石油ガス'!E32</f>
        <v>33025744</v>
      </c>
      <c r="F32" s="116">
        <f>'P合計'!F32+'B合計'!F32+'液化石油ガス'!F32</f>
        <v>36070565</v>
      </c>
      <c r="G32" s="116">
        <f>'P合計'!G32+'B合計'!G32+'液化石油ガス'!G32</f>
        <v>38376638</v>
      </c>
      <c r="H32" s="116">
        <f>'P合計'!H32+'B合計'!H32+'液化石油ガス'!H32</f>
        <v>31777927</v>
      </c>
      <c r="I32" s="117">
        <f>'P合計'!I32+'B合計'!I32+'液化石油ガス'!I32</f>
        <v>27513683</v>
      </c>
      <c r="J32" s="118">
        <f>SUM(D32:I32)</f>
        <v>208828191</v>
      </c>
      <c r="K32" s="119">
        <f>'P合計'!K32+'B合計'!K32+'液化石油ガス'!K32</f>
        <v>27270000</v>
      </c>
      <c r="L32" s="116">
        <f>'P合計'!L32+'B合計'!L32+'液化石油ガス'!L32</f>
        <v>58324469</v>
      </c>
      <c r="M32" s="116">
        <f>'P合計'!M32+'B合計'!M32+'液化石油ガス'!M32</f>
        <v>59225185</v>
      </c>
      <c r="N32" s="116">
        <f>'P合計'!N32+'B合計'!N32+'液化石油ガス'!N32</f>
        <v>62262238</v>
      </c>
      <c r="O32" s="116">
        <f>'P合計'!O32+'B合計'!O32+'液化石油ガス'!O32</f>
        <v>57158106</v>
      </c>
      <c r="P32" s="117">
        <f>'P合計'!P32+'B合計'!P32+'液化石油ガス'!P32</f>
        <v>44100692</v>
      </c>
      <c r="Q32" s="118">
        <f>'P合計'!Q32+'B合計'!Q32+'液化石油ガス'!Q32</f>
        <v>308340690</v>
      </c>
      <c r="R32" s="120">
        <f>'P合計'!R32+'B合計'!R32+'液化石油ガス'!R32</f>
        <v>517168881</v>
      </c>
    </row>
    <row r="33" spans="1:18" ht="13.5" customHeight="1" thickBot="1">
      <c r="A33" s="165"/>
      <c r="B33" s="113" t="s">
        <v>18</v>
      </c>
      <c r="C33" s="113" t="s">
        <v>3</v>
      </c>
      <c r="D33" s="122">
        <f>IF(OR(D31=0,D32=0)," ",(D32/D31)*1000)</f>
        <v>81754.42749634605</v>
      </c>
      <c r="E33" s="123">
        <f aca="true" t="shared" si="9" ref="E33:R33">IF(OR(E31=0,E32=0)," ",(E32/E31)*1000)</f>
        <v>80744.18422706147</v>
      </c>
      <c r="F33" s="123">
        <f t="shared" si="9"/>
        <v>75887.2270774513</v>
      </c>
      <c r="G33" s="123">
        <f t="shared" si="9"/>
        <v>70269.50845486921</v>
      </c>
      <c r="H33" s="123">
        <f t="shared" si="9"/>
        <v>73199.44117863855</v>
      </c>
      <c r="I33" s="124">
        <f t="shared" si="9"/>
        <v>86417.7492304793</v>
      </c>
      <c r="J33" s="125">
        <f t="shared" si="9"/>
        <v>77415.74241239078</v>
      </c>
      <c r="K33" s="126">
        <f t="shared" si="9"/>
        <v>92032.6147117189</v>
      </c>
      <c r="L33" s="123">
        <f t="shared" si="9"/>
        <v>93458.06647000101</v>
      </c>
      <c r="M33" s="123">
        <f t="shared" si="9"/>
        <v>90476.48764421197</v>
      </c>
      <c r="N33" s="123">
        <f t="shared" si="9"/>
        <v>84303.12015944713</v>
      </c>
      <c r="O33" s="123">
        <f t="shared" si="9"/>
        <v>91689.89629201857</v>
      </c>
      <c r="P33" s="124">
        <f t="shared" si="9"/>
        <v>91586.98862137785</v>
      </c>
      <c r="Q33" s="125">
        <f t="shared" si="9"/>
        <v>90199.6357971873</v>
      </c>
      <c r="R33" s="127">
        <f t="shared" si="9"/>
        <v>84561.16231177183</v>
      </c>
    </row>
    <row r="34" spans="1:18" ht="13.5" customHeight="1">
      <c r="A34" s="163" t="s">
        <v>54</v>
      </c>
      <c r="B34" s="112" t="s">
        <v>9</v>
      </c>
      <c r="C34" s="112" t="s">
        <v>1</v>
      </c>
      <c r="D34" s="115">
        <f>'P合計'!D34+'B合計'!D34+'液化石油ガス'!D34</f>
        <v>171066</v>
      </c>
      <c r="E34" s="116">
        <f>'P合計'!E34+'B合計'!E34+'液化石油ガス'!E34</f>
        <v>140329</v>
      </c>
      <c r="F34" s="116">
        <f>'P合計'!F34+'B合計'!F34+'液化石油ガス'!F34</f>
        <v>129768</v>
      </c>
      <c r="G34" s="116">
        <f>'P合計'!G34+'B合計'!G34+'液化石油ガス'!G34</f>
        <v>150980</v>
      </c>
      <c r="H34" s="116">
        <f>'P合計'!H34+'B合計'!H34+'液化石油ガス'!H34</f>
        <v>161205</v>
      </c>
      <c r="I34" s="117">
        <f>'P合計'!I34+'B合計'!I34+'液化石油ガス'!I34</f>
        <v>157859</v>
      </c>
      <c r="J34" s="118">
        <f>SUM(D34:I34)</f>
        <v>911207</v>
      </c>
      <c r="K34" s="119">
        <f>'P合計'!K34+'B合計'!K34+'液化石油ガス'!K34</f>
        <v>173239</v>
      </c>
      <c r="L34" s="116">
        <f>'P合計'!L34+'B合計'!L34+'液化石油ガス'!L34</f>
        <v>144326</v>
      </c>
      <c r="M34" s="116">
        <f>'P合計'!M34+'B合計'!M34+'液化石油ガス'!M34</f>
        <v>164396</v>
      </c>
      <c r="N34" s="116">
        <f>'P合計'!N34+'B合計'!N34+'液化石油ガス'!N34</f>
        <v>225669</v>
      </c>
      <c r="O34" s="116">
        <f>'P合計'!O34+'B合計'!O34+'液化石油ガス'!O34</f>
        <v>46108</v>
      </c>
      <c r="P34" s="117">
        <f>'P合計'!P34+'B合計'!P34+'液化石油ガス'!P34</f>
        <v>169490</v>
      </c>
      <c r="Q34" s="118">
        <f>'P合計'!Q34+'B合計'!Q34+'液化石油ガス'!Q34</f>
        <v>923228</v>
      </c>
      <c r="R34" s="120">
        <f>'P合計'!R34+'B合計'!R34+'液化石油ガス'!R34</f>
        <v>1834435</v>
      </c>
    </row>
    <row r="35" spans="1:18" ht="13.5" customHeight="1">
      <c r="A35" s="164"/>
      <c r="B35" s="112" t="s">
        <v>10</v>
      </c>
      <c r="C35" s="112" t="s">
        <v>2</v>
      </c>
      <c r="D35" s="121">
        <f>'P合計'!D35+'B合計'!D35+'液化石油ガス'!D35</f>
        <v>14510052</v>
      </c>
      <c r="E35" s="116">
        <f>'P合計'!E35+'B合計'!E35+'液化石油ガス'!E35</f>
        <v>10867446</v>
      </c>
      <c r="F35" s="116">
        <f>'P合計'!F35+'B合計'!F35+'液化石油ガス'!F35</f>
        <v>9587112</v>
      </c>
      <c r="G35" s="116">
        <f>'P合計'!G35+'B合計'!G35+'液化石油ガス'!G35</f>
        <v>11084158</v>
      </c>
      <c r="H35" s="116">
        <f>'P合計'!H35+'B合計'!H35+'液化石油ガス'!H35</f>
        <v>12217070</v>
      </c>
      <c r="I35" s="117">
        <f>'P合計'!I35+'B合計'!I35+'液化石油ガス'!I35</f>
        <v>14810051</v>
      </c>
      <c r="J35" s="118">
        <f>SUM(D35:I35)</f>
        <v>73075889</v>
      </c>
      <c r="K35" s="119">
        <f>'P合計'!K35+'B合計'!K35+'液化石油ガス'!K35</f>
        <v>16324377</v>
      </c>
      <c r="L35" s="116">
        <f>'P合計'!L35+'B合計'!L35+'液化石油ガス'!L35</f>
        <v>13819268</v>
      </c>
      <c r="M35" s="116">
        <f>'P合計'!M35+'B合計'!M35+'液化石油ガス'!M35</f>
        <v>15459399</v>
      </c>
      <c r="N35" s="116">
        <f>'P合計'!N35+'B合計'!N35+'液化石油ガス'!N35</f>
        <v>20163398</v>
      </c>
      <c r="O35" s="116">
        <f>'P合計'!O35+'B合計'!O35+'液化石油ガス'!O35</f>
        <v>4253005</v>
      </c>
      <c r="P35" s="117">
        <f>'P合計'!P35+'B合計'!P35+'液化石油ガス'!P35</f>
        <v>15787239</v>
      </c>
      <c r="Q35" s="118">
        <f>'P合計'!Q35+'B合計'!Q35+'液化石油ガス'!Q35</f>
        <v>85806686</v>
      </c>
      <c r="R35" s="120">
        <f>'P合計'!R35+'B合計'!R35+'液化石油ガス'!R35</f>
        <v>158882575</v>
      </c>
    </row>
    <row r="36" spans="1:18" ht="13.5" customHeight="1" thickBot="1">
      <c r="A36" s="165"/>
      <c r="B36" s="113" t="s">
        <v>18</v>
      </c>
      <c r="C36" s="113" t="s">
        <v>3</v>
      </c>
      <c r="D36" s="122">
        <f>IF(OR(D34=0,D35=0)," ",(D35/D34)*1000)</f>
        <v>84821.36719161025</v>
      </c>
      <c r="E36" s="123">
        <f aca="true" t="shared" si="10" ref="E36:R36">IF(OR(E34=0,E35=0)," ",(E35/E34)*1000)</f>
        <v>77442.62411903455</v>
      </c>
      <c r="F36" s="123">
        <f t="shared" si="10"/>
        <v>73878.86073608286</v>
      </c>
      <c r="G36" s="123">
        <f t="shared" si="10"/>
        <v>73414.7436746589</v>
      </c>
      <c r="H36" s="123">
        <f t="shared" si="10"/>
        <v>75785.92475419496</v>
      </c>
      <c r="I36" s="124">
        <f t="shared" si="10"/>
        <v>93818.22385799985</v>
      </c>
      <c r="J36" s="125">
        <f t="shared" si="10"/>
        <v>80196.80379979522</v>
      </c>
      <c r="K36" s="126">
        <f t="shared" si="10"/>
        <v>94230.38114974111</v>
      </c>
      <c r="L36" s="123">
        <f t="shared" si="10"/>
        <v>95750.37068858002</v>
      </c>
      <c r="M36" s="123">
        <f t="shared" si="10"/>
        <v>94037.56174116158</v>
      </c>
      <c r="N36" s="123">
        <f t="shared" si="10"/>
        <v>89349.43656417141</v>
      </c>
      <c r="O36" s="123">
        <f t="shared" si="10"/>
        <v>92240.0667996877</v>
      </c>
      <c r="P36" s="124">
        <f t="shared" si="10"/>
        <v>93145.54840993568</v>
      </c>
      <c r="Q36" s="125">
        <f t="shared" si="10"/>
        <v>92942.0316541526</v>
      </c>
      <c r="R36" s="127">
        <f t="shared" si="10"/>
        <v>86611.17728346874</v>
      </c>
    </row>
    <row r="37" spans="1:18" ht="13.5" customHeight="1">
      <c r="A37" s="163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4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5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63" t="s">
        <v>11</v>
      </c>
      <c r="B40" s="114" t="s">
        <v>9</v>
      </c>
      <c r="C40" s="114" t="s">
        <v>1</v>
      </c>
      <c r="D40" s="115">
        <f>'P合計'!D40+'B合計'!D40+'液化石油ガス'!D40</f>
        <v>1360</v>
      </c>
      <c r="E40" s="116">
        <f>'P合計'!E40+'B合計'!E40+'液化石油ガス'!E40</f>
        <v>896</v>
      </c>
      <c r="F40" s="116">
        <f>'P合計'!F40+'B合計'!F40+'液化石油ガス'!F40</f>
        <v>857</v>
      </c>
      <c r="G40" s="116">
        <f>'P合計'!G40+'B合計'!G40+'液化石油ガス'!G40</f>
        <v>1060</v>
      </c>
      <c r="H40" s="116">
        <f>'P合計'!H40+'B合計'!H40+'液化石油ガス'!H40</f>
        <v>837</v>
      </c>
      <c r="I40" s="117">
        <f>'P合計'!I40+'B合計'!I40+'液化石油ガス'!I40</f>
        <v>1858</v>
      </c>
      <c r="J40" s="118">
        <f>SUM(D40:I40)</f>
        <v>6868</v>
      </c>
      <c r="K40" s="119">
        <f>'P合計'!K40+'B合計'!K40+'液化石油ガス'!K40</f>
        <v>1817</v>
      </c>
      <c r="L40" s="116">
        <f>'P合計'!L40+'B合計'!L40+'液化石油ガス'!L40</f>
        <v>2434</v>
      </c>
      <c r="M40" s="116">
        <f>'P合計'!M40+'B合計'!M40+'液化石油ガス'!M40</f>
        <v>2563</v>
      </c>
      <c r="N40" s="116">
        <f>'P合計'!N40+'B合計'!N40+'液化石油ガス'!N40</f>
        <v>2387</v>
      </c>
      <c r="O40" s="116">
        <f>'P合計'!O40+'B合計'!O40+'液化石油ガス'!O40</f>
        <v>1917</v>
      </c>
      <c r="P40" s="117">
        <f>'P合計'!P40+'B合計'!P40+'液化石油ガス'!P40</f>
        <v>1524</v>
      </c>
      <c r="Q40" s="118">
        <f>'P合計'!Q40+'B合計'!Q40+'液化石油ガス'!Q40</f>
        <v>12642</v>
      </c>
      <c r="R40" s="120">
        <f>'P合計'!R40+'B合計'!R40+'液化石油ガス'!R40</f>
        <v>19510</v>
      </c>
    </row>
    <row r="41" spans="1:18" ht="13.5" customHeight="1">
      <c r="A41" s="164"/>
      <c r="B41" s="112" t="s">
        <v>10</v>
      </c>
      <c r="C41" s="112" t="s">
        <v>2</v>
      </c>
      <c r="D41" s="121">
        <f>'P合計'!D41+'B合計'!D41+'液化石油ガス'!D41</f>
        <v>486478</v>
      </c>
      <c r="E41" s="116">
        <f>'P合計'!E41+'B合計'!E41+'液化石油ガス'!E41</f>
        <v>312096</v>
      </c>
      <c r="F41" s="116">
        <f>'P合計'!F41+'B合計'!F41+'液化石油ガス'!F41</f>
        <v>298413</v>
      </c>
      <c r="G41" s="116">
        <f>'P合計'!G41+'B合計'!G41+'液化石油ガス'!G41</f>
        <v>368484</v>
      </c>
      <c r="H41" s="116">
        <f>'P合計'!H41+'B合計'!H41+'液化石油ガス'!H41</f>
        <v>282194</v>
      </c>
      <c r="I41" s="117">
        <f>'P合計'!I41+'B合計'!I41+'液化石油ガス'!I41</f>
        <v>633364</v>
      </c>
      <c r="J41" s="118">
        <f>SUM(D41:I41)</f>
        <v>2381029</v>
      </c>
      <c r="K41" s="119">
        <f>'P合計'!K41+'B合計'!K41+'液化石油ガス'!K41</f>
        <v>612009</v>
      </c>
      <c r="L41" s="116">
        <f>'P合計'!L41+'B合計'!L41+'液化石油ガス'!L41</f>
        <v>816727</v>
      </c>
      <c r="M41" s="116">
        <f>'P合計'!M41+'B合計'!M41+'液化石油ガス'!M41</f>
        <v>867148</v>
      </c>
      <c r="N41" s="116">
        <f>'P合計'!N41+'B合計'!N41+'液化石油ガス'!N41</f>
        <v>824180</v>
      </c>
      <c r="O41" s="116">
        <f>'P合計'!O41+'B合計'!O41+'液化石油ガス'!O41</f>
        <v>663935</v>
      </c>
      <c r="P41" s="117">
        <f>'P合計'!P41+'B合計'!P41+'液化石油ガス'!P41</f>
        <v>532160</v>
      </c>
      <c r="Q41" s="118">
        <f>'P合計'!Q41+'B合計'!Q41+'液化石油ガス'!Q41</f>
        <v>4316159</v>
      </c>
      <c r="R41" s="120">
        <f>'P合計'!R41+'B合計'!R41+'液化石油ガス'!R41</f>
        <v>6697188</v>
      </c>
    </row>
    <row r="42" spans="1:18" ht="13.5" customHeight="1" thickBot="1">
      <c r="A42" s="165"/>
      <c r="B42" s="113" t="s">
        <v>18</v>
      </c>
      <c r="C42" s="113" t="s">
        <v>3</v>
      </c>
      <c r="D42" s="122">
        <f>IF(OR(D40=0,D41=0)," ",(D41/D40)*1000)</f>
        <v>357704.41176470584</v>
      </c>
      <c r="E42" s="123">
        <f aca="true" t="shared" si="12" ref="E42:R42">IF(OR(E40=0,E41=0)," ",(E41/E40)*1000)</f>
        <v>348321.4285714286</v>
      </c>
      <c r="F42" s="123">
        <f t="shared" si="12"/>
        <v>348206.5344224037</v>
      </c>
      <c r="G42" s="123">
        <f t="shared" si="12"/>
        <v>347626.41509433964</v>
      </c>
      <c r="H42" s="123">
        <f t="shared" si="12"/>
        <v>337149.3428912784</v>
      </c>
      <c r="I42" s="124">
        <f t="shared" si="12"/>
        <v>340884.8223896663</v>
      </c>
      <c r="J42" s="125">
        <f t="shared" si="12"/>
        <v>346684.4787419918</v>
      </c>
      <c r="K42" s="126">
        <f t="shared" si="12"/>
        <v>336823.8855255916</v>
      </c>
      <c r="L42" s="123">
        <f t="shared" si="12"/>
        <v>335549.3015612161</v>
      </c>
      <c r="M42" s="123">
        <f t="shared" si="12"/>
        <v>338333.20327740925</v>
      </c>
      <c r="N42" s="123">
        <f t="shared" si="12"/>
        <v>345278.59237536654</v>
      </c>
      <c r="O42" s="123">
        <f t="shared" si="12"/>
        <v>346340.63641105895</v>
      </c>
      <c r="P42" s="124">
        <f t="shared" si="12"/>
        <v>349186.3517060368</v>
      </c>
      <c r="Q42" s="125">
        <f t="shared" si="12"/>
        <v>341414.2540737225</v>
      </c>
      <c r="R42" s="127">
        <f t="shared" si="12"/>
        <v>343269.50281906716</v>
      </c>
    </row>
    <row r="43" spans="1:18" ht="13.5" customHeight="1">
      <c r="A43" s="163" t="s">
        <v>47</v>
      </c>
      <c r="B43" s="114" t="s">
        <v>9</v>
      </c>
      <c r="C43" s="114" t="s">
        <v>1</v>
      </c>
      <c r="D43" s="115">
        <f>'P合計'!D43+'B合計'!D43+'液化石油ガス'!D43</f>
        <v>3</v>
      </c>
      <c r="E43" s="116">
        <f>'P合計'!E43+'B合計'!E43+'液化石油ガス'!E43</f>
        <v>6</v>
      </c>
      <c r="F43" s="116">
        <f>'P合計'!F43+'B合計'!F43+'液化石油ガス'!F43</f>
        <v>11</v>
      </c>
      <c r="G43" s="116">
        <f>'P合計'!G43+'B合計'!G43+'液化石油ガス'!G43</f>
        <v>2</v>
      </c>
      <c r="H43" s="116">
        <f>'P合計'!H43+'B合計'!H43+'液化石油ガス'!H43</f>
        <v>7</v>
      </c>
      <c r="I43" s="117">
        <f>'P合計'!I43+'B合計'!I43+'液化石油ガス'!I43</f>
        <v>0</v>
      </c>
      <c r="J43" s="118">
        <f>SUM(D43:I43)</f>
        <v>29</v>
      </c>
      <c r="K43" s="119">
        <f>'P合計'!K43+'B合計'!K43+'液化石油ガス'!K43</f>
        <v>0</v>
      </c>
      <c r="L43" s="116">
        <f>'P合計'!L43+'B合計'!L43+'液化石油ガス'!L43</f>
        <v>2</v>
      </c>
      <c r="M43" s="116">
        <f>'P合計'!M43+'B合計'!M43+'液化石油ガス'!M43</f>
        <v>7</v>
      </c>
      <c r="N43" s="116">
        <f>'P合計'!N43+'B合計'!N43+'液化石油ガス'!N43</f>
        <v>2</v>
      </c>
      <c r="O43" s="116">
        <f>'P合計'!O43+'B合計'!O43+'液化石油ガス'!O43</f>
        <v>12</v>
      </c>
      <c r="P43" s="117">
        <f>'P合計'!P43+'B合計'!P43+'液化石油ガス'!P43</f>
        <v>6</v>
      </c>
      <c r="Q43" s="118">
        <f>'P合計'!Q43+'B合計'!Q43+'液化石油ガス'!Q43</f>
        <v>29</v>
      </c>
      <c r="R43" s="120">
        <f>'P合計'!R43+'B合計'!R43+'液化石油ガス'!R43</f>
        <v>58</v>
      </c>
    </row>
    <row r="44" spans="1:18" ht="13.5" customHeight="1">
      <c r="A44" s="164"/>
      <c r="B44" s="112" t="s">
        <v>10</v>
      </c>
      <c r="C44" s="112" t="s">
        <v>2</v>
      </c>
      <c r="D44" s="121">
        <f>'P合計'!D44+'B合計'!D44+'液化石油ガス'!D44</f>
        <v>2480</v>
      </c>
      <c r="E44" s="116">
        <f>'P合計'!E44+'B合計'!E44+'液化石油ガス'!E44</f>
        <v>12406</v>
      </c>
      <c r="F44" s="116">
        <f>'P合計'!F44+'B合計'!F44+'液化石油ガス'!F44</f>
        <v>13625</v>
      </c>
      <c r="G44" s="116">
        <f>'P合計'!G44+'B合計'!G44+'液化石油ガス'!G44</f>
        <v>9814</v>
      </c>
      <c r="H44" s="116">
        <f>'P合計'!H44+'B合計'!H44+'液化石油ガス'!H44</f>
        <v>20783</v>
      </c>
      <c r="I44" s="117">
        <f>'P合計'!I44+'B合計'!I44+'液化石油ガス'!I44</f>
        <v>11823</v>
      </c>
      <c r="J44" s="118">
        <f>SUM(D44:I44)</f>
        <v>70931</v>
      </c>
      <c r="K44" s="119">
        <f>'P合計'!K44+'B合計'!K44+'液化石油ガス'!K44</f>
        <v>6119</v>
      </c>
      <c r="L44" s="116">
        <f>'P合計'!L44+'B合計'!L44+'液化石油ガス'!L44</f>
        <v>8490</v>
      </c>
      <c r="M44" s="116">
        <f>'P合計'!M44+'B合計'!M44+'液化石油ガス'!M44</f>
        <v>5872</v>
      </c>
      <c r="N44" s="116">
        <f>'P合計'!N44+'B合計'!N44+'液化石油ガス'!N44</f>
        <v>7461</v>
      </c>
      <c r="O44" s="116">
        <f>'P合計'!O44+'B合計'!O44+'液化石油ガス'!O44</f>
        <v>14777</v>
      </c>
      <c r="P44" s="117">
        <f>'P合計'!P44+'B合計'!P44+'液化石油ガス'!P44</f>
        <v>10062</v>
      </c>
      <c r="Q44" s="118">
        <f>'P合計'!Q44+'B合計'!Q44+'液化石油ガス'!Q44</f>
        <v>52781</v>
      </c>
      <c r="R44" s="120">
        <f>'P合計'!R44+'B合計'!R44+'液化石油ガス'!R44</f>
        <v>123712</v>
      </c>
    </row>
    <row r="45" spans="1:18" ht="13.5" customHeight="1" thickBot="1">
      <c r="A45" s="165"/>
      <c r="B45" s="113" t="s">
        <v>18</v>
      </c>
      <c r="C45" s="113" t="s">
        <v>3</v>
      </c>
      <c r="D45" s="122">
        <f>IF(OR(D43=0,D44=0)," ",(D44/D43)*1000)</f>
        <v>826666.6666666666</v>
      </c>
      <c r="E45" s="123">
        <f aca="true" t="shared" si="13" ref="E45:R45">IF(OR(E43=0,E44=0)," ",(E44/E43)*1000)</f>
        <v>2067666.6666666665</v>
      </c>
      <c r="F45" s="123">
        <f t="shared" si="13"/>
        <v>1238636.3636363638</v>
      </c>
      <c r="G45" s="123">
        <f t="shared" si="13"/>
        <v>4907000</v>
      </c>
      <c r="H45" s="123">
        <f t="shared" si="13"/>
        <v>2969000</v>
      </c>
      <c r="I45" s="124" t="str">
        <f t="shared" si="13"/>
        <v> </v>
      </c>
      <c r="J45" s="125">
        <f t="shared" si="13"/>
        <v>2445896.551724138</v>
      </c>
      <c r="K45" s="126" t="str">
        <f t="shared" si="13"/>
        <v> </v>
      </c>
      <c r="L45" s="123">
        <f t="shared" si="13"/>
        <v>4245000</v>
      </c>
      <c r="M45" s="123">
        <f t="shared" si="13"/>
        <v>838857.1428571428</v>
      </c>
      <c r="N45" s="123">
        <f t="shared" si="13"/>
        <v>3730500</v>
      </c>
      <c r="O45" s="123">
        <f t="shared" si="13"/>
        <v>1231416.6666666667</v>
      </c>
      <c r="P45" s="124">
        <f t="shared" si="13"/>
        <v>1677000</v>
      </c>
      <c r="Q45" s="125">
        <f t="shared" si="13"/>
        <v>1820034.4827586208</v>
      </c>
      <c r="R45" s="127">
        <f t="shared" si="13"/>
        <v>2132965.5172413797</v>
      </c>
    </row>
    <row r="46" spans="1:18" ht="13.5" customHeight="1">
      <c r="A46" s="163" t="s">
        <v>12</v>
      </c>
      <c r="B46" s="112" t="s">
        <v>9</v>
      </c>
      <c r="C46" s="112" t="s">
        <v>1</v>
      </c>
      <c r="D46" s="115">
        <f>'P合計'!D46+'B合計'!D46+'液化石油ガス'!D46</f>
        <v>6</v>
      </c>
      <c r="E46" s="116">
        <f>'P合計'!E46+'B合計'!E46+'液化石油ガス'!E46</f>
        <v>0</v>
      </c>
      <c r="F46" s="116">
        <f>'P合計'!F46+'B合計'!F46+'液化石油ガス'!F46</f>
        <v>0</v>
      </c>
      <c r="G46" s="116">
        <f>'P合計'!G46+'B合計'!G46+'液化石油ガス'!G46</f>
        <v>6</v>
      </c>
      <c r="H46" s="116">
        <f>'P合計'!H46+'B合計'!H46+'液化石油ガス'!H46</f>
        <v>0</v>
      </c>
      <c r="I46" s="117">
        <f>'P合計'!I46+'B合計'!I46+'液化石油ガス'!I46</f>
        <v>7</v>
      </c>
      <c r="J46" s="118">
        <f>SUM(D46:I46)</f>
        <v>19</v>
      </c>
      <c r="K46" s="119">
        <f>'P合計'!K46+'B合計'!K46+'液化石油ガス'!K46</f>
        <v>0</v>
      </c>
      <c r="L46" s="116">
        <f>'P合計'!L46+'B合計'!L46+'液化石油ガス'!L46</f>
        <v>0</v>
      </c>
      <c r="M46" s="116">
        <f>'P合計'!M46+'B合計'!M46+'液化石油ガス'!M46</f>
        <v>0</v>
      </c>
      <c r="N46" s="116">
        <f>'P合計'!N46+'B合計'!N46+'液化石油ガス'!N46</f>
        <v>0</v>
      </c>
      <c r="O46" s="116">
        <f>'P合計'!O46+'B合計'!O46+'液化石油ガス'!O46</f>
        <v>0</v>
      </c>
      <c r="P46" s="117">
        <f>'P合計'!P46+'B合計'!P46+'液化石油ガス'!P46</f>
        <v>5</v>
      </c>
      <c r="Q46" s="118">
        <f>'P合計'!Q46+'B合計'!Q46+'液化石油ガス'!Q46</f>
        <v>5</v>
      </c>
      <c r="R46" s="120">
        <f>'P合計'!R46+'B合計'!R46+'液化石油ガス'!R46</f>
        <v>24</v>
      </c>
    </row>
    <row r="47" spans="1:18" ht="13.5" customHeight="1">
      <c r="A47" s="164"/>
      <c r="B47" s="112" t="s">
        <v>10</v>
      </c>
      <c r="C47" s="112" t="s">
        <v>2</v>
      </c>
      <c r="D47" s="121">
        <f>'P合計'!D47+'B合計'!D47+'液化石油ガス'!D47</f>
        <v>6402</v>
      </c>
      <c r="E47" s="116">
        <f>'P合計'!E47+'B合計'!E47+'液化石油ガス'!E47</f>
        <v>3160</v>
      </c>
      <c r="F47" s="116">
        <f>'P合計'!F47+'B合計'!F47+'液化石油ガス'!F47</f>
        <v>0</v>
      </c>
      <c r="G47" s="116">
        <f>'P合計'!G47+'B合計'!G47+'液化石油ガス'!G47</f>
        <v>7658</v>
      </c>
      <c r="H47" s="116">
        <f>'P合計'!H47+'B合計'!H47+'液化石油ガス'!H47</f>
        <v>0</v>
      </c>
      <c r="I47" s="117">
        <f>'P合計'!I47+'B合計'!I47+'液化石油ガス'!I47</f>
        <v>8332</v>
      </c>
      <c r="J47" s="118">
        <f>SUM(D47:I47)</f>
        <v>25552</v>
      </c>
      <c r="K47" s="119">
        <f>'P合計'!K47+'B合計'!K47+'液化石油ガス'!K47</f>
        <v>0</v>
      </c>
      <c r="L47" s="116">
        <f>'P合計'!L47+'B合計'!L47+'液化石油ガス'!L47</f>
        <v>3039</v>
      </c>
      <c r="M47" s="116">
        <f>'P合計'!M47+'B合計'!M47+'液化石油ガス'!M47</f>
        <v>3446</v>
      </c>
      <c r="N47" s="116">
        <f>'P合計'!N47+'B合計'!N47+'液化石油ガス'!N47</f>
        <v>5064</v>
      </c>
      <c r="O47" s="116">
        <f>'P合計'!O47+'B合計'!O47+'液化石油ガス'!O47</f>
        <v>0</v>
      </c>
      <c r="P47" s="117">
        <f>'P合計'!P47+'B合計'!P47+'液化石油ガス'!P47</f>
        <v>3774</v>
      </c>
      <c r="Q47" s="118">
        <f>'P合計'!Q47+'B合計'!Q47+'液化石油ガス'!Q47</f>
        <v>15323</v>
      </c>
      <c r="R47" s="120">
        <f>'P合計'!R47+'B合計'!R47+'液化石油ガス'!R47</f>
        <v>40875</v>
      </c>
    </row>
    <row r="48" spans="1:18" ht="13.5" customHeight="1" thickBot="1">
      <c r="A48" s="165"/>
      <c r="B48" s="113" t="s">
        <v>18</v>
      </c>
      <c r="C48" s="113" t="s">
        <v>3</v>
      </c>
      <c r="D48" s="122">
        <f>IF(OR(D46=0,D47=0)," ",(D47/D46)*1000)</f>
        <v>1067000</v>
      </c>
      <c r="E48" s="123" t="str">
        <f aca="true" t="shared" si="14" ref="E48:R48">IF(OR(E46=0,E47=0)," ",(E47/E46)*1000)</f>
        <v> </v>
      </c>
      <c r="F48" s="123" t="str">
        <f t="shared" si="14"/>
        <v> </v>
      </c>
      <c r="G48" s="123">
        <f t="shared" si="14"/>
        <v>1276333.3333333333</v>
      </c>
      <c r="H48" s="123" t="str">
        <f t="shared" si="14"/>
        <v> </v>
      </c>
      <c r="I48" s="124">
        <f t="shared" si="14"/>
        <v>1190285.7142857143</v>
      </c>
      <c r="J48" s="125">
        <f t="shared" si="14"/>
        <v>1344842.105263158</v>
      </c>
      <c r="K48" s="126" t="str">
        <f t="shared" si="14"/>
        <v> </v>
      </c>
      <c r="L48" s="123" t="str">
        <f t="shared" si="14"/>
        <v> </v>
      </c>
      <c r="M48" s="123" t="str">
        <f t="shared" si="14"/>
        <v> </v>
      </c>
      <c r="N48" s="123" t="str">
        <f t="shared" si="14"/>
        <v> </v>
      </c>
      <c r="O48" s="123" t="str">
        <f t="shared" si="14"/>
        <v> </v>
      </c>
      <c r="P48" s="124">
        <f t="shared" si="14"/>
        <v>754800</v>
      </c>
      <c r="Q48" s="125">
        <f t="shared" si="14"/>
        <v>3064600</v>
      </c>
      <c r="R48" s="127">
        <f t="shared" si="14"/>
        <v>1703125</v>
      </c>
    </row>
    <row r="49" spans="1:18" ht="13.5" customHeight="1">
      <c r="A49" s="167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841040</v>
      </c>
      <c r="E49" s="129">
        <f t="shared" si="15"/>
        <v>803355</v>
      </c>
      <c r="F49" s="129">
        <f t="shared" si="15"/>
        <v>709575</v>
      </c>
      <c r="G49" s="129">
        <f t="shared" si="15"/>
        <v>861185</v>
      </c>
      <c r="H49" s="129">
        <f t="shared" si="15"/>
        <v>753696</v>
      </c>
      <c r="I49" s="130">
        <f t="shared" si="15"/>
        <v>602896</v>
      </c>
      <c r="J49" s="118">
        <f>SUM(D49:I49)</f>
        <v>4571747</v>
      </c>
      <c r="K49" s="131">
        <f aca="true" t="shared" si="16" ref="K49:P49">K4+K7+K10+K13+K16+K19+K22+K25+K28+K31+K34+K37+K40+K43+K46</f>
        <v>582284</v>
      </c>
      <c r="L49" s="129">
        <f t="shared" si="16"/>
        <v>844333</v>
      </c>
      <c r="M49" s="129">
        <f t="shared" si="16"/>
        <v>1052405</v>
      </c>
      <c r="N49" s="129">
        <f t="shared" si="16"/>
        <v>1191883</v>
      </c>
      <c r="O49" s="129">
        <f t="shared" si="16"/>
        <v>847292</v>
      </c>
      <c r="P49" s="130">
        <f t="shared" si="16"/>
        <v>847661</v>
      </c>
      <c r="Q49" s="132">
        <f>SUM(K49:P49)</f>
        <v>5365858</v>
      </c>
      <c r="R49" s="133">
        <f>J49+Q49</f>
        <v>9937605</v>
      </c>
    </row>
    <row r="50" spans="1:18" ht="13.5" customHeight="1">
      <c r="A50" s="167"/>
      <c r="B50" s="112" t="s">
        <v>10</v>
      </c>
      <c r="C50" s="112" t="s">
        <v>2</v>
      </c>
      <c r="D50" s="134">
        <f t="shared" si="15"/>
        <v>71169246</v>
      </c>
      <c r="E50" s="135">
        <f t="shared" si="15"/>
        <v>64536358</v>
      </c>
      <c r="F50" s="135">
        <f t="shared" si="15"/>
        <v>54675444</v>
      </c>
      <c r="G50" s="135">
        <f t="shared" si="15"/>
        <v>62145626</v>
      </c>
      <c r="H50" s="135">
        <f t="shared" si="15"/>
        <v>56732095</v>
      </c>
      <c r="I50" s="136">
        <f t="shared" si="15"/>
        <v>53602363</v>
      </c>
      <c r="J50" s="118">
        <f>SUM(D50:I50)</f>
        <v>362861132</v>
      </c>
      <c r="K50" s="137">
        <f aca="true" t="shared" si="17" ref="K50:P50">K5+K8+K11+K14+K17+K20+K23+K26+K29+K32+K35+K38+K41+K44+K47</f>
        <v>54542435</v>
      </c>
      <c r="L50" s="135">
        <f t="shared" si="17"/>
        <v>79608576</v>
      </c>
      <c r="M50" s="135">
        <f t="shared" si="17"/>
        <v>98185694</v>
      </c>
      <c r="N50" s="135">
        <f t="shared" si="17"/>
        <v>103842883</v>
      </c>
      <c r="O50" s="135">
        <f t="shared" si="17"/>
        <v>79960365</v>
      </c>
      <c r="P50" s="136">
        <f t="shared" si="17"/>
        <v>79910142</v>
      </c>
      <c r="Q50" s="138">
        <f>SUM(K50:P50)</f>
        <v>496050095</v>
      </c>
      <c r="R50" s="139">
        <f>J50+Q50</f>
        <v>858911227</v>
      </c>
    </row>
    <row r="51" spans="1:18" ht="13.5" customHeight="1" thickBot="1">
      <c r="A51" s="168"/>
      <c r="B51" s="113" t="s">
        <v>18</v>
      </c>
      <c r="C51" s="113" t="s">
        <v>3</v>
      </c>
      <c r="D51" s="122">
        <f aca="true" t="shared" si="18" ref="D51:I51">IF(OR(D49=0,D50=0)," ",(D50/D49)*1000)</f>
        <v>84620.52458860459</v>
      </c>
      <c r="E51" s="123">
        <f t="shared" si="18"/>
        <v>80333.54868022232</v>
      </c>
      <c r="F51" s="123">
        <f t="shared" si="18"/>
        <v>77053.7913539795</v>
      </c>
      <c r="G51" s="123">
        <f t="shared" si="18"/>
        <v>72162.92202023955</v>
      </c>
      <c r="H51" s="123">
        <f t="shared" si="18"/>
        <v>75271.85363860229</v>
      </c>
      <c r="I51" s="124">
        <f t="shared" si="18"/>
        <v>88908.1417027149</v>
      </c>
      <c r="J51" s="125">
        <f aca="true" t="shared" si="19" ref="J51:P51">IF(OR(J49=0,J50=0)," ",(J50/J49)*1000)</f>
        <v>79370.34398447683</v>
      </c>
      <c r="K51" s="126">
        <f t="shared" si="19"/>
        <v>93669.81576000714</v>
      </c>
      <c r="L51" s="123">
        <f t="shared" si="19"/>
        <v>94285.75692292023</v>
      </c>
      <c r="M51" s="123">
        <f t="shared" si="19"/>
        <v>93296.49136976733</v>
      </c>
      <c r="N51" s="123">
        <f t="shared" si="19"/>
        <v>87125.06428902838</v>
      </c>
      <c r="O51" s="123">
        <f t="shared" si="19"/>
        <v>94371.67470010338</v>
      </c>
      <c r="P51" s="124">
        <f t="shared" si="19"/>
        <v>94271.34432278942</v>
      </c>
      <c r="Q51" s="125">
        <f>IF(OR(Q49=0,Q50=0)," ",(Q50/Q49)*1000)</f>
        <v>92445.62472581273</v>
      </c>
      <c r="R51" s="127">
        <f>IF(OR(R49=0,R50=0)," ",(R50/R49)*1000)</f>
        <v>86430.40521332857</v>
      </c>
    </row>
    <row r="52" spans="1:18" s="6" customFormat="1" ht="23.25" customHeight="1" thickBot="1">
      <c r="A52" s="170" t="s">
        <v>13</v>
      </c>
      <c r="B52" s="171"/>
      <c r="C52" s="172"/>
      <c r="D52" s="140">
        <v>132.18</v>
      </c>
      <c r="E52" s="141">
        <v>135.37</v>
      </c>
      <c r="F52" s="142">
        <v>139.27</v>
      </c>
      <c r="G52" s="143">
        <v>142.35</v>
      </c>
      <c r="H52" s="144">
        <v>142.36</v>
      </c>
      <c r="I52" s="145">
        <v>146.48</v>
      </c>
      <c r="J52" s="150">
        <f>IF(J49=0,0,((D52*D49)+(E52*E49)+(F52*F49)+(G52*G49)+(H52*H49)+(I52*I49))/J49)</f>
        <v>139.32078857163356</v>
      </c>
      <c r="K52" s="146">
        <v>148.87</v>
      </c>
      <c r="L52" s="147">
        <v>150.33</v>
      </c>
      <c r="M52" s="148">
        <v>147.1</v>
      </c>
      <c r="N52" s="148">
        <v>144.03</v>
      </c>
      <c r="O52" s="143">
        <v>148.14</v>
      </c>
      <c r="P52" s="149">
        <v>149.44</v>
      </c>
      <c r="Q52" s="150">
        <f>IF(Q49=0,0,((K52*K49)+(L52*L49)+(M52*M49)+(N52*N49)+(O52*O49)+(P52*P49))/Q49)</f>
        <v>147.65228220351713</v>
      </c>
      <c r="R52" s="151">
        <f>((J52*J49)+(Q52*Q49))/R49</f>
        <v>143.8194189515482</v>
      </c>
    </row>
    <row r="53" spans="1:18" s="6" customFormat="1" ht="12.75" customHeight="1">
      <c r="A53" s="166" t="s">
        <v>40</v>
      </c>
      <c r="B53" s="112" t="s">
        <v>9</v>
      </c>
      <c r="C53" s="112" t="s">
        <v>1</v>
      </c>
      <c r="D53" s="128">
        <f>'P合計'!D49</f>
        <v>746302</v>
      </c>
      <c r="E53" s="129">
        <f>'P合計'!E49</f>
        <v>627136</v>
      </c>
      <c r="F53" s="129">
        <f>'P合計'!F49</f>
        <v>603380</v>
      </c>
      <c r="G53" s="129">
        <f>'P合計'!G49</f>
        <v>693698</v>
      </c>
      <c r="H53" s="129">
        <f>'P合計'!H49</f>
        <v>671791</v>
      </c>
      <c r="I53" s="130">
        <f>'P合計'!I49</f>
        <v>484732</v>
      </c>
      <c r="J53" s="132">
        <f>SUM(D53:I53)</f>
        <v>3827039</v>
      </c>
      <c r="K53" s="131">
        <f>'P合計'!K49</f>
        <v>478781</v>
      </c>
      <c r="L53" s="129">
        <f>'P合計'!L49</f>
        <v>760761</v>
      </c>
      <c r="M53" s="129">
        <f>'P合計'!M49</f>
        <v>897964</v>
      </c>
      <c r="N53" s="129">
        <f>'P合計'!N49</f>
        <v>1018868</v>
      </c>
      <c r="O53" s="129">
        <f>'P合計'!O49</f>
        <v>746103</v>
      </c>
      <c r="P53" s="130">
        <f>'P合計'!P49</f>
        <v>744727</v>
      </c>
      <c r="Q53" s="132">
        <f>SUM(K53:P53)</f>
        <v>4647204</v>
      </c>
      <c r="R53" s="152">
        <f>J53+Q53</f>
        <v>8474243</v>
      </c>
    </row>
    <row r="54" spans="1:18" s="6" customFormat="1" ht="12.75" customHeight="1">
      <c r="A54" s="167"/>
      <c r="B54" s="112" t="s">
        <v>10</v>
      </c>
      <c r="C54" s="112" t="s">
        <v>2</v>
      </c>
      <c r="D54" s="134">
        <f>'P合計'!D50</f>
        <v>62636607</v>
      </c>
      <c r="E54" s="135">
        <f>'P合計'!E50</f>
        <v>49905970</v>
      </c>
      <c r="F54" s="135">
        <f>'P合計'!F50</f>
        <v>46000050</v>
      </c>
      <c r="G54" s="135">
        <f>'P合計'!G50</f>
        <v>49485270</v>
      </c>
      <c r="H54" s="135">
        <f>'P合計'!H50</f>
        <v>50142244</v>
      </c>
      <c r="I54" s="136">
        <f>'P合計'!I50</f>
        <v>42009401</v>
      </c>
      <c r="J54" s="138">
        <f>SUM(D54:I54)</f>
        <v>300179542</v>
      </c>
      <c r="K54" s="137">
        <f>'P合計'!K50</f>
        <v>44547327</v>
      </c>
      <c r="L54" s="135">
        <f>'P合計'!L50</f>
        <v>71417944</v>
      </c>
      <c r="M54" s="135">
        <f>'P合計'!M50</f>
        <v>83086543</v>
      </c>
      <c r="N54" s="135">
        <f>'P合計'!N50</f>
        <v>86906148</v>
      </c>
      <c r="O54" s="135">
        <f>'P合計'!O50</f>
        <v>69241056</v>
      </c>
      <c r="P54" s="136">
        <f>'P合計'!P50</f>
        <v>69033733</v>
      </c>
      <c r="Q54" s="138">
        <f>SUM(K54:P54)</f>
        <v>424232751</v>
      </c>
      <c r="R54" s="153">
        <f>J54+Q54</f>
        <v>724412293</v>
      </c>
    </row>
    <row r="55" spans="1:18" s="6" customFormat="1" ht="12.75" customHeight="1" thickBot="1">
      <c r="A55" s="168"/>
      <c r="B55" s="113" t="s">
        <v>18</v>
      </c>
      <c r="C55" s="113" t="s">
        <v>3</v>
      </c>
      <c r="D55" s="122">
        <f>IF(OR(D53=0,D54=0)," ",(D54/D53)*1000)</f>
        <v>83929.30341872326</v>
      </c>
      <c r="E55" s="123">
        <f aca="true" t="shared" si="20" ref="E55:R55">IF(OR(E53=0,E54=0)," ",(E54/E53)*1000)</f>
        <v>79577.58763649352</v>
      </c>
      <c r="F55" s="123">
        <f t="shared" si="20"/>
        <v>76237.2799893931</v>
      </c>
      <c r="G55" s="123">
        <f t="shared" si="20"/>
        <v>71335.46586554956</v>
      </c>
      <c r="H55" s="123">
        <f t="shared" si="20"/>
        <v>74639.64834301145</v>
      </c>
      <c r="I55" s="124">
        <f t="shared" si="20"/>
        <v>86665.21087941377</v>
      </c>
      <c r="J55" s="125">
        <f t="shared" si="20"/>
        <v>78436.49934061294</v>
      </c>
      <c r="K55" s="126">
        <f t="shared" si="20"/>
        <v>93043.22226654776</v>
      </c>
      <c r="L55" s="123">
        <f t="shared" si="20"/>
        <v>93876.97844658178</v>
      </c>
      <c r="M55" s="123">
        <f t="shared" si="20"/>
        <v>92527.6993287036</v>
      </c>
      <c r="N55" s="123">
        <f t="shared" si="20"/>
        <v>85296.76857060973</v>
      </c>
      <c r="O55" s="123">
        <f t="shared" si="20"/>
        <v>92803.61558658791</v>
      </c>
      <c r="P55" s="124">
        <f t="shared" si="20"/>
        <v>92696.69691041145</v>
      </c>
      <c r="Q55" s="125">
        <f t="shared" si="20"/>
        <v>91287.74011211902</v>
      </c>
      <c r="R55" s="127">
        <f t="shared" si="20"/>
        <v>85484.01231826843</v>
      </c>
    </row>
    <row r="56" spans="1:18" s="6" customFormat="1" ht="12.75" customHeight="1">
      <c r="A56" s="166" t="s">
        <v>41</v>
      </c>
      <c r="B56" s="112" t="s">
        <v>9</v>
      </c>
      <c r="C56" s="112" t="s">
        <v>1</v>
      </c>
      <c r="D56" s="128">
        <f>'B合計'!D49</f>
        <v>94712</v>
      </c>
      <c r="E56" s="129">
        <f>'B合計'!E49</f>
        <v>176212</v>
      </c>
      <c r="F56" s="129">
        <f>'B合計'!F49</f>
        <v>106188</v>
      </c>
      <c r="G56" s="129">
        <f>'B合計'!G49</f>
        <v>167469</v>
      </c>
      <c r="H56" s="129">
        <f>'B合計'!H49</f>
        <v>81894</v>
      </c>
      <c r="I56" s="130">
        <f>'B合計'!I49</f>
        <v>118158</v>
      </c>
      <c r="J56" s="132">
        <f>SUM(D56:I56)</f>
        <v>744633</v>
      </c>
      <c r="K56" s="131">
        <f>'B合計'!K49</f>
        <v>103499</v>
      </c>
      <c r="L56" s="129">
        <f>'B合計'!L49</f>
        <v>83565</v>
      </c>
      <c r="M56" s="129">
        <f>'B合計'!M49</f>
        <v>154430</v>
      </c>
      <c r="N56" s="129">
        <f>'B合計'!N49</f>
        <v>173004</v>
      </c>
      <c r="O56" s="129">
        <f>'B合計'!O49</f>
        <v>101168</v>
      </c>
      <c r="P56" s="130">
        <f>'B合計'!P49</f>
        <v>102917</v>
      </c>
      <c r="Q56" s="132">
        <f>SUM(K56:P56)</f>
        <v>718583</v>
      </c>
      <c r="R56" s="152">
        <f>J56+Q56</f>
        <v>1463216</v>
      </c>
    </row>
    <row r="57" spans="1:18" s="6" customFormat="1" ht="12.75" customHeight="1">
      <c r="A57" s="167"/>
      <c r="B57" s="112" t="s">
        <v>10</v>
      </c>
      <c r="C57" s="112" t="s">
        <v>2</v>
      </c>
      <c r="D57" s="134">
        <f>'B合計'!D50</f>
        <v>8479461</v>
      </c>
      <c r="E57" s="135">
        <f>'B合計'!E50</f>
        <v>14620672</v>
      </c>
      <c r="F57" s="135">
        <f>'B合計'!F50</f>
        <v>8670571</v>
      </c>
      <c r="G57" s="135">
        <f>'B合計'!G50</f>
        <v>12642046</v>
      </c>
      <c r="H57" s="135">
        <f>'B合計'!H50</f>
        <v>6578006</v>
      </c>
      <c r="I57" s="136">
        <f>'B合計'!I50</f>
        <v>11564091</v>
      </c>
      <c r="J57" s="138">
        <f>SUM(D57:I57)</f>
        <v>62554847</v>
      </c>
      <c r="K57" s="137">
        <f>'B合計'!K50</f>
        <v>9990164</v>
      </c>
      <c r="L57" s="135">
        <f>'B合計'!L50</f>
        <v>8175947</v>
      </c>
      <c r="M57" s="135">
        <f>'B合計'!M50</f>
        <v>15087006</v>
      </c>
      <c r="N57" s="135">
        <f>'B合計'!N50</f>
        <v>16923617</v>
      </c>
      <c r="O57" s="135">
        <f>'B合計'!O50</f>
        <v>10703031</v>
      </c>
      <c r="P57" s="136">
        <f>'B合計'!P50</f>
        <v>10855911</v>
      </c>
      <c r="Q57" s="138">
        <f>SUM(K57:P57)</f>
        <v>71735676</v>
      </c>
      <c r="R57" s="153">
        <f>J57+Q57</f>
        <v>134290523</v>
      </c>
    </row>
    <row r="58" spans="1:18" s="6" customFormat="1" ht="12.75" customHeight="1" thickBot="1">
      <c r="A58" s="168"/>
      <c r="B58" s="113" t="s">
        <v>18</v>
      </c>
      <c r="C58" s="113" t="s">
        <v>3</v>
      </c>
      <c r="D58" s="122">
        <f>IF(OR(D56=0,D57=0)," ",(D57/D56)*1000)</f>
        <v>89528.89813328828</v>
      </c>
      <c r="E58" s="123">
        <f aca="true" t="shared" si="21" ref="E58:R58">IF(OR(E56=0,E57=0)," ",(E57/E56)*1000)</f>
        <v>82972.0563866252</v>
      </c>
      <c r="F58" s="123">
        <f t="shared" si="21"/>
        <v>81653.02105699325</v>
      </c>
      <c r="G58" s="123">
        <f t="shared" si="21"/>
        <v>75488.87256746025</v>
      </c>
      <c r="H58" s="123">
        <f t="shared" si="21"/>
        <v>80323.4180770264</v>
      </c>
      <c r="I58" s="124">
        <f t="shared" si="21"/>
        <v>97869.72528309553</v>
      </c>
      <c r="J58" s="125">
        <f t="shared" si="21"/>
        <v>84007.6212040025</v>
      </c>
      <c r="K58" s="126">
        <f t="shared" si="21"/>
        <v>96524.25627300747</v>
      </c>
      <c r="L58" s="123">
        <f t="shared" si="21"/>
        <v>97839.37054987137</v>
      </c>
      <c r="M58" s="123">
        <f t="shared" si="21"/>
        <v>97694.7872822638</v>
      </c>
      <c r="N58" s="123">
        <f t="shared" si="21"/>
        <v>97822.11393956208</v>
      </c>
      <c r="O58" s="123">
        <f t="shared" si="21"/>
        <v>105794.62873635933</v>
      </c>
      <c r="P58" s="124">
        <f t="shared" si="21"/>
        <v>105482.1943896538</v>
      </c>
      <c r="Q58" s="125">
        <f t="shared" si="21"/>
        <v>99829.35304620344</v>
      </c>
      <c r="R58" s="127">
        <f t="shared" si="21"/>
        <v>91777.64800275557</v>
      </c>
    </row>
    <row r="59" spans="1:18" s="6" customFormat="1" ht="12.75" customHeight="1">
      <c r="A59" s="169" t="s">
        <v>44</v>
      </c>
      <c r="B59" s="112" t="s">
        <v>9</v>
      </c>
      <c r="C59" s="112" t="s">
        <v>1</v>
      </c>
      <c r="D59" s="128">
        <f>'液化石油ガス'!D49</f>
        <v>26</v>
      </c>
      <c r="E59" s="129">
        <f>'液化石油ガス'!E49</f>
        <v>7</v>
      </c>
      <c r="F59" s="129">
        <f>'液化石油ガス'!F49</f>
        <v>7</v>
      </c>
      <c r="G59" s="129">
        <f>'液化石油ガス'!G49</f>
        <v>18</v>
      </c>
      <c r="H59" s="129">
        <f>'液化石油ガス'!H49</f>
        <v>11</v>
      </c>
      <c r="I59" s="130">
        <f>'液化石油ガス'!I49</f>
        <v>6</v>
      </c>
      <c r="J59" s="132">
        <f>SUM(D59:I59)</f>
        <v>75</v>
      </c>
      <c r="K59" s="131">
        <f>'液化石油ガス'!K49</f>
        <v>4</v>
      </c>
      <c r="L59" s="129">
        <f>'液化石油ガス'!L49</f>
        <v>7</v>
      </c>
      <c r="M59" s="129">
        <f>'液化石油ガス'!M49</f>
        <v>11</v>
      </c>
      <c r="N59" s="129">
        <f>'液化石油ガス'!N49</f>
        <v>11</v>
      </c>
      <c r="O59" s="129">
        <f>'液化石油ガス'!O49</f>
        <v>21</v>
      </c>
      <c r="P59" s="130">
        <f>'液化石油ガス'!P49</f>
        <v>17</v>
      </c>
      <c r="Q59" s="132">
        <f>SUM(K59:P59)</f>
        <v>71</v>
      </c>
      <c r="R59" s="152">
        <f>J59+Q59</f>
        <v>146</v>
      </c>
    </row>
    <row r="60" spans="1:18" s="6" customFormat="1" ht="12.75" customHeight="1">
      <c r="A60" s="167"/>
      <c r="B60" s="112" t="s">
        <v>10</v>
      </c>
      <c r="C60" s="112" t="s">
        <v>2</v>
      </c>
      <c r="D60" s="134">
        <f>'液化石油ガス'!D50</f>
        <v>53178</v>
      </c>
      <c r="E60" s="135">
        <f>'液化石油ガス'!E50</f>
        <v>9716</v>
      </c>
      <c r="F60" s="135">
        <f>'液化石油ガス'!F50</f>
        <v>4823</v>
      </c>
      <c r="G60" s="135">
        <f>'液化石油ガス'!G50</f>
        <v>18310</v>
      </c>
      <c r="H60" s="135">
        <f>'液化石油ガス'!H50</f>
        <v>11845</v>
      </c>
      <c r="I60" s="136">
        <f>'液化石油ガス'!I50</f>
        <v>28871</v>
      </c>
      <c r="J60" s="138">
        <f>SUM(D60:I60)</f>
        <v>126743</v>
      </c>
      <c r="K60" s="137">
        <f>'液化石油ガス'!K50</f>
        <v>4944</v>
      </c>
      <c r="L60" s="135">
        <f>'液化石油ガス'!L50</f>
        <v>14685</v>
      </c>
      <c r="M60" s="135">
        <f>'液化石油ガス'!M50</f>
        <v>12145</v>
      </c>
      <c r="N60" s="135">
        <f>'液化石油ガス'!N50</f>
        <v>13118</v>
      </c>
      <c r="O60" s="135">
        <f>'液化石油ガス'!O50</f>
        <v>16278</v>
      </c>
      <c r="P60" s="136">
        <f>'液化石油ガス'!P50</f>
        <v>20498</v>
      </c>
      <c r="Q60" s="138">
        <f>SUM(K60:P60)</f>
        <v>81668</v>
      </c>
      <c r="R60" s="153">
        <f>J60+Q60</f>
        <v>208411</v>
      </c>
    </row>
    <row r="61" spans="1:18" s="6" customFormat="1" ht="12.75" customHeight="1" thickBot="1">
      <c r="A61" s="168"/>
      <c r="B61" s="113" t="s">
        <v>18</v>
      </c>
      <c r="C61" s="113" t="s">
        <v>3</v>
      </c>
      <c r="D61" s="122">
        <f>IF(OR(D59=0,D60=0)," ",(D60/D59)*1000)</f>
        <v>2045307.6923076925</v>
      </c>
      <c r="E61" s="123">
        <f aca="true" t="shared" si="22" ref="E61:R61">IF(OR(E59=0,E60=0)," ",(E60/E59)*1000)</f>
        <v>1388000</v>
      </c>
      <c r="F61" s="123">
        <f t="shared" si="22"/>
        <v>689000</v>
      </c>
      <c r="G61" s="123">
        <f t="shared" si="22"/>
        <v>1017222.2222222221</v>
      </c>
      <c r="H61" s="123">
        <f t="shared" si="22"/>
        <v>1076818.1818181816</v>
      </c>
      <c r="I61" s="124">
        <f t="shared" si="22"/>
        <v>4811833.333333333</v>
      </c>
      <c r="J61" s="125">
        <f t="shared" si="22"/>
        <v>1689906.6666666667</v>
      </c>
      <c r="K61" s="126">
        <f t="shared" si="22"/>
        <v>1236000</v>
      </c>
      <c r="L61" s="123">
        <f t="shared" si="22"/>
        <v>2097857.1428571427</v>
      </c>
      <c r="M61" s="123">
        <f t="shared" si="22"/>
        <v>1104090.909090909</v>
      </c>
      <c r="N61" s="123">
        <f t="shared" si="22"/>
        <v>1192545.4545454546</v>
      </c>
      <c r="O61" s="123">
        <f t="shared" si="22"/>
        <v>775142.8571428572</v>
      </c>
      <c r="P61" s="124">
        <f t="shared" si="22"/>
        <v>1205764.705882353</v>
      </c>
      <c r="Q61" s="125">
        <f t="shared" si="22"/>
        <v>1150253.5211267604</v>
      </c>
      <c r="R61" s="127">
        <f t="shared" si="22"/>
        <v>1427472.602739726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  <mergeCell ref="A28:A30"/>
    <mergeCell ref="A34:A36"/>
    <mergeCell ref="A10:A12"/>
    <mergeCell ref="A13:A15"/>
    <mergeCell ref="A16:A18"/>
    <mergeCell ref="A19:A21"/>
    <mergeCell ref="A31:A33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61">
        <f>'総合計'!Q2</f>
        <v>45408</v>
      </c>
      <c r="R2" s="16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101"/>
      <c r="E4" s="70"/>
      <c r="F4" s="70"/>
      <c r="G4" s="70"/>
      <c r="H4" s="70"/>
      <c r="I4" s="71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101"/>
      <c r="E5" s="70"/>
      <c r="F5" s="70"/>
      <c r="G5" s="70"/>
      <c r="H5" s="70"/>
      <c r="I5" s="71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101"/>
      <c r="E7" s="70"/>
      <c r="F7" s="70"/>
      <c r="G7" s="70"/>
      <c r="H7" s="70"/>
      <c r="I7" s="71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101"/>
      <c r="E8" s="70"/>
      <c r="F8" s="70"/>
      <c r="G8" s="70"/>
      <c r="H8" s="70"/>
      <c r="I8" s="71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 t="s">
        <v>53</v>
      </c>
      <c r="L9" s="12" t="s">
        <v>53</v>
      </c>
      <c r="M9" s="12" t="s">
        <v>53</v>
      </c>
      <c r="N9" s="12" t="s">
        <v>53</v>
      </c>
      <c r="O9" s="12" t="s">
        <v>53</v>
      </c>
      <c r="P9" s="47" t="s">
        <v>53</v>
      </c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/>
      <c r="E10" s="70"/>
      <c r="F10" s="70"/>
      <c r="G10" s="70"/>
      <c r="H10" s="70"/>
      <c r="I10" s="71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/>
      <c r="E11" s="70"/>
      <c r="F11" s="70"/>
      <c r="G11" s="70"/>
      <c r="H11" s="70"/>
      <c r="I11" s="71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 t="s">
        <v>53</v>
      </c>
      <c r="L12" s="12" t="s">
        <v>53</v>
      </c>
      <c r="M12" s="12" t="s">
        <v>53</v>
      </c>
      <c r="N12" s="12" t="s">
        <v>53</v>
      </c>
      <c r="O12" s="12" t="s">
        <v>53</v>
      </c>
      <c r="P12" s="47" t="s">
        <v>53</v>
      </c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/>
      <c r="E13" s="70"/>
      <c r="F13" s="70"/>
      <c r="G13" s="70"/>
      <c r="H13" s="70"/>
      <c r="I13" s="71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/>
      <c r="E14" s="70"/>
      <c r="F14" s="70"/>
      <c r="G14" s="70"/>
      <c r="H14" s="70"/>
      <c r="I14" s="71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 t="s">
        <v>53</v>
      </c>
      <c r="L15" s="12" t="s">
        <v>53</v>
      </c>
      <c r="M15" s="12" t="s">
        <v>53</v>
      </c>
      <c r="N15" s="12" t="s">
        <v>53</v>
      </c>
      <c r="O15" s="12" t="s">
        <v>53</v>
      </c>
      <c r="P15" s="47" t="s">
        <v>53</v>
      </c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>
        <v>2</v>
      </c>
      <c r="E16" s="70"/>
      <c r="F16" s="70"/>
      <c r="G16" s="70"/>
      <c r="H16" s="70"/>
      <c r="I16" s="71">
        <v>2</v>
      </c>
      <c r="J16" s="49">
        <f>SUM(D16:I16)</f>
        <v>4</v>
      </c>
      <c r="K16" s="101"/>
      <c r="L16" s="70"/>
      <c r="M16" s="70"/>
      <c r="N16" s="70"/>
      <c r="O16" s="70"/>
      <c r="P16" s="71">
        <v>1</v>
      </c>
      <c r="Q16" s="26">
        <f>SUM(K16:P16)</f>
        <v>1</v>
      </c>
      <c r="R16" s="22">
        <f>J16+Q16</f>
        <v>5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>
        <v>13002</v>
      </c>
      <c r="E17" s="70"/>
      <c r="F17" s="70"/>
      <c r="G17" s="70"/>
      <c r="H17" s="70"/>
      <c r="I17" s="71">
        <v>12908</v>
      </c>
      <c r="J17" s="49">
        <f>SUM(D17:I17)</f>
        <v>25910</v>
      </c>
      <c r="K17" s="101"/>
      <c r="L17" s="70">
        <v>4897</v>
      </c>
      <c r="M17" s="70"/>
      <c r="N17" s="70"/>
      <c r="O17" s="70"/>
      <c r="P17" s="71">
        <v>9242</v>
      </c>
      <c r="Q17" s="26">
        <f>SUM(K17:P17)</f>
        <v>14139</v>
      </c>
      <c r="R17" s="22">
        <f>J17+Q17</f>
        <v>40049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37">
        <v>6501000</v>
      </c>
      <c r="E18" s="12" t="s">
        <v>53</v>
      </c>
      <c r="F18" s="12" t="s">
        <v>53</v>
      </c>
      <c r="G18" s="12" t="s">
        <v>53</v>
      </c>
      <c r="H18" s="12" t="s">
        <v>53</v>
      </c>
      <c r="I18" s="47">
        <v>6454000</v>
      </c>
      <c r="J18" s="27">
        <f>IF(OR(J16=0,J17=0)," ",J17/J16*1000)</f>
        <v>6477500</v>
      </c>
      <c r="K18" s="37" t="s">
        <v>53</v>
      </c>
      <c r="L18" s="12" t="s">
        <v>53</v>
      </c>
      <c r="M18" s="12" t="s">
        <v>53</v>
      </c>
      <c r="N18" s="12" t="s">
        <v>53</v>
      </c>
      <c r="O18" s="12" t="s">
        <v>53</v>
      </c>
      <c r="P18" s="47">
        <v>9242000</v>
      </c>
      <c r="Q18" s="27">
        <f>IF(OR(Q16=0,Q17=0)," ",Q17/Q16*1000)</f>
        <v>14139000</v>
      </c>
      <c r="R18" s="23">
        <f>IF(OR(R16=0,R17=0)," ",R17/R16*1000)</f>
        <v>8009800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/>
      <c r="E19" s="70"/>
      <c r="F19" s="70"/>
      <c r="G19" s="70"/>
      <c r="H19" s="70"/>
      <c r="I19" s="71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/>
      <c r="E20" s="70"/>
      <c r="F20" s="70"/>
      <c r="G20" s="70"/>
      <c r="H20" s="70"/>
      <c r="I20" s="71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70"/>
      <c r="F22" s="70"/>
      <c r="G22" s="70"/>
      <c r="H22" s="70"/>
      <c r="I22" s="71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70"/>
      <c r="F23" s="70"/>
      <c r="G23" s="70"/>
      <c r="H23" s="70"/>
      <c r="I23" s="71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70"/>
      <c r="F25" s="70"/>
      <c r="G25" s="70"/>
      <c r="H25" s="70"/>
      <c r="I25" s="71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70"/>
      <c r="F26" s="70"/>
      <c r="G26" s="70"/>
      <c r="H26" s="70"/>
      <c r="I26" s="71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70"/>
      <c r="F28" s="70"/>
      <c r="G28" s="70"/>
      <c r="H28" s="70"/>
      <c r="I28" s="71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70"/>
      <c r="F29" s="70"/>
      <c r="G29" s="70"/>
      <c r="H29" s="70"/>
      <c r="I29" s="71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>
        <v>1</v>
      </c>
      <c r="E31" s="70"/>
      <c r="F31" s="70"/>
      <c r="G31" s="70"/>
      <c r="H31" s="70"/>
      <c r="I31" s="71"/>
      <c r="J31" s="49">
        <f>SUM(D31:I31)</f>
        <v>1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1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>
        <v>14506</v>
      </c>
      <c r="E32" s="70"/>
      <c r="F32" s="70">
        <v>583</v>
      </c>
      <c r="G32" s="70"/>
      <c r="H32" s="70"/>
      <c r="I32" s="71"/>
      <c r="J32" s="49">
        <f>SUM(D32:I32)</f>
        <v>15089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15089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>
        <v>14506000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>
        <f>IF(OR(J31=0,J32=0)," ",J32/J31*1000)</f>
        <v>15089000</v>
      </c>
      <c r="K33" s="154" t="s">
        <v>53</v>
      </c>
      <c r="L33" s="12" t="s">
        <v>53</v>
      </c>
      <c r="M33" s="12" t="s">
        <v>53</v>
      </c>
      <c r="N33" s="12" t="s">
        <v>53</v>
      </c>
      <c r="O33" s="12" t="s">
        <v>53</v>
      </c>
      <c r="P33" s="47" t="s">
        <v>53</v>
      </c>
      <c r="Q33" s="27" t="str">
        <f>IF(OR(Q31=0,Q32=0)," ",Q32/Q31*1000)</f>
        <v> </v>
      </c>
      <c r="R33" s="23">
        <f>IF(OR(R31=0,R32=0)," ",R32/R31*1000)</f>
        <v>15089000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/>
      <c r="E34" s="70"/>
      <c r="F34" s="70"/>
      <c r="G34" s="70"/>
      <c r="H34" s="70"/>
      <c r="I34" s="71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101"/>
      <c r="E35" s="70"/>
      <c r="F35" s="70"/>
      <c r="G35" s="70"/>
      <c r="H35" s="70"/>
      <c r="I35" s="71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70"/>
      <c r="F37" s="70"/>
      <c r="G37" s="70"/>
      <c r="H37" s="70"/>
      <c r="I37" s="71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101"/>
      <c r="E38" s="70"/>
      <c r="F38" s="70"/>
      <c r="G38" s="70"/>
      <c r="H38" s="70"/>
      <c r="I38" s="71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101">
        <v>22</v>
      </c>
      <c r="E40" s="70">
        <v>3</v>
      </c>
      <c r="F40" s="70"/>
      <c r="G40" s="70">
        <v>16</v>
      </c>
      <c r="H40" s="70">
        <v>4</v>
      </c>
      <c r="I40" s="71">
        <v>4</v>
      </c>
      <c r="J40" s="49">
        <f>SUM(D40:I40)</f>
        <v>49</v>
      </c>
      <c r="K40" s="101">
        <v>4</v>
      </c>
      <c r="L40" s="70">
        <v>5</v>
      </c>
      <c r="M40" s="70">
        <v>4</v>
      </c>
      <c r="N40" s="70">
        <v>9</v>
      </c>
      <c r="O40" s="70">
        <v>9</v>
      </c>
      <c r="P40" s="71">
        <v>10</v>
      </c>
      <c r="Q40" s="26">
        <f>SUM(K40:P40)</f>
        <v>41</v>
      </c>
      <c r="R40" s="22">
        <f>J40+Q40</f>
        <v>90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101">
        <v>20816</v>
      </c>
      <c r="E41" s="70">
        <v>3285</v>
      </c>
      <c r="F41" s="70"/>
      <c r="G41" s="70">
        <v>12669</v>
      </c>
      <c r="H41" s="70">
        <v>3510</v>
      </c>
      <c r="I41" s="71">
        <v>11367</v>
      </c>
      <c r="J41" s="49">
        <f>SUM(D41:I41)</f>
        <v>51647</v>
      </c>
      <c r="K41" s="101">
        <v>4944</v>
      </c>
      <c r="L41" s="70">
        <v>5632</v>
      </c>
      <c r="M41" s="70">
        <v>2827</v>
      </c>
      <c r="N41" s="70">
        <v>6993</v>
      </c>
      <c r="O41" s="70">
        <v>8181</v>
      </c>
      <c r="P41" s="71">
        <v>7925</v>
      </c>
      <c r="Q41" s="26">
        <f>SUM(K41:P41)</f>
        <v>36502</v>
      </c>
      <c r="R41" s="22">
        <f>J41+Q41</f>
        <v>88149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>
        <v>946181.8181818181</v>
      </c>
      <c r="E42" s="12">
        <v>1095000</v>
      </c>
      <c r="F42" s="12" t="s">
        <v>53</v>
      </c>
      <c r="G42" s="12">
        <v>791812.5</v>
      </c>
      <c r="H42" s="12">
        <v>877500</v>
      </c>
      <c r="I42" s="47">
        <v>2841750</v>
      </c>
      <c r="J42" s="27">
        <f>IF(OR(J40=0,J41=0)," ",J41/J40*1000)</f>
        <v>1054020.4081632653</v>
      </c>
      <c r="K42" s="154">
        <v>1236000</v>
      </c>
      <c r="L42" s="12">
        <v>1126400</v>
      </c>
      <c r="M42" s="12">
        <v>706750</v>
      </c>
      <c r="N42" s="12">
        <v>777000</v>
      </c>
      <c r="O42" s="12">
        <v>909000</v>
      </c>
      <c r="P42" s="47">
        <v>792500</v>
      </c>
      <c r="Q42" s="27">
        <f>IF(OR(Q40=0,Q41=0)," ",Q41/Q40*1000)</f>
        <v>890292.6829268292</v>
      </c>
      <c r="R42" s="23">
        <f>IF(OR(R40=0,R41=0)," ",R41/R40*1000)</f>
        <v>979433.3333333333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101">
        <v>1</v>
      </c>
      <c r="E43" s="70">
        <v>4</v>
      </c>
      <c r="F43" s="70">
        <v>7</v>
      </c>
      <c r="G43" s="70">
        <v>2</v>
      </c>
      <c r="H43" s="70">
        <v>7</v>
      </c>
      <c r="I43" s="71"/>
      <c r="J43" s="49">
        <f>SUM(D43:I43)</f>
        <v>21</v>
      </c>
      <c r="K43" s="101"/>
      <c r="L43" s="70">
        <v>2</v>
      </c>
      <c r="M43" s="70">
        <v>7</v>
      </c>
      <c r="N43" s="70">
        <v>2</v>
      </c>
      <c r="O43" s="70">
        <v>12</v>
      </c>
      <c r="P43" s="71">
        <v>6</v>
      </c>
      <c r="Q43" s="26">
        <f>SUM(K43:P43)</f>
        <v>29</v>
      </c>
      <c r="R43" s="22">
        <f>J43+Q43</f>
        <v>50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101">
        <v>1470</v>
      </c>
      <c r="E44" s="70">
        <v>3271</v>
      </c>
      <c r="F44" s="70">
        <v>4240</v>
      </c>
      <c r="G44" s="70">
        <v>1045</v>
      </c>
      <c r="H44" s="70">
        <v>8335</v>
      </c>
      <c r="I44" s="71"/>
      <c r="J44" s="49">
        <f>SUM(D44:I44)</f>
        <v>18361</v>
      </c>
      <c r="K44" s="101"/>
      <c r="L44" s="70">
        <v>1117</v>
      </c>
      <c r="M44" s="70">
        <v>5872</v>
      </c>
      <c r="N44" s="70">
        <v>1061</v>
      </c>
      <c r="O44" s="70">
        <v>8097</v>
      </c>
      <c r="P44" s="71">
        <v>3331</v>
      </c>
      <c r="Q44" s="26">
        <f>SUM(K44:P44)</f>
        <v>19478</v>
      </c>
      <c r="R44" s="22">
        <f>J44+Q44</f>
        <v>37839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>
        <v>1470000</v>
      </c>
      <c r="E45" s="12">
        <v>817750</v>
      </c>
      <c r="F45" s="12">
        <v>605714.2857142857</v>
      </c>
      <c r="G45" s="12">
        <v>522500</v>
      </c>
      <c r="H45" s="12">
        <v>1190714.2857142857</v>
      </c>
      <c r="I45" s="47" t="s">
        <v>53</v>
      </c>
      <c r="J45" s="27">
        <f>IF(OR(J43=0,J44=0)," ",J44/J43*1000)</f>
        <v>874333.3333333334</v>
      </c>
      <c r="K45" s="154" t="s">
        <v>53</v>
      </c>
      <c r="L45" s="12">
        <v>558500</v>
      </c>
      <c r="M45" s="12">
        <v>838857.1428571428</v>
      </c>
      <c r="N45" s="12">
        <v>530500</v>
      </c>
      <c r="O45" s="12">
        <v>674750</v>
      </c>
      <c r="P45" s="47">
        <v>555166.6666666666</v>
      </c>
      <c r="Q45" s="27">
        <f>IF(OR(Q43=0,Q44=0)," ",Q44/Q43*1000)</f>
        <v>671655.1724137932</v>
      </c>
      <c r="R45" s="23">
        <f>IF(OR(R43=0,R44=0)," ",R44/R43*1000)</f>
        <v>756780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101"/>
      <c r="E46" s="70"/>
      <c r="F46" s="70"/>
      <c r="G46" s="70"/>
      <c r="H46" s="70"/>
      <c r="I46" s="71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4"/>
      <c r="B47" s="112" t="s">
        <v>10</v>
      </c>
      <c r="C47" s="112" t="s">
        <v>2</v>
      </c>
      <c r="D47" s="101">
        <v>3384</v>
      </c>
      <c r="E47" s="70">
        <v>3160</v>
      </c>
      <c r="F47" s="70"/>
      <c r="G47" s="70">
        <v>4596</v>
      </c>
      <c r="H47" s="70"/>
      <c r="I47" s="71">
        <v>4596</v>
      </c>
      <c r="J47" s="49">
        <f>SUM(D47:I47)</f>
        <v>15736</v>
      </c>
      <c r="K47" s="101"/>
      <c r="L47" s="70">
        <v>3039</v>
      </c>
      <c r="M47" s="70">
        <v>3446</v>
      </c>
      <c r="N47" s="70">
        <v>5064</v>
      </c>
      <c r="O47" s="70"/>
      <c r="P47" s="71"/>
      <c r="Q47" s="28">
        <f>SUM(K47:P47)</f>
        <v>11549</v>
      </c>
      <c r="R47" s="24">
        <f>J47+Q47</f>
        <v>27285</v>
      </c>
    </row>
    <row r="48" spans="1:18" ht="15" customHeight="1" thickBot="1">
      <c r="A48" s="165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53">
        <f>D4+D7+D10+D13+D16+D19+D22+D25+D28+D31+D34+D37+D40+D46+D43</f>
        <v>26</v>
      </c>
      <c r="E49" s="53">
        <f aca="true" t="shared" si="0" ref="E49:I50">E4+E7+E10+E13+E16+E19+E22+E25+E28+E31+E34+E37+E40+E46+E43</f>
        <v>7</v>
      </c>
      <c r="F49" s="53">
        <f t="shared" si="0"/>
        <v>7</v>
      </c>
      <c r="G49" s="53">
        <f t="shared" si="0"/>
        <v>18</v>
      </c>
      <c r="H49" s="53">
        <f t="shared" si="0"/>
        <v>11</v>
      </c>
      <c r="I49" s="55">
        <f t="shared" si="0"/>
        <v>6</v>
      </c>
      <c r="J49" s="102">
        <f>SUM(D49:I49)</f>
        <v>75</v>
      </c>
      <c r="K49" s="53">
        <f>K4+K7+K10+K13+K16+K19+K22+K25+K28+K31+K34+K37+K40+K46+K43</f>
        <v>4</v>
      </c>
      <c r="L49" s="53">
        <f>L4+L7+L10+L13+L16+L19+L22+L25+L28+L31+L34+L37+L40+L46+L43</f>
        <v>7</v>
      </c>
      <c r="M49" s="53">
        <f aca="true" t="shared" si="1" ref="M49:P50">M4+M7+M10+M13+M16+M19+M22+M25+M28+M31+M34+M37+M40+M46+M43</f>
        <v>11</v>
      </c>
      <c r="N49" s="53">
        <f t="shared" si="1"/>
        <v>11</v>
      </c>
      <c r="O49" s="53">
        <f t="shared" si="1"/>
        <v>21</v>
      </c>
      <c r="P49" s="55">
        <f t="shared" si="1"/>
        <v>17</v>
      </c>
      <c r="Q49" s="29">
        <f>SUM(K49:P49)</f>
        <v>71</v>
      </c>
      <c r="R49" s="25">
        <f>J49+Q49</f>
        <v>146</v>
      </c>
    </row>
    <row r="50" spans="1:18" ht="15" customHeight="1">
      <c r="A50" s="167"/>
      <c r="B50" s="112" t="s">
        <v>10</v>
      </c>
      <c r="C50" s="112" t="s">
        <v>2</v>
      </c>
      <c r="D50" s="54">
        <f>D5+D8+D11+D14+D17+D20+D23+D26+D29+D32+D35+D38+D41+D47+D44</f>
        <v>53178</v>
      </c>
      <c r="E50" s="54">
        <f t="shared" si="0"/>
        <v>9716</v>
      </c>
      <c r="F50" s="53">
        <f t="shared" si="0"/>
        <v>4823</v>
      </c>
      <c r="G50" s="53">
        <f t="shared" si="0"/>
        <v>18310</v>
      </c>
      <c r="H50" s="53">
        <f t="shared" si="0"/>
        <v>11845</v>
      </c>
      <c r="I50" s="55">
        <f t="shared" si="0"/>
        <v>28871</v>
      </c>
      <c r="J50" s="102">
        <f>SUM(D50:I50)</f>
        <v>126743</v>
      </c>
      <c r="K50" s="53">
        <f>K5+K8+K11+K14+K17+K20+K23+K26+K29+K32+K35+K38+K41+K47+K44</f>
        <v>4944</v>
      </c>
      <c r="L50" s="56">
        <f>L5+L8+L11+L14+L17+L20+L23+L26+L29+L32+L35+L38+L41+L47+L44</f>
        <v>14685</v>
      </c>
      <c r="M50" s="56">
        <f t="shared" si="1"/>
        <v>12145</v>
      </c>
      <c r="N50" s="56">
        <f t="shared" si="1"/>
        <v>13118</v>
      </c>
      <c r="O50" s="56">
        <f t="shared" si="1"/>
        <v>16278</v>
      </c>
      <c r="P50" s="57">
        <f t="shared" si="1"/>
        <v>20498</v>
      </c>
      <c r="Q50" s="28">
        <f>SUM(K50:P50)</f>
        <v>81668</v>
      </c>
      <c r="R50" s="24">
        <f>J50+Q50</f>
        <v>208411</v>
      </c>
    </row>
    <row r="51" spans="1:18" ht="15" customHeight="1" thickBot="1">
      <c r="A51" s="168"/>
      <c r="B51" s="113" t="s">
        <v>18</v>
      </c>
      <c r="C51" s="113" t="s">
        <v>3</v>
      </c>
      <c r="D51" s="12">
        <f>IF(OR(D49=0,D50=0)," ",D50/D49*1000)</f>
        <v>2045307.6923076925</v>
      </c>
      <c r="E51" s="12">
        <f aca="true" t="shared" si="2" ref="E51:L51">IF(OR(E49=0,E50=0)," ",E50/E49*1000)</f>
        <v>1388000</v>
      </c>
      <c r="F51" s="12">
        <f t="shared" si="2"/>
        <v>689000</v>
      </c>
      <c r="G51" s="12">
        <f t="shared" si="2"/>
        <v>1017222.2222222221</v>
      </c>
      <c r="H51" s="12">
        <f t="shared" si="2"/>
        <v>1076818.1818181816</v>
      </c>
      <c r="I51" s="47">
        <f t="shared" si="2"/>
        <v>4811833.333333333</v>
      </c>
      <c r="J51" s="27">
        <f t="shared" si="2"/>
        <v>1689906.6666666667</v>
      </c>
      <c r="K51" s="12">
        <f>IF(OR(K49=0,K50=0)," ",K50/K49*1000)</f>
        <v>1236000</v>
      </c>
      <c r="L51" s="12">
        <f t="shared" si="2"/>
        <v>2097857.1428571427</v>
      </c>
      <c r="M51" s="12">
        <f>IF(OR(M49=0,M50=0)," ",M50/M49*1000)</f>
        <v>1104090.909090909</v>
      </c>
      <c r="N51" s="12">
        <f>IF(OR(N49=0,N50=0)," ",N50/N49*1000)</f>
        <v>1192545.4545454546</v>
      </c>
      <c r="O51" s="12">
        <f>IF(OR(O49=0,O50=0)," ",O50/O49*1000)</f>
        <v>775142.8571428572</v>
      </c>
      <c r="P51" s="47">
        <f>IF(OR(P49=0,P50=0)," ",P50/P49*1000)</f>
        <v>1205764.705882353</v>
      </c>
      <c r="Q51" s="27">
        <f>IF(OR(Q49=0,Q50=0)," ",(Q50/Q49)*1000)</f>
        <v>1150253.5211267604</v>
      </c>
      <c r="R51" s="23">
        <f>IF(OR(R49=0,R50=0)," ",(R50/R49)*1000)</f>
        <v>1427472.602739726</v>
      </c>
    </row>
    <row r="52" spans="1:18" ht="15" customHeight="1" thickBot="1">
      <c r="A52" s="170" t="s">
        <v>13</v>
      </c>
      <c r="B52" s="171"/>
      <c r="C52" s="172"/>
      <c r="D52" s="32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3" ht="16.5">
      <c r="A53" s="44" t="str">
        <f>'総合計'!A62</f>
        <v>※4~12月は確々報値。1~2月は確報値。3月は速報値。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0" zoomScaleNormal="7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3" t="s">
        <v>17</v>
      </c>
      <c r="B4" s="112" t="s">
        <v>9</v>
      </c>
      <c r="C4" s="112" t="s">
        <v>1</v>
      </c>
      <c r="D4" s="15">
        <f>'P一般'!D4+'B一般'!D4</f>
        <v>0</v>
      </c>
      <c r="E4" s="11">
        <f>'P一般'!E4+'B一般'!E4</f>
        <v>0</v>
      </c>
      <c r="F4" s="11">
        <f>'P一般'!F4+'B一般'!F4</f>
        <v>0</v>
      </c>
      <c r="G4" s="11">
        <f>'P一般'!G4+'B一般'!G4</f>
        <v>0</v>
      </c>
      <c r="H4" s="11">
        <f>'P一般'!H4+'B一般'!H4</f>
        <v>0</v>
      </c>
      <c r="I4" s="18">
        <f>'P一般'!I4+'B一般'!I4</f>
        <v>0</v>
      </c>
      <c r="J4" s="30">
        <f>SUM(D4:I4)</f>
        <v>0</v>
      </c>
      <c r="K4" s="22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18">
        <f>'P一般'!P4+'B一般'!P4</f>
        <v>22047</v>
      </c>
      <c r="Q4" s="30">
        <f>SUM(K4:P4)</f>
        <v>22047</v>
      </c>
      <c r="R4" s="22">
        <f>J4+Q4</f>
        <v>22047</v>
      </c>
      <c r="S4" s="5"/>
    </row>
    <row r="5" spans="1:19" s="6" customFormat="1" ht="16.5" customHeight="1">
      <c r="A5" s="164"/>
      <c r="B5" s="112" t="s">
        <v>10</v>
      </c>
      <c r="C5" s="112" t="s">
        <v>2</v>
      </c>
      <c r="D5" s="16">
        <f>'P一般'!D5+'B一般'!D5</f>
        <v>0</v>
      </c>
      <c r="E5" s="11">
        <f>'P一般'!E5+'B一般'!E5</f>
        <v>0</v>
      </c>
      <c r="F5" s="11">
        <f>'P一般'!F5+'B一般'!F5</f>
        <v>0</v>
      </c>
      <c r="G5" s="11">
        <f>'P一般'!G5+'B一般'!G5</f>
        <v>0</v>
      </c>
      <c r="H5" s="11">
        <f>'P一般'!H5+'B一般'!H5</f>
        <v>0</v>
      </c>
      <c r="I5" s="18">
        <f>'P一般'!I5+'B一般'!I5</f>
        <v>0</v>
      </c>
      <c r="J5" s="26">
        <f>SUM(D5:I5)</f>
        <v>0</v>
      </c>
      <c r="K5" s="22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18">
        <f>'P一般'!P5+'B一般'!P5</f>
        <v>2234671</v>
      </c>
      <c r="Q5" s="26">
        <f>SUM(K5:P5)</f>
        <v>2234671</v>
      </c>
      <c r="R5" s="22">
        <f>J5+Q5</f>
        <v>2234671</v>
      </c>
      <c r="S5" s="5"/>
    </row>
    <row r="6" spans="1:19" s="6" customFormat="1" ht="16.5" customHeight="1" thickBot="1">
      <c r="A6" s="165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>
        <f t="shared" si="0"/>
        <v>101359.4139792262</v>
      </c>
      <c r="Q6" s="27">
        <f t="shared" si="0"/>
        <v>101359.4139792262</v>
      </c>
      <c r="R6" s="23">
        <f t="shared" si="0"/>
        <v>101359.4139792262</v>
      </c>
      <c r="S6" s="5"/>
    </row>
    <row r="7" spans="1:19" s="6" customFormat="1" ht="16.5" customHeight="1">
      <c r="A7" s="163" t="s">
        <v>19</v>
      </c>
      <c r="B7" s="112" t="s">
        <v>9</v>
      </c>
      <c r="C7" s="112" t="s">
        <v>1</v>
      </c>
      <c r="D7" s="15">
        <f>'P一般'!D7+'B一般'!D7</f>
        <v>51572</v>
      </c>
      <c r="E7" s="11">
        <f>'P一般'!E7+'B一般'!E7</f>
        <v>33543</v>
      </c>
      <c r="F7" s="11">
        <f>'P一般'!F7+'B一般'!F7</f>
        <v>0</v>
      </c>
      <c r="G7" s="11">
        <f>'P一般'!G7+'B一般'!G7</f>
        <v>0</v>
      </c>
      <c r="H7" s="11">
        <f>'P一般'!H7+'B一般'!H7</f>
        <v>23864</v>
      </c>
      <c r="I7" s="18">
        <f>'P一般'!I7+'B一般'!I7</f>
        <v>9</v>
      </c>
      <c r="J7" s="30">
        <f>SUM(D7:I7)</f>
        <v>108988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0</v>
      </c>
      <c r="O7" s="11">
        <f>'P一般'!O7+'B一般'!O7</f>
        <v>60645</v>
      </c>
      <c r="P7" s="18">
        <f>'P一般'!P7+'B一般'!P7</f>
        <v>73801</v>
      </c>
      <c r="Q7" s="30">
        <f>SUM(K7:P7)</f>
        <v>134446</v>
      </c>
      <c r="R7" s="22">
        <f>J7+Q7</f>
        <v>243434</v>
      </c>
      <c r="S7" s="5"/>
    </row>
    <row r="8" spans="1:19" s="6" customFormat="1" ht="16.5" customHeight="1">
      <c r="A8" s="164"/>
      <c r="B8" s="112" t="s">
        <v>10</v>
      </c>
      <c r="C8" s="112" t="s">
        <v>2</v>
      </c>
      <c r="D8" s="16">
        <f>'P一般'!D8+'B一般'!D8</f>
        <v>4442623</v>
      </c>
      <c r="E8" s="11">
        <f>'P一般'!E8+'B一般'!E8</f>
        <v>2665400</v>
      </c>
      <c r="F8" s="11">
        <f>'P一般'!F8+'B一般'!F8</f>
        <v>0</v>
      </c>
      <c r="G8" s="11">
        <f>'P一般'!G8+'B一般'!G8</f>
        <v>0</v>
      </c>
      <c r="H8" s="11">
        <f>'P一般'!H8+'B一般'!H8</f>
        <v>1637552</v>
      </c>
      <c r="I8" s="18">
        <f>'P一般'!I8+'B一般'!I8</f>
        <v>1681</v>
      </c>
      <c r="J8" s="26">
        <f>SUM(D8:I8)</f>
        <v>8747256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0</v>
      </c>
      <c r="O8" s="11">
        <f>'P一般'!O8+'B一般'!O8</f>
        <v>6688100</v>
      </c>
      <c r="P8" s="18">
        <f>'P一般'!P8+'B一般'!P8</f>
        <v>7430498</v>
      </c>
      <c r="Q8" s="26">
        <f>SUM(K8:P8)</f>
        <v>14118598</v>
      </c>
      <c r="R8" s="22">
        <f>J8+Q8</f>
        <v>22865854</v>
      </c>
      <c r="S8" s="5"/>
    </row>
    <row r="9" spans="1:19" s="6" customFormat="1" ht="16.5" customHeight="1" thickBot="1">
      <c r="A9" s="165"/>
      <c r="B9" s="113" t="s">
        <v>18</v>
      </c>
      <c r="C9" s="113" t="s">
        <v>3</v>
      </c>
      <c r="D9" s="17">
        <f>IF(OR(D7=0,D8=0)," ",(D8/D7)*1000)</f>
        <v>86144.08981617932</v>
      </c>
      <c r="E9" s="12">
        <f aca="true" t="shared" si="1" ref="E9:R9">IF(OR(E7=0,E8=0)," ",(E8/E7)*1000)</f>
        <v>79462.18286974927</v>
      </c>
      <c r="F9" s="12" t="str">
        <f t="shared" si="1"/>
        <v> </v>
      </c>
      <c r="G9" s="12" t="str">
        <f t="shared" si="1"/>
        <v> </v>
      </c>
      <c r="H9" s="12">
        <f t="shared" si="1"/>
        <v>68620.18102581294</v>
      </c>
      <c r="I9" s="19">
        <f t="shared" si="1"/>
        <v>186777.77777777778</v>
      </c>
      <c r="J9" s="27">
        <f t="shared" si="1"/>
        <v>80258.89088707014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>
        <f t="shared" si="1"/>
        <v>110282.79330530134</v>
      </c>
      <c r="P9" s="19">
        <f t="shared" si="1"/>
        <v>100682.89047573882</v>
      </c>
      <c r="Q9" s="27">
        <f t="shared" si="1"/>
        <v>105013.15026107137</v>
      </c>
      <c r="R9" s="23">
        <f t="shared" si="1"/>
        <v>93930.4041341801</v>
      </c>
      <c r="S9" s="5"/>
    </row>
    <row r="10" spans="1:19" s="6" customFormat="1" ht="16.5" customHeight="1">
      <c r="A10" s="163" t="s">
        <v>39</v>
      </c>
      <c r="B10" s="112" t="s">
        <v>9</v>
      </c>
      <c r="C10" s="112" t="s">
        <v>1</v>
      </c>
      <c r="D10" s="15">
        <f>'P一般'!D10+'B一般'!D10</f>
        <v>0</v>
      </c>
      <c r="E10" s="11">
        <f>'P一般'!E10+'B一般'!E10</f>
        <v>0</v>
      </c>
      <c r="F10" s="11">
        <f>'P一般'!F10+'B一般'!F10</f>
        <v>0</v>
      </c>
      <c r="G10" s="11">
        <f>'P一般'!G10+'B一般'!G10</f>
        <v>0</v>
      </c>
      <c r="H10" s="11">
        <f>'P一般'!H10+'B一般'!H10</f>
        <v>11879</v>
      </c>
      <c r="I10" s="18">
        <f>'P一般'!I10+'B一般'!I10</f>
        <v>23101</v>
      </c>
      <c r="J10" s="30">
        <f>SUM(D10:I10)</f>
        <v>34980</v>
      </c>
      <c r="K10" s="22">
        <f>'P一般'!K10+'B一般'!K10</f>
        <v>20944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46620</v>
      </c>
      <c r="O10" s="11">
        <f>'P一般'!O10+'B一般'!O10</f>
        <v>0</v>
      </c>
      <c r="P10" s="18">
        <f>'P一般'!P10+'B一般'!P10</f>
        <v>0</v>
      </c>
      <c r="Q10" s="30">
        <f>SUM(K10:P10)</f>
        <v>67564</v>
      </c>
      <c r="R10" s="22">
        <f>J10+Q10</f>
        <v>102544</v>
      </c>
      <c r="S10" s="5"/>
    </row>
    <row r="11" spans="1:19" s="6" customFormat="1" ht="16.5" customHeight="1">
      <c r="A11" s="164"/>
      <c r="B11" s="112" t="s">
        <v>10</v>
      </c>
      <c r="C11" s="112" t="s">
        <v>2</v>
      </c>
      <c r="D11" s="16">
        <f>'P一般'!D11+'B一般'!D11</f>
        <v>0</v>
      </c>
      <c r="E11" s="11">
        <f>'P一般'!E11+'B一般'!E11</f>
        <v>0</v>
      </c>
      <c r="F11" s="11">
        <f>'P一般'!F11+'B一般'!F11</f>
        <v>0</v>
      </c>
      <c r="G11" s="11">
        <f>'P一般'!G11+'B一般'!G11</f>
        <v>0</v>
      </c>
      <c r="H11" s="11">
        <f>'P一般'!H11+'B一般'!H11</f>
        <v>930781</v>
      </c>
      <c r="I11" s="18">
        <f>'P一般'!I11+'B一般'!I11</f>
        <v>2029480</v>
      </c>
      <c r="J11" s="26">
        <f>SUM(D11:I11)</f>
        <v>2960261</v>
      </c>
      <c r="K11" s="22">
        <f>'P一般'!K11+'B一般'!K11</f>
        <v>1869658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3914306</v>
      </c>
      <c r="O11" s="11">
        <f>'P一般'!O11+'B一般'!O11</f>
        <v>0</v>
      </c>
      <c r="P11" s="18">
        <f>'P一般'!P11+'B一般'!P11</f>
        <v>0</v>
      </c>
      <c r="Q11" s="26">
        <f>SUM(K11:P11)</f>
        <v>5783964</v>
      </c>
      <c r="R11" s="22">
        <f>J11+Q11</f>
        <v>8744225</v>
      </c>
      <c r="S11" s="5"/>
    </row>
    <row r="12" spans="1:19" s="6" customFormat="1" ht="16.5" customHeight="1" thickBot="1">
      <c r="A12" s="165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>
        <f t="shared" si="2"/>
        <v>78355.16457614276</v>
      </c>
      <c r="I12" s="19">
        <f t="shared" si="2"/>
        <v>87852.47391887798</v>
      </c>
      <c r="J12" s="27">
        <f t="shared" si="2"/>
        <v>84627.24413950829</v>
      </c>
      <c r="K12" s="23">
        <f t="shared" si="2"/>
        <v>89269.38502673796</v>
      </c>
      <c r="L12" s="12" t="str">
        <f t="shared" si="2"/>
        <v> </v>
      </c>
      <c r="M12" s="12" t="str">
        <f t="shared" si="2"/>
        <v> </v>
      </c>
      <c r="N12" s="12">
        <f t="shared" si="2"/>
        <v>83961.94766194766</v>
      </c>
      <c r="O12" s="12" t="str">
        <f t="shared" si="2"/>
        <v> </v>
      </c>
      <c r="P12" s="19" t="str">
        <f t="shared" si="2"/>
        <v> </v>
      </c>
      <c r="Q12" s="27">
        <f t="shared" si="2"/>
        <v>85607.1872594873</v>
      </c>
      <c r="R12" s="23">
        <f t="shared" si="2"/>
        <v>85272.907239819</v>
      </c>
      <c r="S12" s="5"/>
    </row>
    <row r="13" spans="1:19" s="6" customFormat="1" ht="16.5" customHeight="1">
      <c r="A13" s="163" t="s">
        <v>22</v>
      </c>
      <c r="B13" s="112" t="s">
        <v>9</v>
      </c>
      <c r="C13" s="112" t="s">
        <v>1</v>
      </c>
      <c r="D13" s="15">
        <f>'P一般'!D13+'B一般'!D13</f>
        <v>220</v>
      </c>
      <c r="E13" s="11">
        <f>'P一般'!E13+'B一般'!E13</f>
        <v>38790</v>
      </c>
      <c r="F13" s="11">
        <f>'P一般'!F13+'B一般'!F13</f>
        <v>0</v>
      </c>
      <c r="G13" s="11">
        <f>'P一般'!G13+'B一般'!G13</f>
        <v>0</v>
      </c>
      <c r="H13" s="11">
        <f>'P一般'!H13+'B一般'!H13</f>
        <v>0</v>
      </c>
      <c r="I13" s="18">
        <f>'P一般'!I13+'B一般'!I13</f>
        <v>507</v>
      </c>
      <c r="J13" s="30">
        <f>SUM(D13:I13)</f>
        <v>39517</v>
      </c>
      <c r="K13" s="22">
        <f>'P一般'!K13+'B一般'!K13</f>
        <v>246</v>
      </c>
      <c r="L13" s="11">
        <f>'P一般'!L13+'B一般'!L13</f>
        <v>0</v>
      </c>
      <c r="M13" s="11">
        <f>'P一般'!M13+'B一般'!M13</f>
        <v>19525</v>
      </c>
      <c r="N13" s="11">
        <f>'P一般'!N13+'B一般'!N13</f>
        <v>0</v>
      </c>
      <c r="O13" s="11">
        <f>'P一般'!O13+'B一般'!O13</f>
        <v>3000</v>
      </c>
      <c r="P13" s="18">
        <f>'P一般'!P13+'B一般'!P13</f>
        <v>0</v>
      </c>
      <c r="Q13" s="30">
        <f>SUM(K13:P13)</f>
        <v>22771</v>
      </c>
      <c r="R13" s="22">
        <f>J13+Q13</f>
        <v>62288</v>
      </c>
      <c r="S13" s="5"/>
    </row>
    <row r="14" spans="1:19" s="6" customFormat="1" ht="16.5" customHeight="1">
      <c r="A14" s="164"/>
      <c r="B14" s="112" t="s">
        <v>10</v>
      </c>
      <c r="C14" s="112" t="s">
        <v>2</v>
      </c>
      <c r="D14" s="16">
        <f>'P一般'!D14+'B一般'!D14</f>
        <v>14518</v>
      </c>
      <c r="E14" s="11">
        <f>'P一般'!E14+'B一般'!E14</f>
        <v>3106896</v>
      </c>
      <c r="F14" s="11">
        <f>'P一般'!F14+'B一般'!F14</f>
        <v>0</v>
      </c>
      <c r="G14" s="11">
        <f>'P一般'!G14+'B一般'!G14</f>
        <v>0</v>
      </c>
      <c r="H14" s="11">
        <f>'P一般'!H14+'B一般'!H14</f>
        <v>0</v>
      </c>
      <c r="I14" s="18">
        <f>'P一般'!I14+'B一般'!I14</f>
        <v>47821</v>
      </c>
      <c r="J14" s="26">
        <f>SUM(D14:I14)</f>
        <v>3169235</v>
      </c>
      <c r="K14" s="22">
        <f>'P一般'!K14+'B一般'!K14</f>
        <v>38557</v>
      </c>
      <c r="L14" s="11">
        <f>'P一般'!L14+'B一般'!L14</f>
        <v>0</v>
      </c>
      <c r="M14" s="11">
        <f>'P一般'!M14+'B一般'!M14</f>
        <v>1996104</v>
      </c>
      <c r="N14" s="11">
        <f>'P一般'!N14+'B一般'!N14</f>
        <v>0</v>
      </c>
      <c r="O14" s="11">
        <f>'P一般'!O14+'B一般'!O14</f>
        <v>319302</v>
      </c>
      <c r="P14" s="18">
        <f>'P一般'!P14+'B一般'!P14</f>
        <v>0</v>
      </c>
      <c r="Q14" s="26">
        <f>SUM(K14:P14)</f>
        <v>2353963</v>
      </c>
      <c r="R14" s="22">
        <f>J14+Q14</f>
        <v>5523198</v>
      </c>
      <c r="S14" s="5"/>
    </row>
    <row r="15" spans="1:19" s="6" customFormat="1" ht="16.5" customHeight="1" thickBot="1">
      <c r="A15" s="165"/>
      <c r="B15" s="113" t="s">
        <v>18</v>
      </c>
      <c r="C15" s="113" t="s">
        <v>3</v>
      </c>
      <c r="D15" s="17">
        <f>IF(OR(D13=0,D14=0)," ",(D14/D13)*1000)</f>
        <v>65990.90909090909</v>
      </c>
      <c r="E15" s="12">
        <f aca="true" t="shared" si="3" ref="E15:R15">IF(OR(E13=0,E14=0)," ",(E14/E13)*1000)</f>
        <v>80095.28228924981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>
        <f t="shared" si="3"/>
        <v>94321.49901380671</v>
      </c>
      <c r="J15" s="27">
        <f t="shared" si="3"/>
        <v>80199.2813219627</v>
      </c>
      <c r="K15" s="23">
        <f t="shared" si="3"/>
        <v>156735.7723577236</v>
      </c>
      <c r="L15" s="12" t="str">
        <f t="shared" si="3"/>
        <v> </v>
      </c>
      <c r="M15" s="12">
        <f t="shared" si="3"/>
        <v>102233.23943661971</v>
      </c>
      <c r="N15" s="12" t="str">
        <f t="shared" si="3"/>
        <v> </v>
      </c>
      <c r="O15" s="12">
        <f t="shared" si="3"/>
        <v>106434</v>
      </c>
      <c r="P15" s="19" t="str">
        <f t="shared" si="3"/>
        <v> </v>
      </c>
      <c r="Q15" s="27">
        <f t="shared" si="3"/>
        <v>103375.47758113389</v>
      </c>
      <c r="R15" s="23">
        <f t="shared" si="3"/>
        <v>88671.94323144105</v>
      </c>
      <c r="S15" s="5"/>
    </row>
    <row r="16" spans="1:19" s="6" customFormat="1" ht="16.5" customHeight="1">
      <c r="A16" s="163" t="s">
        <v>20</v>
      </c>
      <c r="B16" s="112" t="s">
        <v>9</v>
      </c>
      <c r="C16" s="112" t="s">
        <v>1</v>
      </c>
      <c r="D16" s="15">
        <f>'P一般'!D16+'B一般'!D16</f>
        <v>84499</v>
      </c>
      <c r="E16" s="11">
        <f>'P一般'!E16+'B一般'!E16</f>
        <v>126578</v>
      </c>
      <c r="F16" s="11">
        <f>'P一般'!F16+'B一般'!F16</f>
        <v>78023</v>
      </c>
      <c r="G16" s="11">
        <f>'P一般'!G16+'B一般'!G16</f>
        <v>146808</v>
      </c>
      <c r="H16" s="11">
        <f>'P一般'!H16+'B一般'!H16</f>
        <v>89401</v>
      </c>
      <c r="I16" s="18">
        <f>'P一般'!I16+'B一般'!I16</f>
        <v>98257</v>
      </c>
      <c r="J16" s="30">
        <f>SUM(D16:I16)</f>
        <v>623566</v>
      </c>
      <c r="K16" s="22">
        <f>'P一般'!K16+'B一般'!K16</f>
        <v>55737</v>
      </c>
      <c r="L16" s="11">
        <f>'P一般'!L16+'B一般'!L16</f>
        <v>50678</v>
      </c>
      <c r="M16" s="11">
        <f>'P一般'!M16+'B一般'!M16</f>
        <v>182620</v>
      </c>
      <c r="N16" s="11">
        <f>'P一般'!N16+'B一般'!N16</f>
        <v>168853</v>
      </c>
      <c r="O16" s="11">
        <f>'P一般'!O16+'B一般'!O16</f>
        <v>112225</v>
      </c>
      <c r="P16" s="18">
        <f>'P一般'!P16+'B一般'!P16</f>
        <v>76909</v>
      </c>
      <c r="Q16" s="30">
        <f>SUM(K16:P16)</f>
        <v>647022</v>
      </c>
      <c r="R16" s="22">
        <f>J16+Q16</f>
        <v>1270588</v>
      </c>
      <c r="S16" s="5"/>
    </row>
    <row r="17" spans="1:19" s="6" customFormat="1" ht="16.5" customHeight="1">
      <c r="A17" s="164"/>
      <c r="B17" s="112" t="s">
        <v>10</v>
      </c>
      <c r="C17" s="112" t="s">
        <v>2</v>
      </c>
      <c r="D17" s="16">
        <f>'P一般'!D17+'B一般'!D17</f>
        <v>8200514</v>
      </c>
      <c r="E17" s="11">
        <f>'P一般'!E17+'B一般'!E17</f>
        <v>10026377</v>
      </c>
      <c r="F17" s="11">
        <f>'P一般'!F17+'B一般'!F17</f>
        <v>6500385</v>
      </c>
      <c r="G17" s="11">
        <f>'P一般'!G17+'B一般'!G17</f>
        <v>11025585</v>
      </c>
      <c r="H17" s="11">
        <f>'P一般'!H17+'B一般'!H17</f>
        <v>7423781</v>
      </c>
      <c r="I17" s="18">
        <f>'P一般'!I17+'B一般'!I17</f>
        <v>8275401</v>
      </c>
      <c r="J17" s="26">
        <f>SUM(D17:I17)</f>
        <v>51452043</v>
      </c>
      <c r="K17" s="22">
        <f>'P一般'!K17+'B一般'!K17</f>
        <v>5394103</v>
      </c>
      <c r="L17" s="11">
        <f>'P一般'!L17+'B一般'!L17</f>
        <v>4833479</v>
      </c>
      <c r="M17" s="11">
        <f>'P一般'!M17+'B一般'!M17</f>
        <v>17892852</v>
      </c>
      <c r="N17" s="11">
        <f>'P一般'!N17+'B一般'!N17</f>
        <v>15686236</v>
      </c>
      <c r="O17" s="11">
        <f>'P一般'!O17+'B一般'!O17</f>
        <v>10863140</v>
      </c>
      <c r="P17" s="18">
        <f>'P一般'!P17+'B一般'!P17</f>
        <v>7548761</v>
      </c>
      <c r="Q17" s="26">
        <f>SUM(K17:P17)</f>
        <v>62218571</v>
      </c>
      <c r="R17" s="22">
        <f>J17+Q17</f>
        <v>113670614</v>
      </c>
      <c r="S17" s="5"/>
    </row>
    <row r="18" spans="1:19" s="6" customFormat="1" ht="16.5" customHeight="1" thickBot="1">
      <c r="A18" s="165"/>
      <c r="B18" s="113" t="s">
        <v>18</v>
      </c>
      <c r="C18" s="113" t="s">
        <v>3</v>
      </c>
      <c r="D18" s="17">
        <f>IF(OR(D16=0,D17=0)," ",(D17/D16)*1000)</f>
        <v>97048.65146333093</v>
      </c>
      <c r="E18" s="12">
        <f aca="true" t="shared" si="4" ref="E18:R18">IF(OR(E16=0,E17=0)," ",(E17/E16)*1000)</f>
        <v>79211.05563368041</v>
      </c>
      <c r="F18" s="12">
        <f t="shared" si="4"/>
        <v>83313.70236981403</v>
      </c>
      <c r="G18" s="12">
        <f t="shared" si="4"/>
        <v>75102.0720941638</v>
      </c>
      <c r="H18" s="12">
        <f t="shared" si="4"/>
        <v>83039.12707911544</v>
      </c>
      <c r="I18" s="19">
        <f t="shared" si="4"/>
        <v>84221.99945042084</v>
      </c>
      <c r="J18" s="27">
        <f t="shared" si="4"/>
        <v>82512.58567657633</v>
      </c>
      <c r="K18" s="23">
        <f t="shared" si="4"/>
        <v>96777.77777777777</v>
      </c>
      <c r="L18" s="12">
        <f t="shared" si="4"/>
        <v>95376.27767473066</v>
      </c>
      <c r="M18" s="12">
        <f t="shared" si="4"/>
        <v>97978.6003723579</v>
      </c>
      <c r="N18" s="12">
        <f t="shared" si="4"/>
        <v>92898.76993597981</v>
      </c>
      <c r="O18" s="12">
        <f t="shared" si="4"/>
        <v>96797.86143907328</v>
      </c>
      <c r="P18" s="19">
        <f t="shared" si="4"/>
        <v>98151.85478942646</v>
      </c>
      <c r="Q18" s="27">
        <f t="shared" si="4"/>
        <v>96161.44582409872</v>
      </c>
      <c r="R18" s="23">
        <f t="shared" si="4"/>
        <v>89462.99980796293</v>
      </c>
      <c r="S18" s="5"/>
    </row>
    <row r="19" spans="1:19" s="6" customFormat="1" ht="16.5" customHeight="1">
      <c r="A19" s="163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0</v>
      </c>
      <c r="J19" s="30">
        <f>SUM(D19:I19)</f>
        <v>0</v>
      </c>
      <c r="K19" s="22">
        <f>'P一般'!K19+'B一般'!K19</f>
        <v>0</v>
      </c>
      <c r="L19" s="11">
        <f>'P一般'!L19+'B一般'!L19</f>
        <v>10822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10822</v>
      </c>
      <c r="R19" s="22">
        <f>J19+Q19</f>
        <v>10822</v>
      </c>
      <c r="S19" s="5"/>
    </row>
    <row r="20" spans="1:19" s="6" customFormat="1" ht="16.5" customHeight="1">
      <c r="A20" s="164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0</v>
      </c>
      <c r="J20" s="26">
        <f>SUM(D20:I20)</f>
        <v>0</v>
      </c>
      <c r="K20" s="22">
        <f>'P一般'!K20+'B一般'!K20</f>
        <v>0</v>
      </c>
      <c r="L20" s="11">
        <f>'P一般'!L20+'B一般'!L20</f>
        <v>599661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599661</v>
      </c>
      <c r="R20" s="22">
        <f>J20+Q20</f>
        <v>599661</v>
      </c>
      <c r="S20" s="5"/>
    </row>
    <row r="21" spans="1:19" s="6" customFormat="1" ht="16.5" customHeight="1" thickBot="1">
      <c r="A21" s="165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>
        <f t="shared" si="5"/>
        <v>55411.29181297357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>
        <f t="shared" si="5"/>
        <v>55411.29181297357</v>
      </c>
      <c r="R21" s="23">
        <f t="shared" si="5"/>
        <v>55411.29181297357</v>
      </c>
      <c r="S21" s="5"/>
    </row>
    <row r="22" spans="1:19" s="6" customFormat="1" ht="16.5" customHeight="1">
      <c r="A22" s="163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4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5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3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4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5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3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4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5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3" t="s">
        <v>48</v>
      </c>
      <c r="B31" s="112" t="s">
        <v>9</v>
      </c>
      <c r="C31" s="112" t="s">
        <v>1</v>
      </c>
      <c r="D31" s="15">
        <f>'P一般'!D31+'B一般'!D31</f>
        <v>495708</v>
      </c>
      <c r="E31" s="11">
        <f>'P一般'!E31+'B一般'!E31</f>
        <v>398817</v>
      </c>
      <c r="F31" s="11">
        <f>'P一般'!F31+'B一般'!F31</f>
        <v>453082</v>
      </c>
      <c r="G31" s="11">
        <f>'P一般'!G31+'B一般'!G31</f>
        <v>545535</v>
      </c>
      <c r="H31" s="11">
        <f>'P一般'!H31+'B一般'!H31</f>
        <v>434128</v>
      </c>
      <c r="I31" s="18">
        <f>'P一般'!I31+'B一般'!I31</f>
        <v>299180</v>
      </c>
      <c r="J31" s="30">
        <f>SUM(D31:I31)</f>
        <v>2626450</v>
      </c>
      <c r="K31" s="22">
        <f>'P一般'!K31+'B一般'!K31</f>
        <v>293308</v>
      </c>
      <c r="L31" s="11">
        <f>'P一般'!L31+'B一般'!L31</f>
        <v>624071</v>
      </c>
      <c r="M31" s="11">
        <f>'P一般'!M31+'B一般'!M31</f>
        <v>654592</v>
      </c>
      <c r="N31" s="11">
        <f>'P一般'!N31+'B一般'!N31</f>
        <v>723561</v>
      </c>
      <c r="O31" s="11">
        <f>'P一般'!O31+'B一般'!O31</f>
        <v>622185</v>
      </c>
      <c r="P31" s="18">
        <f>'P一般'!P31+'B一般'!P31</f>
        <v>480917</v>
      </c>
      <c r="Q31" s="30">
        <f>SUM(K31:P31)</f>
        <v>3398634</v>
      </c>
      <c r="R31" s="22">
        <f>J31+Q31</f>
        <v>6025084</v>
      </c>
      <c r="S31" s="5"/>
    </row>
    <row r="32" spans="1:19" s="6" customFormat="1" ht="16.5" customHeight="1">
      <c r="A32" s="164"/>
      <c r="B32" s="112" t="s">
        <v>10</v>
      </c>
      <c r="C32" s="112" t="s">
        <v>2</v>
      </c>
      <c r="D32" s="16">
        <f>'P一般'!D32+'B一般'!D32</f>
        <v>40354930</v>
      </c>
      <c r="E32" s="11">
        <f>'P一般'!E32+'B一般'!E32</f>
        <v>32140920</v>
      </c>
      <c r="F32" s="11">
        <f>'P一般'!F32+'B一般'!F32</f>
        <v>34481712</v>
      </c>
      <c r="G32" s="11">
        <f>'P一般'!G32+'B一般'!G32</f>
        <v>38324654</v>
      </c>
      <c r="H32" s="11">
        <f>'P一般'!H32+'B一般'!H32</f>
        <v>31777927</v>
      </c>
      <c r="I32" s="18">
        <f>'P一般'!I32+'B一般'!I32</f>
        <v>25930148</v>
      </c>
      <c r="J32" s="26">
        <f>SUM(D32:I32)</f>
        <v>203010291</v>
      </c>
      <c r="K32" s="22">
        <f>'P一般'!K32+'B一般'!K32</f>
        <v>26991104</v>
      </c>
      <c r="L32" s="11">
        <f>'P一般'!L32+'B一般'!L32</f>
        <v>58324469</v>
      </c>
      <c r="M32" s="11">
        <f>'P一般'!M32+'B一般'!M32</f>
        <v>59225185</v>
      </c>
      <c r="N32" s="11">
        <f>'P一般'!N32+'B一般'!N32</f>
        <v>60935268</v>
      </c>
      <c r="O32" s="11">
        <f>'P一般'!O32+'B一般'!O32</f>
        <v>57035907</v>
      </c>
      <c r="P32" s="18">
        <f>'P一般'!P32+'B一般'!P32</f>
        <v>44038117</v>
      </c>
      <c r="Q32" s="26">
        <f>SUM(K32:P32)</f>
        <v>306550050</v>
      </c>
      <c r="R32" s="22">
        <f>J32+Q32</f>
        <v>509560341</v>
      </c>
      <c r="S32" s="5"/>
    </row>
    <row r="33" spans="1:19" s="6" customFormat="1" ht="16.5" customHeight="1" thickBot="1">
      <c r="A33" s="165"/>
      <c r="B33" s="113" t="s">
        <v>18</v>
      </c>
      <c r="C33" s="113" t="s">
        <v>3</v>
      </c>
      <c r="D33" s="17">
        <f>IF(OR(D31=0,D32=0)," ",(D32/D31)*1000)</f>
        <v>81408.6720407982</v>
      </c>
      <c r="E33" s="12">
        <f aca="true" t="shared" si="9" ref="E33:R33">IF(OR(E31=0,E32=0)," ",(E32/E31)*1000)</f>
        <v>80590.64683802346</v>
      </c>
      <c r="F33" s="12">
        <f t="shared" si="9"/>
        <v>76104.79339280748</v>
      </c>
      <c r="G33" s="12">
        <f t="shared" si="9"/>
        <v>70251.5035698901</v>
      </c>
      <c r="H33" s="12">
        <f t="shared" si="9"/>
        <v>73199.44117863855</v>
      </c>
      <c r="I33" s="19">
        <f t="shared" si="9"/>
        <v>86670.72665285112</v>
      </c>
      <c r="J33" s="27">
        <f t="shared" si="9"/>
        <v>77294.55767290448</v>
      </c>
      <c r="K33" s="23">
        <f t="shared" si="9"/>
        <v>92023.07472008947</v>
      </c>
      <c r="L33" s="12">
        <f t="shared" si="9"/>
        <v>93458.06647000101</v>
      </c>
      <c r="M33" s="12">
        <f t="shared" si="9"/>
        <v>90476.48764421197</v>
      </c>
      <c r="N33" s="12">
        <f t="shared" si="9"/>
        <v>84215.79935900359</v>
      </c>
      <c r="O33" s="12">
        <f t="shared" si="9"/>
        <v>91670.33438607489</v>
      </c>
      <c r="P33" s="19">
        <f t="shared" si="9"/>
        <v>91571.13805500741</v>
      </c>
      <c r="Q33" s="27">
        <f t="shared" si="9"/>
        <v>90198.01779185403</v>
      </c>
      <c r="R33" s="23">
        <f t="shared" si="9"/>
        <v>84573.15134527585</v>
      </c>
      <c r="S33" s="5"/>
    </row>
    <row r="34" spans="1:19" s="6" customFormat="1" ht="16.5" customHeight="1">
      <c r="A34" s="163" t="s">
        <v>54</v>
      </c>
      <c r="B34" s="112" t="s">
        <v>9</v>
      </c>
      <c r="C34" s="112" t="s">
        <v>1</v>
      </c>
      <c r="D34" s="15">
        <f>'P一般'!D34+'B一般'!D34</f>
        <v>171066</v>
      </c>
      <c r="E34" s="11">
        <f>'P一般'!E34+'B一般'!E34</f>
        <v>140329</v>
      </c>
      <c r="F34" s="11">
        <f>'P一般'!F34+'B一般'!F34</f>
        <v>129768</v>
      </c>
      <c r="G34" s="11">
        <f>'P一般'!G34+'B一般'!G34</f>
        <v>150980</v>
      </c>
      <c r="H34" s="11">
        <f>'P一般'!H34+'B一般'!H34</f>
        <v>161205</v>
      </c>
      <c r="I34" s="18">
        <f>'P一般'!I34+'B一般'!I34</f>
        <v>157859</v>
      </c>
      <c r="J34" s="30">
        <f>SUM(D34:I34)</f>
        <v>911207</v>
      </c>
      <c r="K34" s="22">
        <f>'P一般'!K34+'B一般'!K34</f>
        <v>173239</v>
      </c>
      <c r="L34" s="11">
        <f>'P一般'!L34+'B一般'!L34</f>
        <v>144326</v>
      </c>
      <c r="M34" s="11">
        <f>'P一般'!M34+'B一般'!M34</f>
        <v>164396</v>
      </c>
      <c r="N34" s="11">
        <f>'P一般'!N34+'B一般'!N34</f>
        <v>225669</v>
      </c>
      <c r="O34" s="11">
        <f>'P一般'!O34+'B一般'!O34</f>
        <v>46108</v>
      </c>
      <c r="P34" s="18">
        <f>'P一般'!P34+'B一般'!P34</f>
        <v>169490</v>
      </c>
      <c r="Q34" s="30">
        <f>SUM(K34:P34)</f>
        <v>923228</v>
      </c>
      <c r="R34" s="22">
        <f>J34+Q34</f>
        <v>1834435</v>
      </c>
      <c r="S34" s="5"/>
    </row>
    <row r="35" spans="1:19" s="6" customFormat="1" ht="16.5" customHeight="1">
      <c r="A35" s="164"/>
      <c r="B35" s="112" t="s">
        <v>10</v>
      </c>
      <c r="C35" s="112" t="s">
        <v>2</v>
      </c>
      <c r="D35" s="16">
        <f>'P一般'!D35+'B一般'!D35</f>
        <v>14510052</v>
      </c>
      <c r="E35" s="11">
        <f>'P一般'!E35+'B一般'!E35</f>
        <v>10867446</v>
      </c>
      <c r="F35" s="11">
        <f>'P一般'!F35+'B一般'!F35</f>
        <v>9587112</v>
      </c>
      <c r="G35" s="11">
        <f>'P一般'!G35+'B一般'!G35</f>
        <v>11084158</v>
      </c>
      <c r="H35" s="11">
        <f>'P一般'!H35+'B一般'!H35</f>
        <v>12217070</v>
      </c>
      <c r="I35" s="18">
        <f>'P一般'!I35+'B一般'!I35</f>
        <v>14810051</v>
      </c>
      <c r="J35" s="26">
        <f>SUM(D35:I35)</f>
        <v>73075889</v>
      </c>
      <c r="K35" s="22">
        <f>'P一般'!K35+'B一般'!K35</f>
        <v>16324377</v>
      </c>
      <c r="L35" s="11">
        <f>'P一般'!L35+'B一般'!L35</f>
        <v>13819268</v>
      </c>
      <c r="M35" s="11">
        <f>'P一般'!M35+'B一般'!M35</f>
        <v>15459399</v>
      </c>
      <c r="N35" s="11">
        <f>'P一般'!N35+'B一般'!N35</f>
        <v>20163398</v>
      </c>
      <c r="O35" s="11">
        <f>'P一般'!O35+'B一般'!O35</f>
        <v>4253005</v>
      </c>
      <c r="P35" s="18">
        <f>'P一般'!P35+'B一般'!P35</f>
        <v>15787239</v>
      </c>
      <c r="Q35" s="26">
        <f>SUM(K35:P35)</f>
        <v>85806686</v>
      </c>
      <c r="R35" s="22">
        <f>J35+Q35</f>
        <v>158882575</v>
      </c>
      <c r="S35" s="5"/>
    </row>
    <row r="36" spans="1:19" s="6" customFormat="1" ht="16.5" customHeight="1" thickBot="1">
      <c r="A36" s="165"/>
      <c r="B36" s="113" t="s">
        <v>18</v>
      </c>
      <c r="C36" s="113" t="s">
        <v>3</v>
      </c>
      <c r="D36" s="17">
        <f>IF(OR(D34=0,D35=0)," ",(D35/D34)*1000)</f>
        <v>84821.36719161025</v>
      </c>
      <c r="E36" s="12">
        <f aca="true" t="shared" si="10" ref="E36:R36">IF(OR(E34=0,E35=0)," ",(E35/E34)*1000)</f>
        <v>77442.62411903455</v>
      </c>
      <c r="F36" s="12">
        <f t="shared" si="10"/>
        <v>73878.86073608286</v>
      </c>
      <c r="G36" s="12">
        <f t="shared" si="10"/>
        <v>73414.7436746589</v>
      </c>
      <c r="H36" s="12">
        <f t="shared" si="10"/>
        <v>75785.92475419496</v>
      </c>
      <c r="I36" s="19">
        <f t="shared" si="10"/>
        <v>93818.22385799985</v>
      </c>
      <c r="J36" s="27">
        <f t="shared" si="10"/>
        <v>80196.80379979522</v>
      </c>
      <c r="K36" s="23">
        <f t="shared" si="10"/>
        <v>94230.38114974111</v>
      </c>
      <c r="L36" s="12">
        <f t="shared" si="10"/>
        <v>95750.37068858002</v>
      </c>
      <c r="M36" s="12">
        <f t="shared" si="10"/>
        <v>94037.56174116158</v>
      </c>
      <c r="N36" s="12">
        <f t="shared" si="10"/>
        <v>89349.43656417141</v>
      </c>
      <c r="O36" s="12">
        <f t="shared" si="10"/>
        <v>92240.0667996877</v>
      </c>
      <c r="P36" s="19">
        <f t="shared" si="10"/>
        <v>93145.54840993568</v>
      </c>
      <c r="Q36" s="27">
        <f t="shared" si="10"/>
        <v>92942.0316541526</v>
      </c>
      <c r="R36" s="23">
        <f t="shared" si="10"/>
        <v>86611.17728346874</v>
      </c>
      <c r="S36" s="5"/>
    </row>
    <row r="37" spans="1:19" s="6" customFormat="1" ht="16.5" customHeight="1">
      <c r="A37" s="163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4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5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3" t="s">
        <v>11</v>
      </c>
      <c r="B40" s="114" t="s">
        <v>9</v>
      </c>
      <c r="C40" s="114" t="s">
        <v>1</v>
      </c>
      <c r="D40" s="15">
        <f>'P一般'!D40+'B一般'!D40</f>
        <v>1338</v>
      </c>
      <c r="E40" s="11">
        <f>'P一般'!E40+'B一般'!E40</f>
        <v>893</v>
      </c>
      <c r="F40" s="11">
        <f>'P一般'!F40+'B一般'!F40</f>
        <v>857</v>
      </c>
      <c r="G40" s="11">
        <f>'P一般'!G40+'B一般'!G40</f>
        <v>1044</v>
      </c>
      <c r="H40" s="11">
        <f>'P一般'!H40+'B一般'!H40</f>
        <v>833</v>
      </c>
      <c r="I40" s="18">
        <f>'P一般'!I40+'B一般'!I40</f>
        <v>1854</v>
      </c>
      <c r="J40" s="30">
        <f>SUM(D40:I40)</f>
        <v>6819</v>
      </c>
      <c r="K40" s="22">
        <f>'P一般'!K40+'B一般'!K40</f>
        <v>1813</v>
      </c>
      <c r="L40" s="11">
        <f>'P一般'!L40+'B一般'!L40</f>
        <v>2429</v>
      </c>
      <c r="M40" s="11">
        <f>'P一般'!M40+'B一般'!M40</f>
        <v>2559</v>
      </c>
      <c r="N40" s="11">
        <f>'P一般'!N40+'B一般'!N40</f>
        <v>2378</v>
      </c>
      <c r="O40" s="11">
        <f>'P一般'!O40+'B一般'!O40</f>
        <v>1908</v>
      </c>
      <c r="P40" s="18">
        <f>'P一般'!P40+'B一般'!P40</f>
        <v>1514</v>
      </c>
      <c r="Q40" s="30">
        <f>SUM(K40:P40)</f>
        <v>12601</v>
      </c>
      <c r="R40" s="22">
        <f>J40+Q40</f>
        <v>19420</v>
      </c>
      <c r="S40" s="5"/>
    </row>
    <row r="41" spans="1:19" s="6" customFormat="1" ht="16.5" customHeight="1">
      <c r="A41" s="164"/>
      <c r="B41" s="112" t="s">
        <v>10</v>
      </c>
      <c r="C41" s="112" t="s">
        <v>2</v>
      </c>
      <c r="D41" s="16">
        <f>'P一般'!D41+'B一般'!D41</f>
        <v>465662</v>
      </c>
      <c r="E41" s="11">
        <f>'P一般'!E41+'B一般'!E41</f>
        <v>308811</v>
      </c>
      <c r="F41" s="11">
        <f>'P一般'!F41+'B一般'!F41</f>
        <v>298413</v>
      </c>
      <c r="G41" s="11">
        <f>'P一般'!G41+'B一般'!G41</f>
        <v>355815</v>
      </c>
      <c r="H41" s="11">
        <f>'P一般'!H41+'B一般'!H41</f>
        <v>278684</v>
      </c>
      <c r="I41" s="18">
        <f>'P一般'!I41+'B一般'!I41</f>
        <v>621997</v>
      </c>
      <c r="J41" s="26">
        <f>SUM(D41:I41)</f>
        <v>2329382</v>
      </c>
      <c r="K41" s="22">
        <f>'P一般'!K41+'B一般'!K41</f>
        <v>607065</v>
      </c>
      <c r="L41" s="11">
        <f>'P一般'!L41+'B一般'!L41</f>
        <v>811095</v>
      </c>
      <c r="M41" s="11">
        <f>'P一般'!M41+'B一般'!M41</f>
        <v>864321</v>
      </c>
      <c r="N41" s="11">
        <f>'P一般'!N41+'B一般'!N41</f>
        <v>817187</v>
      </c>
      <c r="O41" s="11">
        <f>'P一般'!O41+'B一般'!O41</f>
        <v>655754</v>
      </c>
      <c r="P41" s="18">
        <f>'P一般'!P41+'B一般'!P41</f>
        <v>524235</v>
      </c>
      <c r="Q41" s="26">
        <f>SUM(K41:P41)</f>
        <v>4279657</v>
      </c>
      <c r="R41" s="22">
        <f>J41+Q41</f>
        <v>6609039</v>
      </c>
      <c r="S41" s="5"/>
    </row>
    <row r="42" spans="1:19" s="6" customFormat="1" ht="16.5" customHeight="1" thickBot="1">
      <c r="A42" s="165"/>
      <c r="B42" s="113" t="s">
        <v>18</v>
      </c>
      <c r="C42" s="113" t="s">
        <v>3</v>
      </c>
      <c r="D42" s="17">
        <f>IF(OR(D40=0,D41=0)," ",(D41/D40)*1000)</f>
        <v>348028.4005979073</v>
      </c>
      <c r="E42" s="12">
        <f aca="true" t="shared" si="12" ref="E42:R42">IF(OR(E40=0,E41=0)," ",(E41/E40)*1000)</f>
        <v>345812.98992161255</v>
      </c>
      <c r="F42" s="12">
        <f t="shared" si="12"/>
        <v>348206.5344224037</v>
      </c>
      <c r="G42" s="12">
        <f t="shared" si="12"/>
        <v>340818.9655172414</v>
      </c>
      <c r="H42" s="12">
        <f t="shared" si="12"/>
        <v>334554.6218487395</v>
      </c>
      <c r="I42" s="19">
        <f t="shared" si="12"/>
        <v>335489.21251348435</v>
      </c>
      <c r="J42" s="27">
        <f t="shared" si="12"/>
        <v>341601.7011291978</v>
      </c>
      <c r="K42" s="23">
        <f t="shared" si="12"/>
        <v>334840.0441257584</v>
      </c>
      <c r="L42" s="12">
        <f t="shared" si="12"/>
        <v>333921.3668176204</v>
      </c>
      <c r="M42" s="12">
        <f t="shared" si="12"/>
        <v>337757.32708089094</v>
      </c>
      <c r="N42" s="12">
        <f t="shared" si="12"/>
        <v>343644.6593776283</v>
      </c>
      <c r="O42" s="12">
        <f t="shared" si="12"/>
        <v>343686.5828092243</v>
      </c>
      <c r="P42" s="19">
        <f t="shared" si="12"/>
        <v>346258.25627476885</v>
      </c>
      <c r="Q42" s="27">
        <f t="shared" si="12"/>
        <v>339628.36282834696</v>
      </c>
      <c r="R42" s="23">
        <f t="shared" si="12"/>
        <v>340321.2667353244</v>
      </c>
      <c r="S42" s="5"/>
    </row>
    <row r="43" spans="1:19" s="6" customFormat="1" ht="16.5" customHeight="1">
      <c r="A43" s="163" t="s">
        <v>47</v>
      </c>
      <c r="B43" s="114" t="s">
        <v>9</v>
      </c>
      <c r="C43" s="114" t="s">
        <v>1</v>
      </c>
      <c r="D43" s="15">
        <f>'P一般'!D43+'B一般'!D43</f>
        <v>2</v>
      </c>
      <c r="E43" s="11">
        <f>'P一般'!E43+'B一般'!E43</f>
        <v>2</v>
      </c>
      <c r="F43" s="11">
        <f>'P一般'!F43+'B一般'!F43</f>
        <v>4</v>
      </c>
      <c r="G43" s="11">
        <f>'P一般'!G43+'B一般'!G43</f>
        <v>0</v>
      </c>
      <c r="H43" s="11">
        <f>'P一般'!H43+'B一般'!H43</f>
        <v>0</v>
      </c>
      <c r="I43" s="18">
        <f>'P一般'!I43+'B一般'!I43</f>
        <v>0</v>
      </c>
      <c r="J43" s="30">
        <f>SUM(D43:I43)</f>
        <v>8</v>
      </c>
      <c r="K43" s="22">
        <f>'P一般'!K43+'B一般'!K43</f>
        <v>0</v>
      </c>
      <c r="L43" s="11">
        <f>'P一般'!L43+'B一般'!L43</f>
        <v>0</v>
      </c>
      <c r="M43" s="11">
        <f>'P一般'!M43+'B一般'!M43</f>
        <v>0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0">
        <f>SUM(K43:P43)</f>
        <v>0</v>
      </c>
      <c r="R43" s="22">
        <f>J43+Q43</f>
        <v>8</v>
      </c>
      <c r="S43" s="5"/>
    </row>
    <row r="44" spans="1:19" s="6" customFormat="1" ht="16.5" customHeight="1">
      <c r="A44" s="164"/>
      <c r="B44" s="112" t="s">
        <v>10</v>
      </c>
      <c r="C44" s="112" t="s">
        <v>2</v>
      </c>
      <c r="D44" s="16">
        <f>'P一般'!D44+'B一般'!D44</f>
        <v>1010</v>
      </c>
      <c r="E44" s="11">
        <f>'P一般'!E44+'B一般'!E44</f>
        <v>9135</v>
      </c>
      <c r="F44" s="11">
        <f>'P一般'!F44+'B一般'!F44</f>
        <v>9385</v>
      </c>
      <c r="G44" s="11">
        <f>'P一般'!G44+'B一般'!G44</f>
        <v>8769</v>
      </c>
      <c r="H44" s="11">
        <f>'P一般'!H44+'B一般'!H44</f>
        <v>12448</v>
      </c>
      <c r="I44" s="18">
        <f>'P一般'!I44+'B一般'!I44</f>
        <v>11823</v>
      </c>
      <c r="J44" s="26">
        <f>SUM(D44:I44)</f>
        <v>52570</v>
      </c>
      <c r="K44" s="22">
        <f>'P一般'!K44+'B一般'!K44</f>
        <v>6119</v>
      </c>
      <c r="L44" s="11">
        <f>'P一般'!L44+'B一般'!L44</f>
        <v>7373</v>
      </c>
      <c r="M44" s="11">
        <f>'P一般'!M44+'B一般'!M44</f>
        <v>0</v>
      </c>
      <c r="N44" s="11">
        <f>'P一般'!N44+'B一般'!N44</f>
        <v>6400</v>
      </c>
      <c r="O44" s="11">
        <f>'P一般'!O44+'B一般'!O44</f>
        <v>6680</v>
      </c>
      <c r="P44" s="18">
        <f>'P一般'!P44+'B一般'!P44</f>
        <v>6731</v>
      </c>
      <c r="Q44" s="26">
        <f>SUM(K44:P44)</f>
        <v>33303</v>
      </c>
      <c r="R44" s="22">
        <f>J44+Q44</f>
        <v>85873</v>
      </c>
      <c r="S44" s="5"/>
    </row>
    <row r="45" spans="1:19" s="6" customFormat="1" ht="16.5" customHeight="1" thickBot="1">
      <c r="A45" s="165"/>
      <c r="B45" s="113" t="s">
        <v>18</v>
      </c>
      <c r="C45" s="113" t="s">
        <v>3</v>
      </c>
      <c r="D45" s="17">
        <f>IF(OR(D43=0,D44=0)," ",(D44/D43)*1000)</f>
        <v>505000</v>
      </c>
      <c r="E45" s="12">
        <f aca="true" t="shared" si="13" ref="E45:R45">IF(OR(E43=0,E44=0)," ",(E44/E43)*1000)</f>
        <v>4567500</v>
      </c>
      <c r="F45" s="12">
        <f t="shared" si="13"/>
        <v>2346250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6571250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10734125</v>
      </c>
      <c r="S45" s="5"/>
    </row>
    <row r="46" spans="1:19" s="6" customFormat="1" ht="16.5" customHeight="1">
      <c r="A46" s="163" t="s">
        <v>12</v>
      </c>
      <c r="B46" s="112" t="s">
        <v>9</v>
      </c>
      <c r="C46" s="112" t="s">
        <v>1</v>
      </c>
      <c r="D46" s="15">
        <f>'P一般'!D46+'B一般'!D46</f>
        <v>6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6</v>
      </c>
      <c r="H46" s="11">
        <f>'P一般'!H46+'B一般'!H46</f>
        <v>0</v>
      </c>
      <c r="I46" s="18">
        <f>'P一般'!I46+'B一般'!I46</f>
        <v>7</v>
      </c>
      <c r="J46" s="30">
        <f>SUM(D46:I46)</f>
        <v>19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5</v>
      </c>
      <c r="Q46" s="30">
        <f>SUM(K46:P46)</f>
        <v>5</v>
      </c>
      <c r="R46" s="22">
        <f>J46+Q46</f>
        <v>24</v>
      </c>
      <c r="S46" s="5"/>
    </row>
    <row r="47" spans="1:19" s="6" customFormat="1" ht="16.5" customHeight="1">
      <c r="A47" s="164"/>
      <c r="B47" s="112" t="s">
        <v>10</v>
      </c>
      <c r="C47" s="112" t="s">
        <v>2</v>
      </c>
      <c r="D47" s="16">
        <f>'P一般'!D47+'B一般'!D47</f>
        <v>3018</v>
      </c>
      <c r="E47" s="11">
        <f>'P一般'!E47+'B一般'!E47</f>
        <v>0</v>
      </c>
      <c r="F47" s="11">
        <f>'P一般'!F47+'B一般'!F47</f>
        <v>0</v>
      </c>
      <c r="G47" s="11">
        <f>'P一般'!G47+'B一般'!G47</f>
        <v>3062</v>
      </c>
      <c r="H47" s="11">
        <f>'P一般'!H47+'B一般'!H47</f>
        <v>0</v>
      </c>
      <c r="I47" s="18">
        <f>'P一般'!I47+'B一般'!I47</f>
        <v>3736</v>
      </c>
      <c r="J47" s="26">
        <f>SUM(D47:I47)</f>
        <v>9816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3774</v>
      </c>
      <c r="Q47" s="26">
        <f>SUM(K47:P47)</f>
        <v>3774</v>
      </c>
      <c r="R47" s="22">
        <f>J47+Q47</f>
        <v>13590</v>
      </c>
      <c r="S47" s="5"/>
    </row>
    <row r="48" spans="1:19" s="6" customFormat="1" ht="16.5" customHeight="1" thickBot="1">
      <c r="A48" s="165"/>
      <c r="B48" s="113" t="s">
        <v>18</v>
      </c>
      <c r="C48" s="113" t="s">
        <v>3</v>
      </c>
      <c r="D48" s="17">
        <f>IF(OR(D46=0,D47=0)," ",(D47/D46)*1000)</f>
        <v>503000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510333.3333333333</v>
      </c>
      <c r="H48" s="12" t="str">
        <f t="shared" si="14"/>
        <v> </v>
      </c>
      <c r="I48" s="19">
        <f t="shared" si="14"/>
        <v>533714.2857142857</v>
      </c>
      <c r="J48" s="27">
        <f t="shared" si="14"/>
        <v>516631.5789473684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>
        <f t="shared" si="14"/>
        <v>754800</v>
      </c>
      <c r="Q48" s="27">
        <f t="shared" si="14"/>
        <v>754800</v>
      </c>
      <c r="R48" s="23">
        <f t="shared" si="14"/>
        <v>566250</v>
      </c>
      <c r="S48" s="5"/>
    </row>
    <row r="49" spans="1:19" s="6" customFormat="1" ht="16.5" customHeight="1">
      <c r="A49" s="167" t="s">
        <v>4</v>
      </c>
      <c r="B49" s="112" t="s">
        <v>9</v>
      </c>
      <c r="C49" s="112" t="s">
        <v>1</v>
      </c>
      <c r="D49" s="52">
        <f>D4+D7+D10+D13+D16+D19+D22+D25+D28+D31+D34+D40+D43+D46+D37</f>
        <v>804411</v>
      </c>
      <c r="E49" s="53">
        <f aca="true" t="shared" si="15" ref="E49:I50">E4+E7+E10+E13+E16+E19+E22+E25+E28+E31+E34+E40+E43+E46+E37</f>
        <v>738952</v>
      </c>
      <c r="F49" s="14">
        <f t="shared" si="15"/>
        <v>661734</v>
      </c>
      <c r="G49" s="14">
        <f t="shared" si="15"/>
        <v>844373</v>
      </c>
      <c r="H49" s="14">
        <f t="shared" si="15"/>
        <v>721310</v>
      </c>
      <c r="I49" s="21">
        <f t="shared" si="15"/>
        <v>580774</v>
      </c>
      <c r="J49" s="29">
        <f>SUM(D49:I49)</f>
        <v>4351554</v>
      </c>
      <c r="K49" s="25">
        <f aca="true" t="shared" si="16" ref="K49:P50">K4+K7+K10+K13+K16+K19+K22+K25+K28+K31+K34+K40+K43+K46+K37</f>
        <v>545287</v>
      </c>
      <c r="L49" s="14">
        <f t="shared" si="16"/>
        <v>832326</v>
      </c>
      <c r="M49" s="14">
        <f t="shared" si="16"/>
        <v>1023692</v>
      </c>
      <c r="N49" s="14">
        <f t="shared" si="16"/>
        <v>1167081</v>
      </c>
      <c r="O49" s="53">
        <f t="shared" si="16"/>
        <v>846071</v>
      </c>
      <c r="P49" s="55">
        <f t="shared" si="16"/>
        <v>824683</v>
      </c>
      <c r="Q49" s="29">
        <f>SUM(K49:P49)</f>
        <v>5239140</v>
      </c>
      <c r="R49" s="25">
        <f>J49+Q49</f>
        <v>9590694</v>
      </c>
      <c r="S49" s="5"/>
    </row>
    <row r="50" spans="1:19" s="6" customFormat="1" ht="16.5" customHeight="1">
      <c r="A50" s="167"/>
      <c r="B50" s="112" t="s">
        <v>10</v>
      </c>
      <c r="C50" s="112" t="s">
        <v>2</v>
      </c>
      <c r="D50" s="52">
        <f>D5+D8+D11+D14+D17+D20+D23+D26+D29+D32+D35+D41+D44+D47+D38</f>
        <v>67992327</v>
      </c>
      <c r="E50" s="54">
        <f t="shared" si="15"/>
        <v>59124985</v>
      </c>
      <c r="F50" s="13">
        <f t="shared" si="15"/>
        <v>50877007</v>
      </c>
      <c r="G50" s="13">
        <f t="shared" si="15"/>
        <v>60802043</v>
      </c>
      <c r="H50" s="13">
        <f t="shared" si="15"/>
        <v>54278243</v>
      </c>
      <c r="I50" s="20">
        <f t="shared" si="15"/>
        <v>51732138</v>
      </c>
      <c r="J50" s="28">
        <f>SUM(D50:I50)</f>
        <v>344806743</v>
      </c>
      <c r="K50" s="24">
        <f t="shared" si="16"/>
        <v>51230983</v>
      </c>
      <c r="L50" s="13">
        <f t="shared" si="16"/>
        <v>78395345</v>
      </c>
      <c r="M50" s="13">
        <f t="shared" si="16"/>
        <v>95437861</v>
      </c>
      <c r="N50" s="13">
        <f t="shared" si="16"/>
        <v>101522795</v>
      </c>
      <c r="O50" s="56">
        <f t="shared" si="16"/>
        <v>79821888</v>
      </c>
      <c r="P50" s="57">
        <f t="shared" si="16"/>
        <v>77574026</v>
      </c>
      <c r="Q50" s="28">
        <f>SUM(K50:P50)</f>
        <v>483982898</v>
      </c>
      <c r="R50" s="24">
        <f>J50+Q50</f>
        <v>828789641</v>
      </c>
      <c r="S50" s="5"/>
    </row>
    <row r="51" spans="1:19" s="6" customFormat="1" ht="16.5" customHeight="1" thickBot="1">
      <c r="A51" s="168"/>
      <c r="B51" s="113" t="s">
        <v>18</v>
      </c>
      <c r="C51" s="113" t="s">
        <v>3</v>
      </c>
      <c r="D51" s="37">
        <f>IF(OR(D49=0,D50=0)," ",D50/D49*1000)</f>
        <v>84524.36254601192</v>
      </c>
      <c r="E51" s="12">
        <f>IF(OR(E49=0,E50=0)," ",E50/E49*1000)</f>
        <v>80011.94258896384</v>
      </c>
      <c r="F51" s="12">
        <f aca="true" t="shared" si="17" ref="F51:Q51">IF(OR(F49=0,F50=0)," ",(F50/F49)*1000)</f>
        <v>76884.37801291759</v>
      </c>
      <c r="G51" s="12">
        <f t="shared" si="17"/>
        <v>72008.51164118227</v>
      </c>
      <c r="H51" s="12">
        <f t="shared" si="17"/>
        <v>75249.53626041509</v>
      </c>
      <c r="I51" s="19">
        <f t="shared" si="17"/>
        <v>89074.4730308175</v>
      </c>
      <c r="J51" s="27">
        <f t="shared" si="17"/>
        <v>79237.6109775956</v>
      </c>
      <c r="K51" s="23">
        <f t="shared" si="17"/>
        <v>93952.32785670664</v>
      </c>
      <c r="L51" s="12">
        <f t="shared" si="17"/>
        <v>94188.26877930042</v>
      </c>
      <c r="M51" s="12">
        <f t="shared" si="17"/>
        <v>93229.07769133685</v>
      </c>
      <c r="N51" s="12">
        <f t="shared" si="17"/>
        <v>86988.64517544197</v>
      </c>
      <c r="O51" s="12">
        <f>IF(OR(O49=0,O50=0)," ",O50/O49*1000)</f>
        <v>94344.19569988808</v>
      </c>
      <c r="P51" s="47">
        <f>IF(OR(P49=0,P50=0)," ",P50/P49*1000)</f>
        <v>94065.26629019878</v>
      </c>
      <c r="Q51" s="27">
        <f t="shared" si="17"/>
        <v>92378.30979893648</v>
      </c>
      <c r="R51" s="23">
        <f>IF(OR(R49=0,R50=0)," ",(R50/R49)*1000)</f>
        <v>86416.02380390825</v>
      </c>
      <c r="S51" s="5"/>
    </row>
    <row r="52" spans="1:19" s="6" customFormat="1" ht="24" customHeight="1" thickBot="1">
      <c r="A52" s="170" t="s">
        <v>13</v>
      </c>
      <c r="B52" s="171"/>
      <c r="C52" s="172"/>
      <c r="D52" s="31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  <c r="S52" s="5"/>
    </row>
    <row r="53" spans="1:18" ht="15.75">
      <c r="A53" s="111" t="str">
        <f>'総合計'!A62</f>
        <v>※4~12月は確々報値。1~2月は確報値。3月は速報値。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  <mergeCell ref="A31:A33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3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0">
        <f>SUM(K4:P4)</f>
        <v>0</v>
      </c>
      <c r="R4" s="22">
        <f>Q4+J4</f>
        <v>0</v>
      </c>
      <c r="S4" s="5"/>
    </row>
    <row r="5" spans="1:19" s="6" customFormat="1" ht="16.5" customHeight="1">
      <c r="A5" s="164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0</v>
      </c>
      <c r="S5" s="5"/>
    </row>
    <row r="6" spans="1:19" s="6" customFormat="1" ht="16.5" customHeight="1" thickBot="1">
      <c r="A6" s="165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63" t="s">
        <v>19</v>
      </c>
      <c r="B7" s="112" t="s">
        <v>9</v>
      </c>
      <c r="C7" s="112" t="s">
        <v>1</v>
      </c>
      <c r="D7" s="15">
        <f>'B原料'!D7+'P原料'!D7</f>
        <v>0</v>
      </c>
      <c r="E7" s="11">
        <f>'B原料'!E7+'P原料'!E7</f>
        <v>14295</v>
      </c>
      <c r="F7" s="11">
        <f>'B原料'!F7+'P原料'!F7</f>
        <v>0</v>
      </c>
      <c r="G7" s="11">
        <f>'B原料'!G7+'P原料'!G7</f>
        <v>0</v>
      </c>
      <c r="H7" s="11">
        <f>'B原料'!H7+'P原料'!H7</f>
        <v>0</v>
      </c>
      <c r="I7" s="18">
        <f>'B原料'!I7+'P原料'!I7</f>
        <v>0</v>
      </c>
      <c r="J7" s="30">
        <f>SUM(D7:I7)</f>
        <v>14295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0">
        <f>SUM(K7:P7)</f>
        <v>0</v>
      </c>
      <c r="R7" s="22">
        <f>Q7+J7</f>
        <v>14295</v>
      </c>
      <c r="S7" s="5"/>
    </row>
    <row r="8" spans="1:19" s="6" customFormat="1" ht="16.5" customHeight="1">
      <c r="A8" s="164"/>
      <c r="B8" s="112" t="s">
        <v>10</v>
      </c>
      <c r="C8" s="112" t="s">
        <v>2</v>
      </c>
      <c r="D8" s="16">
        <f>'B原料'!D8+'P原料'!D8</f>
        <v>0</v>
      </c>
      <c r="E8" s="11">
        <f>'B原料'!E8+'P原料'!E8</f>
        <v>1167686</v>
      </c>
      <c r="F8" s="11">
        <f>'B原料'!F8+'P原料'!F8</f>
        <v>0</v>
      </c>
      <c r="G8" s="11">
        <f>'B原料'!G8+'P原料'!G8</f>
        <v>0</v>
      </c>
      <c r="H8" s="11">
        <f>'B原料'!H8+'P原料'!H8</f>
        <v>0</v>
      </c>
      <c r="I8" s="18">
        <f>'B原料'!I8+'P原料'!I8</f>
        <v>0</v>
      </c>
      <c r="J8" s="26">
        <f>SUM(D8:I8)</f>
        <v>1167686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1167686</v>
      </c>
      <c r="S8" s="5"/>
    </row>
    <row r="9" spans="1:19" s="6" customFormat="1" ht="16.5" customHeight="1" thickBot="1">
      <c r="A9" s="165"/>
      <c r="B9" s="113" t="s">
        <v>18</v>
      </c>
      <c r="C9" s="113" t="s">
        <v>3</v>
      </c>
      <c r="D9" s="37" t="str">
        <f>IF(OR(D7=0,D8=0)," ",D8/D7*1000)</f>
        <v> </v>
      </c>
      <c r="E9" s="12">
        <f aca="true" t="shared" si="1" ref="E9:R9">IF(OR(E7=0,E8=0)," ",(E8/E7)*1000)</f>
        <v>81684.92479888073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81684.92479888073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81684.92479888073</v>
      </c>
      <c r="S9" s="5"/>
    </row>
    <row r="10" spans="1:19" s="6" customFormat="1" ht="16.5" customHeight="1">
      <c r="A10" s="163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0</v>
      </c>
      <c r="G10" s="11">
        <f>'B原料'!G10+'P原料'!G10</f>
        <v>10194</v>
      </c>
      <c r="H10" s="11">
        <f>'B原料'!H10+'P原料'!H10</f>
        <v>0</v>
      </c>
      <c r="I10" s="18">
        <f>'B原料'!I10+'P原料'!I10</f>
        <v>2916</v>
      </c>
      <c r="J10" s="30">
        <f>SUM(D10:I10)</f>
        <v>13110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0</v>
      </c>
      <c r="R10" s="22">
        <f>Q10+J10</f>
        <v>13110</v>
      </c>
      <c r="S10" s="5"/>
    </row>
    <row r="11" spans="1:19" s="6" customFormat="1" ht="16.5" customHeight="1">
      <c r="A11" s="164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0</v>
      </c>
      <c r="G11" s="11">
        <f>'B原料'!G11+'P原料'!G11</f>
        <v>805409</v>
      </c>
      <c r="H11" s="11">
        <f>'B原料'!H11+'P原料'!H11</f>
        <v>0</v>
      </c>
      <c r="I11" s="18">
        <f>'B原料'!I11+'P原料'!I11</f>
        <v>257819</v>
      </c>
      <c r="J11" s="26">
        <f>SUM(D11:I11)</f>
        <v>1063228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1063228</v>
      </c>
      <c r="S11" s="5"/>
    </row>
    <row r="12" spans="1:19" s="6" customFormat="1" ht="16.5" customHeight="1" thickBot="1">
      <c r="A12" s="165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>
        <f t="shared" si="2"/>
        <v>79008.14204433981</v>
      </c>
      <c r="H12" s="12" t="str">
        <f t="shared" si="2"/>
        <v> </v>
      </c>
      <c r="I12" s="19">
        <f t="shared" si="2"/>
        <v>88415.29492455418</v>
      </c>
      <c r="J12" s="27">
        <f t="shared" si="2"/>
        <v>81100.53394355453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81100.53394355453</v>
      </c>
      <c r="S12" s="5"/>
    </row>
    <row r="13" spans="1:19" s="6" customFormat="1" ht="16.5" customHeight="1">
      <c r="A13" s="163" t="s">
        <v>22</v>
      </c>
      <c r="B13" s="112" t="s">
        <v>9</v>
      </c>
      <c r="C13" s="112" t="s">
        <v>1</v>
      </c>
      <c r="D13" s="15">
        <f>'B原料'!D13+'P原料'!D13</f>
        <v>0</v>
      </c>
      <c r="E13" s="11">
        <f>'B原料'!E13+'P原料'!E13</f>
        <v>8404</v>
      </c>
      <c r="F13" s="11">
        <f>'B原料'!F13+'P原料'!F13</f>
        <v>0</v>
      </c>
      <c r="G13" s="11">
        <f>'B原料'!G13+'P原料'!G13</f>
        <v>0</v>
      </c>
      <c r="H13" s="11">
        <f>'B原料'!H13+'P原料'!H13</f>
        <v>0</v>
      </c>
      <c r="I13" s="18">
        <f>'B原料'!I13+'P原料'!I13</f>
        <v>0</v>
      </c>
      <c r="J13" s="30">
        <f>SUM(D13:I13)</f>
        <v>8404</v>
      </c>
      <c r="K13" s="22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0</v>
      </c>
      <c r="R13" s="22">
        <f>Q13+J13</f>
        <v>8404</v>
      </c>
      <c r="S13" s="5"/>
    </row>
    <row r="14" spans="1:19" s="6" customFormat="1" ht="16.5" customHeight="1">
      <c r="A14" s="164"/>
      <c r="B14" s="112" t="s">
        <v>10</v>
      </c>
      <c r="C14" s="112" t="s">
        <v>2</v>
      </c>
      <c r="D14" s="16">
        <f>'B原料'!D14+'P原料'!D14</f>
        <v>0</v>
      </c>
      <c r="E14" s="11">
        <f>'B原料'!E14+'P原料'!E14</f>
        <v>684147</v>
      </c>
      <c r="F14" s="11">
        <f>'B原料'!F14+'P原料'!F14</f>
        <v>0</v>
      </c>
      <c r="G14" s="11">
        <f>'B原料'!G14+'P原料'!G14</f>
        <v>0</v>
      </c>
      <c r="H14" s="11">
        <f>'B原料'!H14+'P原料'!H14</f>
        <v>0</v>
      </c>
      <c r="I14" s="18">
        <f>'B原料'!I14+'P原料'!I14</f>
        <v>0</v>
      </c>
      <c r="J14" s="26">
        <f>SUM(D14:I14)</f>
        <v>684147</v>
      </c>
      <c r="K14" s="22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0</v>
      </c>
      <c r="R14" s="22">
        <f>Q14+J14</f>
        <v>684147</v>
      </c>
      <c r="S14" s="5"/>
    </row>
    <row r="15" spans="1:19" s="6" customFormat="1" ht="16.5" customHeight="1" thickBot="1">
      <c r="A15" s="165"/>
      <c r="B15" s="113" t="s">
        <v>18</v>
      </c>
      <c r="C15" s="113" t="s">
        <v>3</v>
      </c>
      <c r="D15" s="37" t="str">
        <f>IF(OR(D13=0,D14=0)," ",D14/D13*1000)</f>
        <v> </v>
      </c>
      <c r="E15" s="12">
        <f aca="true" t="shared" si="3" ref="E15:R15">IF(OR(E13=0,E14=0)," ",(E14/E13)*1000)</f>
        <v>81407.30604474059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81407.30604474059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81407.30604474059</v>
      </c>
      <c r="S15" s="5"/>
    </row>
    <row r="16" spans="1:19" s="6" customFormat="1" ht="16.5" customHeight="1">
      <c r="A16" s="163" t="s">
        <v>20</v>
      </c>
      <c r="B16" s="112" t="s">
        <v>9</v>
      </c>
      <c r="C16" s="112" t="s">
        <v>1</v>
      </c>
      <c r="D16" s="15">
        <f>'B原料'!D16+'P原料'!D16</f>
        <v>17800</v>
      </c>
      <c r="E16" s="11">
        <f>'B原料'!E16+'P原料'!E16</f>
        <v>31497</v>
      </c>
      <c r="F16" s="11">
        <f>'B原料'!F16+'P原料'!F16</f>
        <v>25598</v>
      </c>
      <c r="G16" s="11">
        <f>'B原料'!G16+'P原料'!G16</f>
        <v>6000</v>
      </c>
      <c r="H16" s="11">
        <f>'B原料'!H16+'P原料'!H16</f>
        <v>32375</v>
      </c>
      <c r="I16" s="18">
        <f>'B原料'!I16+'P原料'!I16</f>
        <v>0</v>
      </c>
      <c r="J16" s="30">
        <f>SUM(D16:I16)</f>
        <v>113270</v>
      </c>
      <c r="K16" s="22">
        <f>'B原料'!K16+'P原料'!K16</f>
        <v>33993</v>
      </c>
      <c r="L16" s="11">
        <f>'B原料'!L16+'P原料'!L16</f>
        <v>12000</v>
      </c>
      <c r="M16" s="11">
        <f>'B原料'!M16+'P原料'!M16</f>
        <v>28702</v>
      </c>
      <c r="N16" s="11">
        <f>'B原料'!N16+'P原料'!N16</f>
        <v>9800</v>
      </c>
      <c r="O16" s="11">
        <f>'B原料'!O16+'P原料'!O16</f>
        <v>0</v>
      </c>
      <c r="P16" s="18">
        <f>'B原料'!P16+'P原料'!P16</f>
        <v>22361</v>
      </c>
      <c r="Q16" s="30">
        <f>SUM(K16:P16)</f>
        <v>106856</v>
      </c>
      <c r="R16" s="22">
        <f>Q16+J16</f>
        <v>220126</v>
      </c>
      <c r="S16" s="5"/>
    </row>
    <row r="17" spans="1:19" s="6" customFormat="1" ht="16.5" customHeight="1">
      <c r="A17" s="164"/>
      <c r="B17" s="112" t="s">
        <v>10</v>
      </c>
      <c r="C17" s="112" t="s">
        <v>2</v>
      </c>
      <c r="D17" s="16">
        <f>'B原料'!D17+'P原料'!D17</f>
        <v>1429543</v>
      </c>
      <c r="E17" s="11">
        <f>'B原料'!E17+'P原料'!E17</f>
        <v>2665000</v>
      </c>
      <c r="F17" s="11">
        <f>'B原料'!F17+'P原料'!F17</f>
        <v>2205344</v>
      </c>
      <c r="G17" s="11">
        <f>'B原料'!G17+'P原料'!G17</f>
        <v>467880</v>
      </c>
      <c r="H17" s="11">
        <f>'B原料'!H17+'P原料'!H17</f>
        <v>2442007</v>
      </c>
      <c r="I17" s="18">
        <f>'B原料'!I17+'P原料'!I17</f>
        <v>0</v>
      </c>
      <c r="J17" s="26">
        <f>SUM(D17:I17)</f>
        <v>9209774</v>
      </c>
      <c r="K17" s="22">
        <f>'B原料'!K17+'P原料'!K17</f>
        <v>3027612</v>
      </c>
      <c r="L17" s="11">
        <f>'B原料'!L17+'P原料'!L17</f>
        <v>1198546</v>
      </c>
      <c r="M17" s="11">
        <f>'B原料'!M17+'P原料'!M17</f>
        <v>2735688</v>
      </c>
      <c r="N17" s="11">
        <f>'B原料'!N17+'P原料'!N17</f>
        <v>980000</v>
      </c>
      <c r="O17" s="11">
        <f>'B原料'!O17+'P原料'!O17</f>
        <v>0</v>
      </c>
      <c r="P17" s="18">
        <f>'B原料'!P17+'P原料'!P17</f>
        <v>2253043</v>
      </c>
      <c r="Q17" s="26">
        <f>SUM(K17:P17)</f>
        <v>10194889</v>
      </c>
      <c r="R17" s="22">
        <f>Q17+J17</f>
        <v>19404663</v>
      </c>
      <c r="S17" s="5"/>
    </row>
    <row r="18" spans="1:19" s="6" customFormat="1" ht="16.5" customHeight="1" thickBot="1">
      <c r="A18" s="165"/>
      <c r="B18" s="113" t="s">
        <v>18</v>
      </c>
      <c r="C18" s="113" t="s">
        <v>3</v>
      </c>
      <c r="D18" s="37">
        <f>IF(OR(D16=0,D17=0)," ",D17/D16*1000)</f>
        <v>80311.40449438202</v>
      </c>
      <c r="E18" s="12">
        <f aca="true" t="shared" si="4" ref="E18:R18">IF(OR(E16=0,E17=0)," ",(E17/E16)*1000)</f>
        <v>84611.23281582372</v>
      </c>
      <c r="F18" s="12">
        <f t="shared" si="4"/>
        <v>86152.98070161731</v>
      </c>
      <c r="G18" s="12">
        <f t="shared" si="4"/>
        <v>77980</v>
      </c>
      <c r="H18" s="12">
        <f t="shared" si="4"/>
        <v>75428.78764478765</v>
      </c>
      <c r="I18" s="19" t="str">
        <f t="shared" si="4"/>
        <v> </v>
      </c>
      <c r="J18" s="27">
        <f t="shared" si="4"/>
        <v>81308.14867131632</v>
      </c>
      <c r="K18" s="23">
        <f t="shared" si="4"/>
        <v>89065.74883064159</v>
      </c>
      <c r="L18" s="12">
        <f t="shared" si="4"/>
        <v>99878.83333333333</v>
      </c>
      <c r="M18" s="12">
        <f t="shared" si="4"/>
        <v>95313.49731726012</v>
      </c>
      <c r="N18" s="12">
        <f t="shared" si="4"/>
        <v>100000</v>
      </c>
      <c r="O18" s="12" t="str">
        <f t="shared" si="4"/>
        <v> </v>
      </c>
      <c r="P18" s="19">
        <f t="shared" si="4"/>
        <v>100757.70314386654</v>
      </c>
      <c r="Q18" s="27">
        <f t="shared" si="4"/>
        <v>95407.73564423149</v>
      </c>
      <c r="R18" s="23">
        <f t="shared" si="4"/>
        <v>88152.52628040304</v>
      </c>
      <c r="S18" s="5"/>
    </row>
    <row r="19" spans="1:19" s="6" customFormat="1" ht="16.5" customHeight="1">
      <c r="A19" s="163" t="s">
        <v>38</v>
      </c>
      <c r="B19" s="112" t="s">
        <v>9</v>
      </c>
      <c r="C19" s="11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0</v>
      </c>
      <c r="S19" s="5"/>
    </row>
    <row r="20" spans="1:19" s="6" customFormat="1" ht="16.5" customHeight="1">
      <c r="A20" s="164"/>
      <c r="B20" s="112" t="s">
        <v>10</v>
      </c>
      <c r="C20" s="11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65"/>
      <c r="B21" s="113" t="s">
        <v>18</v>
      </c>
      <c r="C21" s="113" t="s">
        <v>3</v>
      </c>
      <c r="D21" s="37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3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4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5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3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4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5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3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4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5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3" t="s">
        <v>48</v>
      </c>
      <c r="B31" s="112" t="s">
        <v>9</v>
      </c>
      <c r="C31" s="112" t="s">
        <v>1</v>
      </c>
      <c r="D31" s="15">
        <f>'B原料'!D31+'P原料'!D31</f>
        <v>18803</v>
      </c>
      <c r="E31" s="11">
        <f>'B原料'!E31+'P原料'!E31</f>
        <v>10200</v>
      </c>
      <c r="F31" s="11">
        <f>'B原料'!F31+'P原料'!F31</f>
        <v>22236</v>
      </c>
      <c r="G31" s="11">
        <f>'B原料'!G31+'P原料'!G31</f>
        <v>600</v>
      </c>
      <c r="H31" s="11">
        <f>'B原料'!H31+'P原料'!H31</f>
        <v>0</v>
      </c>
      <c r="I31" s="18">
        <f>'B原料'!I31+'P原料'!I31</f>
        <v>19200</v>
      </c>
      <c r="J31" s="30">
        <f>SUM(D31:I31)</f>
        <v>71039</v>
      </c>
      <c r="K31" s="22">
        <f>'B原料'!K31+'P原料'!K31</f>
        <v>3000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14991</v>
      </c>
      <c r="O31" s="11">
        <f>'B原料'!O31+'P原料'!O31</f>
        <v>1200</v>
      </c>
      <c r="P31" s="18">
        <f>'B原料'!P31+'P原料'!P31</f>
        <v>600</v>
      </c>
      <c r="Q31" s="30">
        <f>SUM(K31:P31)</f>
        <v>19791</v>
      </c>
      <c r="R31" s="22">
        <f>Q31+J31</f>
        <v>90830</v>
      </c>
      <c r="S31" s="5"/>
    </row>
    <row r="32" spans="1:19" s="6" customFormat="1" ht="16.5" customHeight="1">
      <c r="A32" s="164"/>
      <c r="B32" s="112" t="s">
        <v>10</v>
      </c>
      <c r="C32" s="112" t="s">
        <v>2</v>
      </c>
      <c r="D32" s="16">
        <f>'B原料'!D32+'P原料'!D32</f>
        <v>1694198</v>
      </c>
      <c r="E32" s="11">
        <f>'B原料'!E32+'P原料'!E32</f>
        <v>884824</v>
      </c>
      <c r="F32" s="11">
        <f>'B原料'!F32+'P原料'!F32</f>
        <v>1588270</v>
      </c>
      <c r="G32" s="11">
        <f>'B原料'!G32+'P原料'!G32</f>
        <v>51984</v>
      </c>
      <c r="H32" s="11">
        <f>'B原料'!H32+'P原料'!H32</f>
        <v>0</v>
      </c>
      <c r="I32" s="18">
        <f>'B原料'!I32+'P原料'!I32</f>
        <v>1583535</v>
      </c>
      <c r="J32" s="26">
        <f>SUM(D32:I32)</f>
        <v>5802811</v>
      </c>
      <c r="K32" s="22">
        <f>'B原料'!K32+'P原料'!K32</f>
        <v>278896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1326970</v>
      </c>
      <c r="O32" s="11">
        <f>'B原料'!O32+'P原料'!O32</f>
        <v>122199</v>
      </c>
      <c r="P32" s="18">
        <f>'B原料'!P32+'P原料'!P32</f>
        <v>62575</v>
      </c>
      <c r="Q32" s="26">
        <f>SUM(K32:P32)</f>
        <v>1790640</v>
      </c>
      <c r="R32" s="22">
        <f>Q32+J32</f>
        <v>7593451</v>
      </c>
      <c r="S32" s="5"/>
    </row>
    <row r="33" spans="1:19" s="6" customFormat="1" ht="16.5" customHeight="1" thickBot="1">
      <c r="A33" s="165"/>
      <c r="B33" s="113" t="s">
        <v>18</v>
      </c>
      <c r="C33" s="113" t="s">
        <v>3</v>
      </c>
      <c r="D33" s="37">
        <f>IF(OR(D31=0,D32=0)," ",D32/D31*1000)</f>
        <v>90102.53682922939</v>
      </c>
      <c r="E33" s="12">
        <f aca="true" t="shared" si="9" ref="E33:R33">IF(OR(E31=0,E32=0)," ",(E32/E31)*1000)</f>
        <v>86747.45098039215</v>
      </c>
      <c r="F33" s="12">
        <f t="shared" si="9"/>
        <v>71427.8647238712</v>
      </c>
      <c r="G33" s="12">
        <f t="shared" si="9"/>
        <v>86640</v>
      </c>
      <c r="H33" s="12" t="str">
        <f t="shared" si="9"/>
        <v> </v>
      </c>
      <c r="I33" s="19">
        <f t="shared" si="9"/>
        <v>82475.78125</v>
      </c>
      <c r="J33" s="27">
        <f t="shared" si="9"/>
        <v>81684.8632441335</v>
      </c>
      <c r="K33" s="23">
        <f t="shared" si="9"/>
        <v>92965.33333333333</v>
      </c>
      <c r="L33" s="12" t="str">
        <f t="shared" si="9"/>
        <v> </v>
      </c>
      <c r="M33" s="12" t="str">
        <f t="shared" si="9"/>
        <v> </v>
      </c>
      <c r="N33" s="12">
        <f t="shared" si="9"/>
        <v>88517.77733306651</v>
      </c>
      <c r="O33" s="12">
        <f t="shared" si="9"/>
        <v>101832.5</v>
      </c>
      <c r="P33" s="19">
        <f t="shared" si="9"/>
        <v>104291.66666666667</v>
      </c>
      <c r="Q33" s="27">
        <f t="shared" si="9"/>
        <v>90477.4897680764</v>
      </c>
      <c r="R33" s="23">
        <f t="shared" si="9"/>
        <v>83600.693603435</v>
      </c>
      <c r="S33" s="5"/>
    </row>
    <row r="34" spans="1:19" s="6" customFormat="1" ht="16.5" customHeight="1">
      <c r="A34" s="163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4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5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3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4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5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3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4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5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3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4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5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3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4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5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7" t="s">
        <v>4</v>
      </c>
      <c r="B49" s="112" t="s">
        <v>9</v>
      </c>
      <c r="C49" s="112" t="s">
        <v>1</v>
      </c>
      <c r="D49" s="52">
        <f>D4+D7+D10+D13+D16+D19+D22+D25+D28+D31+D34+D40+D43+D46+D37</f>
        <v>36603</v>
      </c>
      <c r="E49" s="53">
        <f aca="true" t="shared" si="15" ref="E49:I50">E4+E7+E10+E13+E16+E19+E22+E25+E28+E31+E34+E40+E43+E46+E37</f>
        <v>64396</v>
      </c>
      <c r="F49" s="14">
        <f t="shared" si="15"/>
        <v>47834</v>
      </c>
      <c r="G49" s="14">
        <f t="shared" si="15"/>
        <v>16794</v>
      </c>
      <c r="H49" s="14">
        <f t="shared" si="15"/>
        <v>32375</v>
      </c>
      <c r="I49" s="21">
        <f t="shared" si="15"/>
        <v>22116</v>
      </c>
      <c r="J49" s="29">
        <f>SUM(D49:I49)</f>
        <v>220118</v>
      </c>
      <c r="K49" s="25">
        <f aca="true" t="shared" si="16" ref="K49:P50">K4+K7+K10+K13+K16+K19+K22+K25+K28+K31+K34+K40+K43+K46+K37</f>
        <v>36993</v>
      </c>
      <c r="L49" s="14">
        <f t="shared" si="16"/>
        <v>12000</v>
      </c>
      <c r="M49" s="14">
        <f t="shared" si="16"/>
        <v>28702</v>
      </c>
      <c r="N49" s="14">
        <f t="shared" si="16"/>
        <v>24791</v>
      </c>
      <c r="O49" s="53">
        <f t="shared" si="16"/>
        <v>1200</v>
      </c>
      <c r="P49" s="55">
        <f t="shared" si="16"/>
        <v>22961</v>
      </c>
      <c r="Q49" s="29">
        <f>SUM(K49:P49)</f>
        <v>126647</v>
      </c>
      <c r="R49" s="25">
        <f>J49+Q49</f>
        <v>346765</v>
      </c>
    </row>
    <row r="50" spans="1:18" ht="16.5" customHeight="1">
      <c r="A50" s="167"/>
      <c r="B50" s="112" t="s">
        <v>10</v>
      </c>
      <c r="C50" s="112" t="s">
        <v>2</v>
      </c>
      <c r="D50" s="52">
        <f>D5+D8+D11+D14+D17+D20+D23+D26+D29+D32+D35+D41+D44+D47+D38</f>
        <v>3123741</v>
      </c>
      <c r="E50" s="54">
        <f t="shared" si="15"/>
        <v>5401657</v>
      </c>
      <c r="F50" s="13">
        <f t="shared" si="15"/>
        <v>3793614</v>
      </c>
      <c r="G50" s="13">
        <f t="shared" si="15"/>
        <v>1325273</v>
      </c>
      <c r="H50" s="13">
        <f t="shared" si="15"/>
        <v>2442007</v>
      </c>
      <c r="I50" s="20">
        <f t="shared" si="15"/>
        <v>1841354</v>
      </c>
      <c r="J50" s="28">
        <f>SUM(D50:I50)</f>
        <v>17927646</v>
      </c>
      <c r="K50" s="24">
        <f t="shared" si="16"/>
        <v>3306508</v>
      </c>
      <c r="L50" s="13">
        <f t="shared" si="16"/>
        <v>1198546</v>
      </c>
      <c r="M50" s="13">
        <f t="shared" si="16"/>
        <v>2735688</v>
      </c>
      <c r="N50" s="13">
        <f t="shared" si="16"/>
        <v>2306970</v>
      </c>
      <c r="O50" s="56">
        <f t="shared" si="16"/>
        <v>122199</v>
      </c>
      <c r="P50" s="57">
        <f t="shared" si="16"/>
        <v>2315618</v>
      </c>
      <c r="Q50" s="28">
        <f>SUM(K50:P50)</f>
        <v>11985529</v>
      </c>
      <c r="R50" s="24">
        <f>J50+Q50</f>
        <v>29913175</v>
      </c>
    </row>
    <row r="51" spans="1:18" ht="16.5" customHeight="1" thickBot="1">
      <c r="A51" s="168"/>
      <c r="B51" s="113" t="s">
        <v>18</v>
      </c>
      <c r="C51" s="113" t="s">
        <v>3</v>
      </c>
      <c r="D51" s="37">
        <f>IF(OR(D49=0,D50=0)," ",D50/D49*1000)</f>
        <v>85341.11958036225</v>
      </c>
      <c r="E51" s="12">
        <f>IF(OR(E49=0,E50=0)," ",E50/E49*1000)</f>
        <v>83881.87154481644</v>
      </c>
      <c r="F51" s="12">
        <f aca="true" t="shared" si="17" ref="F51:Q51">IF(OR(F49=0,F50=0)," ",(F50/F49)*1000)</f>
        <v>79307.898147761</v>
      </c>
      <c r="G51" s="12">
        <f t="shared" si="17"/>
        <v>78913.48100512088</v>
      </c>
      <c r="H51" s="12">
        <f t="shared" si="17"/>
        <v>75428.78764478765</v>
      </c>
      <c r="I51" s="19">
        <f t="shared" si="17"/>
        <v>83258.90757822391</v>
      </c>
      <c r="J51" s="27">
        <f t="shared" si="17"/>
        <v>81445.61553348659</v>
      </c>
      <c r="K51" s="23">
        <f t="shared" si="17"/>
        <v>89381.99118752195</v>
      </c>
      <c r="L51" s="12">
        <f t="shared" si="17"/>
        <v>99878.83333333333</v>
      </c>
      <c r="M51" s="12">
        <f t="shared" si="17"/>
        <v>95313.49731726012</v>
      </c>
      <c r="N51" s="12">
        <f t="shared" si="17"/>
        <v>93056.75446734703</v>
      </c>
      <c r="O51" s="12">
        <f>IF(OR(O49=0,O50=0)," ",O50/O49*1000)</f>
        <v>101832.5</v>
      </c>
      <c r="P51" s="47">
        <f>IF(OR(P49=0,P50=0)," ",P50/P49*1000)</f>
        <v>100850.05008492662</v>
      </c>
      <c r="Q51" s="27">
        <f t="shared" si="17"/>
        <v>94637.29105308455</v>
      </c>
      <c r="R51" s="23">
        <f>IF(OR(R49=0,R50=0)," ",(R50/R49)*1000)</f>
        <v>86263.535823973</v>
      </c>
    </row>
    <row r="52" spans="1:18" ht="15" thickBot="1">
      <c r="A52" s="170" t="s">
        <v>13</v>
      </c>
      <c r="B52" s="171"/>
      <c r="C52" s="172"/>
      <c r="D52" s="31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18" ht="14.25">
      <c r="A53" s="111" t="str">
        <f>'総合計'!A62</f>
        <v>※4~12月は確々報値。1~2月は確報値。3月は速報値。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34:A36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3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18">
        <f>'P一般'!P4+'P原料'!P4</f>
        <v>22047</v>
      </c>
      <c r="Q4" s="30">
        <f>SUM(K4:P4)</f>
        <v>22047</v>
      </c>
      <c r="R4" s="22">
        <f>J4+Q4</f>
        <v>22047</v>
      </c>
      <c r="S4" s="5"/>
    </row>
    <row r="5" spans="1:19" s="6" customFormat="1" ht="16.5" customHeight="1">
      <c r="A5" s="164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18">
        <f>'P一般'!P5+'P原料'!P5</f>
        <v>2234671</v>
      </c>
      <c r="Q5" s="26">
        <f>SUM(K5:P5)</f>
        <v>2234671</v>
      </c>
      <c r="R5" s="22">
        <f>J5+Q5</f>
        <v>2234671</v>
      </c>
      <c r="S5" s="5"/>
    </row>
    <row r="6" spans="1:19" s="6" customFormat="1" ht="16.5" customHeight="1" thickBot="1">
      <c r="A6" s="165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>
        <f t="shared" si="0"/>
        <v>101359.4139792262</v>
      </c>
      <c r="Q6" s="27">
        <f t="shared" si="0"/>
        <v>101359.4139792262</v>
      </c>
      <c r="R6" s="23">
        <f t="shared" si="0"/>
        <v>101359.4139792262</v>
      </c>
      <c r="S6" s="9">
        <f>IF(S4=0,"",(S5/S4)*1000)</f>
      </c>
    </row>
    <row r="7" spans="1:19" s="6" customFormat="1" ht="16.5" customHeight="1">
      <c r="A7" s="163" t="s">
        <v>19</v>
      </c>
      <c r="B7" s="112" t="s">
        <v>9</v>
      </c>
      <c r="C7" s="112" t="s">
        <v>1</v>
      </c>
      <c r="D7" s="15">
        <f>'P一般'!D7+'P原料'!D7</f>
        <v>28129</v>
      </c>
      <c r="E7" s="11">
        <f>'P一般'!E7+'P原料'!E7</f>
        <v>24269</v>
      </c>
      <c r="F7" s="11">
        <f>'P一般'!F7+'P原料'!F7</f>
        <v>0</v>
      </c>
      <c r="G7" s="11">
        <f>'P一般'!G7+'P原料'!G7</f>
        <v>0</v>
      </c>
      <c r="H7" s="11">
        <f>'P一般'!H7+'P原料'!H7</f>
        <v>23864</v>
      </c>
      <c r="I7" s="18">
        <f>'P一般'!I7+'P原料'!I7</f>
        <v>9</v>
      </c>
      <c r="J7" s="30">
        <f>SUM(D7:I7)</f>
        <v>76271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0</v>
      </c>
      <c r="O7" s="11">
        <f>'P一般'!O7+'P原料'!O7</f>
        <v>29843</v>
      </c>
      <c r="P7" s="18">
        <f>'P一般'!P7+'P原料'!P7</f>
        <v>56259</v>
      </c>
      <c r="Q7" s="30">
        <f>SUM(K7:P7)</f>
        <v>86102</v>
      </c>
      <c r="R7" s="22">
        <f>J7+Q7</f>
        <v>162373</v>
      </c>
      <c r="S7" s="5"/>
    </row>
    <row r="8" spans="1:19" s="6" customFormat="1" ht="16.5" customHeight="1">
      <c r="A8" s="164"/>
      <c r="B8" s="112" t="s">
        <v>10</v>
      </c>
      <c r="C8" s="112" t="s">
        <v>2</v>
      </c>
      <c r="D8" s="16">
        <f>'P一般'!D8+'P原料'!D8</f>
        <v>2469019</v>
      </c>
      <c r="E8" s="11">
        <f>'P一般'!E8+'P原料'!E8</f>
        <v>1914046</v>
      </c>
      <c r="F8" s="11">
        <f>'P一般'!F8+'P原料'!F8</f>
        <v>0</v>
      </c>
      <c r="G8" s="11">
        <f>'P一般'!G8+'P原料'!G8</f>
        <v>0</v>
      </c>
      <c r="H8" s="11">
        <f>'P一般'!H8+'P原料'!H8</f>
        <v>1637552</v>
      </c>
      <c r="I8" s="18">
        <f>'P一般'!I8+'P原料'!I8</f>
        <v>1681</v>
      </c>
      <c r="J8" s="26">
        <f>SUM(D8:I8)</f>
        <v>6022298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0</v>
      </c>
      <c r="O8" s="11">
        <f>'P一般'!O8+'P原料'!O8</f>
        <v>3272330</v>
      </c>
      <c r="P8" s="18">
        <f>'P一般'!P8+'P原料'!P8</f>
        <v>5628558</v>
      </c>
      <c r="Q8" s="26">
        <f>SUM(K8:P8)</f>
        <v>8900888</v>
      </c>
      <c r="R8" s="22">
        <f>J8+Q8</f>
        <v>14923186</v>
      </c>
      <c r="S8" s="5"/>
    </row>
    <row r="9" spans="1:19" s="6" customFormat="1" ht="16.5" customHeight="1" thickBot="1">
      <c r="A9" s="165"/>
      <c r="B9" s="113" t="s">
        <v>18</v>
      </c>
      <c r="C9" s="113" t="s">
        <v>3</v>
      </c>
      <c r="D9" s="17">
        <f>IF(OR(D7=0,D8=0)," ",(D8/D7)*1000)</f>
        <v>87774.85868676455</v>
      </c>
      <c r="E9" s="12">
        <f aca="true" t="shared" si="1" ref="E9:R9">IF(OR(E7=0,E8=0)," ",(E8/E7)*1000)</f>
        <v>78867.93852239482</v>
      </c>
      <c r="F9" s="12" t="str">
        <f t="shared" si="1"/>
        <v> </v>
      </c>
      <c r="G9" s="12" t="str">
        <f t="shared" si="1"/>
        <v> </v>
      </c>
      <c r="H9" s="12">
        <f t="shared" si="1"/>
        <v>68620.18102581294</v>
      </c>
      <c r="I9" s="19">
        <f t="shared" si="1"/>
        <v>186777.77777777778</v>
      </c>
      <c r="J9" s="27">
        <f t="shared" si="1"/>
        <v>78959.21123362746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>
        <f t="shared" si="1"/>
        <v>109651.50956673257</v>
      </c>
      <c r="P9" s="19">
        <f t="shared" si="1"/>
        <v>100047.2457740095</v>
      </c>
      <c r="Q9" s="27">
        <f t="shared" si="1"/>
        <v>103376.08882488211</v>
      </c>
      <c r="R9" s="23">
        <f t="shared" si="1"/>
        <v>91906.81948353481</v>
      </c>
      <c r="S9" s="5"/>
    </row>
    <row r="10" spans="1:19" s="6" customFormat="1" ht="16.5" customHeight="1">
      <c r="A10" s="163" t="s">
        <v>39</v>
      </c>
      <c r="B10" s="112" t="s">
        <v>9</v>
      </c>
      <c r="C10" s="112" t="s">
        <v>1</v>
      </c>
      <c r="D10" s="15">
        <f>'P一般'!D10+'P原料'!D10</f>
        <v>0</v>
      </c>
      <c r="E10" s="11">
        <f>'P一般'!E10+'P原料'!E10</f>
        <v>0</v>
      </c>
      <c r="F10" s="11">
        <f>'P一般'!F10+'P原料'!F10</f>
        <v>0</v>
      </c>
      <c r="G10" s="11">
        <f>'P一般'!G10+'P原料'!G10</f>
        <v>0</v>
      </c>
      <c r="H10" s="11">
        <f>'P一般'!H10+'P原料'!H10</f>
        <v>11879</v>
      </c>
      <c r="I10" s="18">
        <f>'P一般'!I10+'P原料'!I10</f>
        <v>15980</v>
      </c>
      <c r="J10" s="30">
        <f>SUM(D10:I10)</f>
        <v>27859</v>
      </c>
      <c r="K10" s="22">
        <f>'P一般'!K10+'P原料'!K10</f>
        <v>7474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46620</v>
      </c>
      <c r="O10" s="11">
        <f>'P一般'!O10+'P原料'!O10</f>
        <v>0</v>
      </c>
      <c r="P10" s="18">
        <f>'P一般'!P10+'P原料'!P10</f>
        <v>0</v>
      </c>
      <c r="Q10" s="30">
        <f>SUM(K10:P10)</f>
        <v>54094</v>
      </c>
      <c r="R10" s="22">
        <f>J10+Q10</f>
        <v>81953</v>
      </c>
      <c r="S10" s="5"/>
    </row>
    <row r="11" spans="1:19" s="6" customFormat="1" ht="16.5" customHeight="1">
      <c r="A11" s="164"/>
      <c r="B11" s="112" t="s">
        <v>10</v>
      </c>
      <c r="C11" s="112" t="s">
        <v>2</v>
      </c>
      <c r="D11" s="16">
        <f>'P一般'!D11+'P原料'!D11</f>
        <v>0</v>
      </c>
      <c r="E11" s="11">
        <f>'P一般'!E11+'P原料'!E11</f>
        <v>0</v>
      </c>
      <c r="F11" s="11">
        <f>'P一般'!F11+'P原料'!F11</f>
        <v>0</v>
      </c>
      <c r="G11" s="11">
        <f>'P一般'!G11+'P原料'!G11</f>
        <v>0</v>
      </c>
      <c r="H11" s="11">
        <f>'P一般'!H11+'P原料'!H11</f>
        <v>930781</v>
      </c>
      <c r="I11" s="18">
        <f>'P一般'!I11+'P原料'!I11</f>
        <v>1398319</v>
      </c>
      <c r="J11" s="26">
        <f>SUM(D11:I11)</f>
        <v>2329100</v>
      </c>
      <c r="K11" s="22">
        <f>'P一般'!K11+'P原料'!K11</f>
        <v>656116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3914306</v>
      </c>
      <c r="O11" s="11">
        <f>'P一般'!O11+'P原料'!O11</f>
        <v>0</v>
      </c>
      <c r="P11" s="18">
        <f>'P一般'!P11+'P原料'!P11</f>
        <v>0</v>
      </c>
      <c r="Q11" s="26">
        <f>SUM(K11:P11)</f>
        <v>4570422</v>
      </c>
      <c r="R11" s="22">
        <f>J11+Q11</f>
        <v>6899522</v>
      </c>
      <c r="S11" s="5"/>
    </row>
    <row r="12" spans="1:19" s="6" customFormat="1" ht="16.5" customHeight="1" thickBot="1">
      <c r="A12" s="165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>
        <f t="shared" si="2"/>
        <v>78355.16457614276</v>
      </c>
      <c r="I12" s="19">
        <f t="shared" si="2"/>
        <v>87504.31789737171</v>
      </c>
      <c r="J12" s="27">
        <f t="shared" si="2"/>
        <v>83603.14440575756</v>
      </c>
      <c r="K12" s="23">
        <f t="shared" si="2"/>
        <v>87786.45972705378</v>
      </c>
      <c r="L12" s="12" t="str">
        <f t="shared" si="2"/>
        <v> </v>
      </c>
      <c r="M12" s="12" t="str">
        <f t="shared" si="2"/>
        <v> </v>
      </c>
      <c r="N12" s="12">
        <f t="shared" si="2"/>
        <v>83961.94766194766</v>
      </c>
      <c r="O12" s="12" t="str">
        <f t="shared" si="2"/>
        <v> </v>
      </c>
      <c r="P12" s="19" t="str">
        <f t="shared" si="2"/>
        <v> </v>
      </c>
      <c r="Q12" s="27">
        <f t="shared" si="2"/>
        <v>84490.3686175916</v>
      </c>
      <c r="R12" s="23">
        <f t="shared" si="2"/>
        <v>84188.76673215134</v>
      </c>
      <c r="S12" s="9">
        <f>IF(S10=0,"",(S11/S10)*1000)</f>
      </c>
    </row>
    <row r="13" spans="1:19" s="6" customFormat="1" ht="16.5" customHeight="1">
      <c r="A13" s="163" t="s">
        <v>22</v>
      </c>
      <c r="B13" s="112" t="s">
        <v>9</v>
      </c>
      <c r="C13" s="112" t="s">
        <v>1</v>
      </c>
      <c r="D13" s="15">
        <f>'P一般'!D13+'P原料'!D13</f>
        <v>220</v>
      </c>
      <c r="E13" s="11">
        <f>'P一般'!E13+'P原料'!E13</f>
        <v>22798</v>
      </c>
      <c r="F13" s="11">
        <f>'P一般'!F13+'P原料'!F13</f>
        <v>0</v>
      </c>
      <c r="G13" s="11">
        <f>'P一般'!G13+'P原料'!G13</f>
        <v>0</v>
      </c>
      <c r="H13" s="11">
        <f>'P一般'!H13+'P原料'!H13</f>
        <v>0</v>
      </c>
      <c r="I13" s="18">
        <f>'P一般'!I13+'P原料'!I13</f>
        <v>507</v>
      </c>
      <c r="J13" s="30">
        <f>SUM(D13:I13)</f>
        <v>23525</v>
      </c>
      <c r="K13" s="22">
        <f>'P一般'!K13+'P原料'!K13</f>
        <v>246</v>
      </c>
      <c r="L13" s="11">
        <f>'P一般'!L13+'P原料'!L13</f>
        <v>0</v>
      </c>
      <c r="M13" s="11">
        <f>'P一般'!M13+'P原料'!M13</f>
        <v>10942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0">
        <f>SUM(K13:P13)</f>
        <v>11188</v>
      </c>
      <c r="R13" s="22">
        <f>J13+Q13</f>
        <v>34713</v>
      </c>
      <c r="S13" s="5"/>
    </row>
    <row r="14" spans="1:19" s="6" customFormat="1" ht="16.5" customHeight="1">
      <c r="A14" s="164"/>
      <c r="B14" s="112" t="s">
        <v>10</v>
      </c>
      <c r="C14" s="112" t="s">
        <v>2</v>
      </c>
      <c r="D14" s="16">
        <f>'P一般'!D14+'P原料'!D14</f>
        <v>14518</v>
      </c>
      <c r="E14" s="11">
        <f>'P一般'!E14+'P原料'!E14</f>
        <v>1838072</v>
      </c>
      <c r="F14" s="11">
        <f>'P一般'!F14+'P原料'!F14</f>
        <v>0</v>
      </c>
      <c r="G14" s="11">
        <f>'P一般'!G14+'P原料'!G14</f>
        <v>0</v>
      </c>
      <c r="H14" s="11">
        <f>'P一般'!H14+'P原料'!H14</f>
        <v>0</v>
      </c>
      <c r="I14" s="18">
        <f>'P一般'!I14+'P原料'!I14</f>
        <v>47821</v>
      </c>
      <c r="J14" s="26">
        <f>SUM(D14:I14)</f>
        <v>1900411</v>
      </c>
      <c r="K14" s="22">
        <f>'P一般'!K14+'P原料'!K14</f>
        <v>38557</v>
      </c>
      <c r="L14" s="11">
        <f>'P一般'!L14+'P原料'!L14</f>
        <v>0</v>
      </c>
      <c r="M14" s="11">
        <f>'P一般'!M14+'P原料'!M14</f>
        <v>1078823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1117380</v>
      </c>
      <c r="R14" s="22">
        <f>J14+Q14</f>
        <v>3017791</v>
      </c>
      <c r="S14" s="5"/>
    </row>
    <row r="15" spans="1:19" s="6" customFormat="1" ht="16.5" customHeight="1" thickBot="1">
      <c r="A15" s="165"/>
      <c r="B15" s="113" t="s">
        <v>18</v>
      </c>
      <c r="C15" s="113" t="s">
        <v>3</v>
      </c>
      <c r="D15" s="17">
        <f>IF(OR(D13=0,D14=0)," ",(D14/D13)*1000)</f>
        <v>65990.90909090909</v>
      </c>
      <c r="E15" s="12">
        <f aca="true" t="shared" si="3" ref="E15:R15">IF(OR(E13=0,E14=0)," ",(E14/E13)*1000)</f>
        <v>80624.26528642864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>
        <f t="shared" si="3"/>
        <v>94321.49901380671</v>
      </c>
      <c r="J15" s="27">
        <f t="shared" si="3"/>
        <v>80782.61424017003</v>
      </c>
      <c r="K15" s="23">
        <f t="shared" si="3"/>
        <v>156735.7723577236</v>
      </c>
      <c r="L15" s="12" t="str">
        <f t="shared" si="3"/>
        <v> </v>
      </c>
      <c r="M15" s="12">
        <f t="shared" si="3"/>
        <v>98594.6810455127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99873.07829817662</v>
      </c>
      <c r="R15" s="23">
        <f t="shared" si="3"/>
        <v>86935.47086106069</v>
      </c>
      <c r="S15" s="7"/>
    </row>
    <row r="16" spans="1:19" s="6" customFormat="1" ht="16.5" customHeight="1">
      <c r="A16" s="163" t="s">
        <v>20</v>
      </c>
      <c r="B16" s="112" t="s">
        <v>9</v>
      </c>
      <c r="C16" s="112" t="s">
        <v>1</v>
      </c>
      <c r="D16" s="15">
        <f>'P一般'!D16+'P原料'!D16</f>
        <v>55176</v>
      </c>
      <c r="E16" s="11">
        <f>'P一般'!E16+'P原料'!E16</f>
        <v>83053</v>
      </c>
      <c r="F16" s="11">
        <f>'P一般'!F16+'P原料'!F16</f>
        <v>53438</v>
      </c>
      <c r="G16" s="11">
        <f>'P一般'!G16+'P原料'!G16</f>
        <v>66753</v>
      </c>
      <c r="H16" s="11">
        <f>'P一般'!H16+'P原料'!H16</f>
        <v>62931</v>
      </c>
      <c r="I16" s="18">
        <f>'P一般'!I16+'P原料'!I16</f>
        <v>55851</v>
      </c>
      <c r="J16" s="30">
        <f>SUM(D16:I16)</f>
        <v>377202</v>
      </c>
      <c r="K16" s="22">
        <f>'P一般'!K16+'P原料'!K16</f>
        <v>29720</v>
      </c>
      <c r="L16" s="11">
        <f>'P一般'!L16+'P原料'!L16</f>
        <v>38629</v>
      </c>
      <c r="M16" s="11">
        <f>'P一般'!M16+'P原料'!M16</f>
        <v>128430</v>
      </c>
      <c r="N16" s="11">
        <f>'P一般'!N16+'P原料'!N16</f>
        <v>91247</v>
      </c>
      <c r="O16" s="11">
        <f>'P一般'!O16+'P原料'!O16</f>
        <v>70224</v>
      </c>
      <c r="P16" s="18">
        <f>'P一般'!P16+'P原料'!P16</f>
        <v>36334</v>
      </c>
      <c r="Q16" s="30">
        <f>SUM(K16:P16)</f>
        <v>394584</v>
      </c>
      <c r="R16" s="22">
        <f>J16+Q16</f>
        <v>771786</v>
      </c>
      <c r="S16" s="5"/>
    </row>
    <row r="17" spans="1:19" s="6" customFormat="1" ht="16.5" customHeight="1">
      <c r="A17" s="164"/>
      <c r="B17" s="112" t="s">
        <v>10</v>
      </c>
      <c r="C17" s="112" t="s">
        <v>2</v>
      </c>
      <c r="D17" s="16">
        <f>'P一般'!D17+'P原料'!D17</f>
        <v>5599091</v>
      </c>
      <c r="E17" s="11">
        <f>'P一般'!E17+'P原料'!E17</f>
        <v>6376728</v>
      </c>
      <c r="F17" s="11">
        <f>'P一般'!F17+'P原料'!F17</f>
        <v>4374908</v>
      </c>
      <c r="G17" s="11">
        <f>'P一般'!G17+'P原料'!G17</f>
        <v>4959007</v>
      </c>
      <c r="H17" s="11">
        <f>'P一般'!H17+'P原料'!H17</f>
        <v>5310140</v>
      </c>
      <c r="I17" s="18">
        <f>'P一般'!I17+'P原料'!I17</f>
        <v>4121501</v>
      </c>
      <c r="J17" s="26">
        <f>SUM(D17:I17)</f>
        <v>30741375</v>
      </c>
      <c r="K17" s="22">
        <f>'P一般'!K17+'P原料'!K17</f>
        <v>2928277</v>
      </c>
      <c r="L17" s="11">
        <f>'P一般'!L17+'P原料'!L17</f>
        <v>3632664</v>
      </c>
      <c r="M17" s="11">
        <f>'P一般'!M17+'P原料'!M17</f>
        <v>12246218</v>
      </c>
      <c r="N17" s="11">
        <f>'P一般'!N17+'P原料'!N17</f>
        <v>8393906</v>
      </c>
      <c r="O17" s="11">
        <f>'P一般'!O17+'P原料'!O17</f>
        <v>6877148</v>
      </c>
      <c r="P17" s="18">
        <f>'P一般'!P17+'P原料'!P17</f>
        <v>3449091</v>
      </c>
      <c r="Q17" s="26">
        <f>SUM(K17:P17)</f>
        <v>37527304</v>
      </c>
      <c r="R17" s="22">
        <f>J17+Q17</f>
        <v>68268679</v>
      </c>
      <c r="S17" s="5"/>
    </row>
    <row r="18" spans="1:19" s="6" customFormat="1" ht="16.5" customHeight="1" thickBot="1">
      <c r="A18" s="165"/>
      <c r="B18" s="113" t="s">
        <v>18</v>
      </c>
      <c r="C18" s="113" t="s">
        <v>3</v>
      </c>
      <c r="D18" s="17">
        <f>IF(OR(D16=0,D17=0)," ",(D17/D16)*1000)</f>
        <v>101476.92837465565</v>
      </c>
      <c r="E18" s="12">
        <f aca="true" t="shared" si="4" ref="E18:R18">IF(OR(E16=0,E17=0)," ",(E17/E16)*1000)</f>
        <v>76779.0206253838</v>
      </c>
      <c r="F18" s="12">
        <f t="shared" si="4"/>
        <v>81868.85736741644</v>
      </c>
      <c r="G18" s="12">
        <f t="shared" si="4"/>
        <v>74288.90087336898</v>
      </c>
      <c r="H18" s="12">
        <f t="shared" si="4"/>
        <v>84380.35308512498</v>
      </c>
      <c r="I18" s="19">
        <f t="shared" si="4"/>
        <v>73794.57843189915</v>
      </c>
      <c r="J18" s="27">
        <f t="shared" si="4"/>
        <v>81498.44115354639</v>
      </c>
      <c r="K18" s="23">
        <f t="shared" si="4"/>
        <v>98528.83580080754</v>
      </c>
      <c r="L18" s="12">
        <f t="shared" si="4"/>
        <v>94039.81464702684</v>
      </c>
      <c r="M18" s="12">
        <f t="shared" si="4"/>
        <v>95353.25079810014</v>
      </c>
      <c r="N18" s="12">
        <f t="shared" si="4"/>
        <v>91991.0353217092</v>
      </c>
      <c r="O18" s="12">
        <f t="shared" si="4"/>
        <v>97931.59033948508</v>
      </c>
      <c r="P18" s="19">
        <f t="shared" si="4"/>
        <v>94927.36830516871</v>
      </c>
      <c r="Q18" s="27">
        <f t="shared" si="4"/>
        <v>95105.99517466497</v>
      </c>
      <c r="R18" s="23">
        <f t="shared" si="4"/>
        <v>88455.4513816006</v>
      </c>
      <c r="S18" s="7"/>
    </row>
    <row r="19" spans="1:19" s="6" customFormat="1" ht="16.5" customHeight="1">
      <c r="A19" s="163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0</v>
      </c>
      <c r="J19" s="30">
        <f>SUM(D19:I19)</f>
        <v>0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4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0</v>
      </c>
      <c r="J20" s="26">
        <f>SUM(D20:I20)</f>
        <v>0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5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6.5" customHeight="1">
      <c r="A22" s="163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4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5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63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4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5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3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4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5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3" t="s">
        <v>48</v>
      </c>
      <c r="B31" s="112" t="s">
        <v>9</v>
      </c>
      <c r="C31" s="112" t="s">
        <v>1</v>
      </c>
      <c r="D31" s="15">
        <f>'P一般'!D31+'P原料'!D31</f>
        <v>491709</v>
      </c>
      <c r="E31" s="11">
        <f>'P一般'!E31+'P原料'!E31</f>
        <v>356685</v>
      </c>
      <c r="F31" s="11">
        <f>'P一般'!F31+'P原料'!F31</f>
        <v>420170</v>
      </c>
      <c r="G31" s="11">
        <f>'P一般'!G31+'P原料'!G31</f>
        <v>475965</v>
      </c>
      <c r="H31" s="11">
        <f>'P一般'!H31+'P原料'!H31</f>
        <v>411912</v>
      </c>
      <c r="I31" s="18">
        <f>'P一般'!I31+'P原料'!I31</f>
        <v>254526</v>
      </c>
      <c r="J31" s="30">
        <f>SUM(D31:I31)</f>
        <v>2410967</v>
      </c>
      <c r="K31" s="22">
        <f>'P一般'!K31+'P原料'!K31</f>
        <v>268102</v>
      </c>
      <c r="L31" s="11">
        <f>'P一般'!L31+'P原料'!L31</f>
        <v>577806</v>
      </c>
      <c r="M31" s="11">
        <f>'P一般'!M31+'P原料'!M31</f>
        <v>594196</v>
      </c>
      <c r="N31" s="11">
        <f>'P一般'!N31+'P原料'!N31</f>
        <v>655332</v>
      </c>
      <c r="O31" s="11">
        <f>'P一般'!O31+'P原料'!O31</f>
        <v>599928</v>
      </c>
      <c r="P31" s="18">
        <f>'P一般'!P31+'P原料'!P31</f>
        <v>460597</v>
      </c>
      <c r="Q31" s="30">
        <f>SUM(K31:P31)</f>
        <v>3155961</v>
      </c>
      <c r="R31" s="22">
        <f>J31+Q31</f>
        <v>5566928</v>
      </c>
      <c r="S31" s="5"/>
    </row>
    <row r="32" spans="1:19" s="6" customFormat="1" ht="16.5" customHeight="1">
      <c r="A32" s="164"/>
      <c r="B32" s="112" t="s">
        <v>10</v>
      </c>
      <c r="C32" s="112" t="s">
        <v>2</v>
      </c>
      <c r="D32" s="16">
        <f>'P一般'!D32+'P原料'!D32</f>
        <v>40042917</v>
      </c>
      <c r="E32" s="11">
        <f>'P一般'!E32+'P原料'!E32</f>
        <v>28908670</v>
      </c>
      <c r="F32" s="11">
        <f>'P一般'!F32+'P原料'!F32</f>
        <v>32035977</v>
      </c>
      <c r="G32" s="11">
        <f>'P一般'!G32+'P原料'!G32</f>
        <v>33442105</v>
      </c>
      <c r="H32" s="11">
        <f>'P一般'!H32+'P原料'!H32</f>
        <v>30046701</v>
      </c>
      <c r="I32" s="18">
        <f>'P一般'!I32+'P原料'!I32</f>
        <v>21630028</v>
      </c>
      <c r="J32" s="26">
        <f>SUM(D32:I32)</f>
        <v>186106398</v>
      </c>
      <c r="K32" s="22">
        <f>'P一般'!K32+'P原料'!K32</f>
        <v>24600000</v>
      </c>
      <c r="L32" s="11">
        <f>'P一般'!L32+'P原料'!L32</f>
        <v>53966012</v>
      </c>
      <c r="M32" s="11">
        <f>'P一般'!M32+'P原料'!M32</f>
        <v>54302103</v>
      </c>
      <c r="N32" s="11">
        <f>'P一般'!N32+'P原料'!N32</f>
        <v>54434538</v>
      </c>
      <c r="O32" s="11">
        <f>'P一般'!O32+'P原料'!O32</f>
        <v>54838573</v>
      </c>
      <c r="P32" s="18">
        <f>'P一般'!P32+'P原料'!P32</f>
        <v>41934174</v>
      </c>
      <c r="Q32" s="26">
        <f>SUM(K32:P32)</f>
        <v>284075400</v>
      </c>
      <c r="R32" s="22">
        <f>J32+Q32</f>
        <v>470181798</v>
      </c>
      <c r="S32" s="5"/>
    </row>
    <row r="33" spans="1:19" s="6" customFormat="1" ht="16.5" customHeight="1" thickBot="1">
      <c r="A33" s="165"/>
      <c r="B33" s="113" t="s">
        <v>18</v>
      </c>
      <c r="C33" s="113" t="s">
        <v>3</v>
      </c>
      <c r="D33" s="17">
        <f>IF(OR(D31=0,D32=0)," ",(D32/D31)*1000)</f>
        <v>81436.20922130773</v>
      </c>
      <c r="E33" s="12">
        <f aca="true" t="shared" si="9" ref="E33:R33">IF(OR(E31=0,E32=0)," ",(E32/E31)*1000)</f>
        <v>81048.17976646061</v>
      </c>
      <c r="F33" s="12">
        <f t="shared" si="9"/>
        <v>76245.27453173716</v>
      </c>
      <c r="G33" s="12">
        <f t="shared" si="9"/>
        <v>70261.6894099356</v>
      </c>
      <c r="H33" s="12">
        <f t="shared" si="9"/>
        <v>72944.46629377149</v>
      </c>
      <c r="I33" s="19">
        <f t="shared" si="9"/>
        <v>84981.60502266958</v>
      </c>
      <c r="J33" s="27">
        <f t="shared" si="9"/>
        <v>77191.59905548271</v>
      </c>
      <c r="K33" s="23">
        <f t="shared" si="9"/>
        <v>91756.12266973018</v>
      </c>
      <c r="L33" s="12">
        <f t="shared" si="9"/>
        <v>93398.15093647348</v>
      </c>
      <c r="M33" s="12">
        <f t="shared" si="9"/>
        <v>91387.5270112892</v>
      </c>
      <c r="N33" s="12">
        <f t="shared" si="9"/>
        <v>83064.06218527403</v>
      </c>
      <c r="O33" s="12">
        <f t="shared" si="9"/>
        <v>91408.59069755036</v>
      </c>
      <c r="P33" s="19">
        <f t="shared" si="9"/>
        <v>91043.08972919929</v>
      </c>
      <c r="Q33" s="27">
        <f t="shared" si="9"/>
        <v>90012.32904969358</v>
      </c>
      <c r="R33" s="23">
        <f t="shared" si="9"/>
        <v>84459.83098757519</v>
      </c>
      <c r="S33" s="7"/>
    </row>
    <row r="34" spans="1:19" s="6" customFormat="1" ht="16.5" customHeight="1">
      <c r="A34" s="163" t="s">
        <v>54</v>
      </c>
      <c r="B34" s="112" t="s">
        <v>9</v>
      </c>
      <c r="C34" s="112" t="s">
        <v>1</v>
      </c>
      <c r="D34" s="15">
        <f>'P一般'!D34+'P原料'!D34</f>
        <v>171066</v>
      </c>
      <c r="E34" s="11">
        <f>'P一般'!E34+'P原料'!E34</f>
        <v>140329</v>
      </c>
      <c r="F34" s="11">
        <f>'P一般'!F34+'P原料'!F34</f>
        <v>129768</v>
      </c>
      <c r="G34" s="11">
        <f>'P一般'!G34+'P原料'!G34</f>
        <v>150980</v>
      </c>
      <c r="H34" s="11">
        <f>'P一般'!H34+'P原料'!H34</f>
        <v>161205</v>
      </c>
      <c r="I34" s="18">
        <f>'P一般'!I34+'P原料'!I34</f>
        <v>157859</v>
      </c>
      <c r="J34" s="30">
        <f>SUM(D34:I34)</f>
        <v>911207</v>
      </c>
      <c r="K34" s="22">
        <f>'P一般'!K34+'P原料'!K34</f>
        <v>173239</v>
      </c>
      <c r="L34" s="11">
        <f>'P一般'!L34+'P原料'!L34</f>
        <v>144326</v>
      </c>
      <c r="M34" s="11">
        <f>'P一般'!M34+'P原料'!M34</f>
        <v>164396</v>
      </c>
      <c r="N34" s="11">
        <f>'P一般'!N34+'P原料'!N34</f>
        <v>225669</v>
      </c>
      <c r="O34" s="11">
        <f>'P一般'!O34+'P原料'!O34</f>
        <v>46108</v>
      </c>
      <c r="P34" s="18">
        <f>'P一般'!P34+'P原料'!P34</f>
        <v>169490</v>
      </c>
      <c r="Q34" s="30">
        <f>SUM(K34:P34)</f>
        <v>923228</v>
      </c>
      <c r="R34" s="22">
        <f>J34+Q34</f>
        <v>1834435</v>
      </c>
      <c r="S34" s="7"/>
    </row>
    <row r="35" spans="1:19" s="6" customFormat="1" ht="16.5" customHeight="1">
      <c r="A35" s="164"/>
      <c r="B35" s="112" t="s">
        <v>10</v>
      </c>
      <c r="C35" s="112" t="s">
        <v>2</v>
      </c>
      <c r="D35" s="16">
        <f>'P一般'!D35+'P原料'!D35</f>
        <v>14510052</v>
      </c>
      <c r="E35" s="11">
        <f>'P一般'!E35+'P原料'!E35</f>
        <v>10867446</v>
      </c>
      <c r="F35" s="11">
        <f>'P一般'!F35+'P原料'!F35</f>
        <v>9587112</v>
      </c>
      <c r="G35" s="11">
        <f>'P一般'!G35+'P原料'!G35</f>
        <v>11084158</v>
      </c>
      <c r="H35" s="11">
        <f>'P一般'!H35+'P原料'!H35</f>
        <v>12217070</v>
      </c>
      <c r="I35" s="18">
        <f>'P一般'!I35+'P原料'!I35</f>
        <v>14810051</v>
      </c>
      <c r="J35" s="26">
        <f>SUM(D35:I35)</f>
        <v>73075889</v>
      </c>
      <c r="K35" s="22">
        <f>'P一般'!K35+'P原料'!K35</f>
        <v>16324377</v>
      </c>
      <c r="L35" s="11">
        <f>'P一般'!L35+'P原料'!L35</f>
        <v>13819268</v>
      </c>
      <c r="M35" s="11">
        <f>'P一般'!M35+'P原料'!M35</f>
        <v>15459399</v>
      </c>
      <c r="N35" s="11">
        <f>'P一般'!N35+'P原料'!N35</f>
        <v>20163398</v>
      </c>
      <c r="O35" s="11">
        <f>'P一般'!O35+'P原料'!O35</f>
        <v>4253005</v>
      </c>
      <c r="P35" s="18">
        <f>'P一般'!P35+'P原料'!P35</f>
        <v>15787239</v>
      </c>
      <c r="Q35" s="26">
        <f>SUM(K35:P35)</f>
        <v>85806686</v>
      </c>
      <c r="R35" s="22">
        <f>J35+Q35</f>
        <v>158882575</v>
      </c>
      <c r="S35" s="7"/>
    </row>
    <row r="36" spans="1:19" s="6" customFormat="1" ht="16.5" customHeight="1" thickBot="1">
      <c r="A36" s="165"/>
      <c r="B36" s="113" t="s">
        <v>18</v>
      </c>
      <c r="C36" s="113" t="s">
        <v>3</v>
      </c>
      <c r="D36" s="17">
        <f>IF(OR(D34=0,D35=0)," ",(D35/D34)*1000)</f>
        <v>84821.36719161025</v>
      </c>
      <c r="E36" s="12">
        <f aca="true" t="shared" si="10" ref="E36:R36">IF(OR(E34=0,E35=0)," ",(E35/E34)*1000)</f>
        <v>77442.62411903455</v>
      </c>
      <c r="F36" s="12">
        <f t="shared" si="10"/>
        <v>73878.86073608286</v>
      </c>
      <c r="G36" s="12">
        <f t="shared" si="10"/>
        <v>73414.7436746589</v>
      </c>
      <c r="H36" s="12">
        <f t="shared" si="10"/>
        <v>75785.92475419496</v>
      </c>
      <c r="I36" s="19">
        <f t="shared" si="10"/>
        <v>93818.22385799985</v>
      </c>
      <c r="J36" s="27">
        <f t="shared" si="10"/>
        <v>80196.80379979522</v>
      </c>
      <c r="K36" s="23">
        <f t="shared" si="10"/>
        <v>94230.38114974111</v>
      </c>
      <c r="L36" s="12">
        <f t="shared" si="10"/>
        <v>95750.37068858002</v>
      </c>
      <c r="M36" s="12">
        <f t="shared" si="10"/>
        <v>94037.56174116158</v>
      </c>
      <c r="N36" s="12">
        <f t="shared" si="10"/>
        <v>89349.43656417141</v>
      </c>
      <c r="O36" s="12">
        <f t="shared" si="10"/>
        <v>92240.0667996877</v>
      </c>
      <c r="P36" s="19">
        <f t="shared" si="10"/>
        <v>93145.54840993568</v>
      </c>
      <c r="Q36" s="27">
        <f t="shared" si="10"/>
        <v>92942.0316541526</v>
      </c>
      <c r="R36" s="23">
        <f t="shared" si="10"/>
        <v>86611.17728346874</v>
      </c>
      <c r="S36" s="7"/>
    </row>
    <row r="37" spans="1:19" s="6" customFormat="1" ht="16.5" customHeight="1">
      <c r="A37" s="163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4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5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3" t="s">
        <v>11</v>
      </c>
      <c r="B40" s="114" t="s">
        <v>9</v>
      </c>
      <c r="C40" s="114" t="s">
        <v>1</v>
      </c>
      <c r="D40" s="15">
        <f>'P一般'!D40+'P原料'!D40</f>
        <v>0</v>
      </c>
      <c r="E40" s="11">
        <f>'P一般'!E40+'P原料'!E40</f>
        <v>0</v>
      </c>
      <c r="F40" s="11">
        <f>'P一般'!F40+'P原料'!F40</f>
        <v>0</v>
      </c>
      <c r="G40" s="11">
        <f>'P一般'!G40+'P原料'!G40</f>
        <v>0</v>
      </c>
      <c r="H40" s="11">
        <f>'P一般'!H40+'P原料'!H40</f>
        <v>0</v>
      </c>
      <c r="I40" s="18">
        <f>'P一般'!I40+'P原料'!I40</f>
        <v>0</v>
      </c>
      <c r="J40" s="30">
        <f>SUM(D40:I40)</f>
        <v>0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0">
        <f>SUM(K40:P40)</f>
        <v>0</v>
      </c>
      <c r="R40" s="22">
        <f>J40+Q40</f>
        <v>0</v>
      </c>
      <c r="S40" s="5"/>
    </row>
    <row r="41" spans="1:19" s="6" customFormat="1" ht="16.5" customHeight="1">
      <c r="A41" s="164"/>
      <c r="B41" s="112" t="s">
        <v>10</v>
      </c>
      <c r="C41" s="112" t="s">
        <v>2</v>
      </c>
      <c r="D41" s="16">
        <f>'P一般'!D41+'P原料'!D41</f>
        <v>0</v>
      </c>
      <c r="E41" s="11">
        <f>'P一般'!E41+'P原料'!E41</f>
        <v>0</v>
      </c>
      <c r="F41" s="11">
        <f>'P一般'!F41+'P原料'!F41</f>
        <v>0</v>
      </c>
      <c r="G41" s="11">
        <f>'P一般'!G41+'P原料'!G41</f>
        <v>0</v>
      </c>
      <c r="H41" s="11">
        <f>'P一般'!H41+'P原料'!H41</f>
        <v>0</v>
      </c>
      <c r="I41" s="18">
        <f>'P一般'!I41+'P原料'!I41</f>
        <v>0</v>
      </c>
      <c r="J41" s="26">
        <f>SUM(D41:I41)</f>
        <v>0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0</v>
      </c>
      <c r="R41" s="22">
        <f>J41+Q41</f>
        <v>0</v>
      </c>
      <c r="S41" s="5"/>
    </row>
    <row r="42" spans="1:19" s="6" customFormat="1" ht="16.5" customHeight="1" thickBot="1">
      <c r="A42" s="165"/>
      <c r="B42" s="113" t="s">
        <v>18</v>
      </c>
      <c r="C42" s="113" t="s">
        <v>3</v>
      </c>
      <c r="D42" s="17" t="str">
        <f>IF(OR(D40=0,D41=0)," ",(D41/D40)*1000)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7"/>
    </row>
    <row r="43" spans="1:19" s="6" customFormat="1" ht="16.5" customHeight="1">
      <c r="A43" s="163" t="s">
        <v>47</v>
      </c>
      <c r="B43" s="114" t="s">
        <v>9</v>
      </c>
      <c r="C43" s="114" t="s">
        <v>1</v>
      </c>
      <c r="D43" s="15">
        <f>'P一般'!D43+'P原料'!D43</f>
        <v>2</v>
      </c>
      <c r="E43" s="11">
        <f>'P一般'!E43+'P原料'!E43</f>
        <v>2</v>
      </c>
      <c r="F43" s="11">
        <f>'P一般'!F43+'P原料'!F43</f>
        <v>4</v>
      </c>
      <c r="G43" s="11">
        <f>'P一般'!G43+'P原料'!G43</f>
        <v>0</v>
      </c>
      <c r="H43" s="11">
        <f>'P一般'!H43+'P原料'!H43</f>
        <v>0</v>
      </c>
      <c r="I43" s="18">
        <f>'P一般'!I43+'P原料'!I43</f>
        <v>0</v>
      </c>
      <c r="J43" s="30">
        <f>SUM(D43:I43)</f>
        <v>8</v>
      </c>
      <c r="K43" s="22">
        <f>'P一般'!K43+'P原料'!K43</f>
        <v>0</v>
      </c>
      <c r="L43" s="11">
        <f>'P一般'!L43+'P原料'!L43</f>
        <v>0</v>
      </c>
      <c r="M43" s="11">
        <f>'P一般'!M43+'P原料'!M43</f>
        <v>0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0">
        <f>SUM(K43:P43)</f>
        <v>0</v>
      </c>
      <c r="R43" s="22">
        <f>J43+Q43</f>
        <v>8</v>
      </c>
      <c r="S43" s="5"/>
    </row>
    <row r="44" spans="1:19" s="6" customFormat="1" ht="16.5" customHeight="1">
      <c r="A44" s="164"/>
      <c r="B44" s="112" t="s">
        <v>10</v>
      </c>
      <c r="C44" s="112" t="s">
        <v>2</v>
      </c>
      <c r="D44" s="16">
        <f>'P一般'!D44+'P原料'!D44</f>
        <v>1010</v>
      </c>
      <c r="E44" s="11">
        <f>'P一般'!E44+'P原料'!E44</f>
        <v>1008</v>
      </c>
      <c r="F44" s="11">
        <f>'P一般'!F44+'P原料'!F44</f>
        <v>2053</v>
      </c>
      <c r="G44" s="11">
        <f>'P一般'!G44+'P原料'!G44</f>
        <v>0</v>
      </c>
      <c r="H44" s="11">
        <f>'P一般'!H44+'P原料'!H44</f>
        <v>0</v>
      </c>
      <c r="I44" s="18">
        <f>'P一般'!I44+'P原料'!I44</f>
        <v>0</v>
      </c>
      <c r="J44" s="26">
        <f>SUM(D44:I44)</f>
        <v>4071</v>
      </c>
      <c r="K44" s="22">
        <f>'P一般'!K44+'P原料'!K44</f>
        <v>0</v>
      </c>
      <c r="L44" s="11">
        <f>'P一般'!L44+'P原料'!L44</f>
        <v>0</v>
      </c>
      <c r="M44" s="11">
        <f>'P一般'!M44+'P原料'!M44</f>
        <v>0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0</v>
      </c>
      <c r="R44" s="22">
        <f>J44+Q44</f>
        <v>4071</v>
      </c>
      <c r="S44" s="5"/>
    </row>
    <row r="45" spans="1:19" s="6" customFormat="1" ht="16.5" customHeight="1" thickBot="1">
      <c r="A45" s="165"/>
      <c r="B45" s="113" t="s">
        <v>18</v>
      </c>
      <c r="C45" s="113" t="s">
        <v>3</v>
      </c>
      <c r="D45" s="17">
        <f>IF(OR(D43=0,D44=0)," ",(D44/D43)*1000)</f>
        <v>505000</v>
      </c>
      <c r="E45" s="12">
        <f aca="true" t="shared" si="13" ref="E45:R45">IF(OR(E43=0,E44=0)," ",(E44/E43)*1000)</f>
        <v>504000</v>
      </c>
      <c r="F45" s="12">
        <f t="shared" si="13"/>
        <v>513250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508875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508875</v>
      </c>
      <c r="S45" s="7"/>
    </row>
    <row r="46" spans="1:19" s="6" customFormat="1" ht="16.5" customHeight="1">
      <c r="A46" s="163" t="s">
        <v>12</v>
      </c>
      <c r="B46" s="112" t="s">
        <v>9</v>
      </c>
      <c r="C46" s="11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0</v>
      </c>
      <c r="H46" s="11">
        <f>'P一般'!H46+'P原料'!H46</f>
        <v>0</v>
      </c>
      <c r="I46" s="18">
        <f>'P一般'!I46+'P原料'!I46</f>
        <v>0</v>
      </c>
      <c r="J46" s="30">
        <f>SUM(D46:I46)</f>
        <v>0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0</v>
      </c>
      <c r="Q46" s="30">
        <f>SUM(K46:P46)</f>
        <v>0</v>
      </c>
      <c r="R46" s="22">
        <f>J46+Q46</f>
        <v>0</v>
      </c>
      <c r="S46" s="5"/>
    </row>
    <row r="47" spans="1:18" ht="16.5" customHeight="1">
      <c r="A47" s="164"/>
      <c r="B47" s="112" t="s">
        <v>10</v>
      </c>
      <c r="C47" s="11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0</v>
      </c>
      <c r="H47" s="11">
        <f>'P一般'!H47+'P原料'!H47</f>
        <v>0</v>
      </c>
      <c r="I47" s="18">
        <f>'P一般'!I47+'P原料'!I47</f>
        <v>0</v>
      </c>
      <c r="J47" s="26">
        <f>SUM(D47:I47)</f>
        <v>0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0</v>
      </c>
      <c r="Q47" s="26">
        <f>SUM(K47:P47)</f>
        <v>0</v>
      </c>
      <c r="R47" s="22">
        <f>J47+Q47</f>
        <v>0</v>
      </c>
    </row>
    <row r="48" spans="1:18" ht="16.5" customHeight="1" thickBot="1">
      <c r="A48" s="165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7" t="s">
        <v>4</v>
      </c>
      <c r="B49" s="112" t="s">
        <v>9</v>
      </c>
      <c r="C49" s="112" t="s">
        <v>1</v>
      </c>
      <c r="D49" s="41">
        <f aca="true" t="shared" si="15" ref="D49:I49">D4+D7+D10+D13+D16+D19+D22+D25+D28+D31+D37+D40+D43+D46+D34</f>
        <v>746302</v>
      </c>
      <c r="E49" s="42">
        <f t="shared" si="15"/>
        <v>627136</v>
      </c>
      <c r="F49" s="42">
        <f t="shared" si="15"/>
        <v>603380</v>
      </c>
      <c r="G49" s="42">
        <f t="shared" si="15"/>
        <v>693698</v>
      </c>
      <c r="H49" s="42">
        <f t="shared" si="15"/>
        <v>671791</v>
      </c>
      <c r="I49" s="25">
        <f t="shared" si="15"/>
        <v>484732</v>
      </c>
      <c r="J49" s="29">
        <f>SUM(D49:I49)</f>
        <v>3827039</v>
      </c>
      <c r="K49" s="41">
        <f aca="true" t="shared" si="16" ref="K49:P49">K4+K7+K10+K13+K16+K19+K22+K25+K28+K31+K37+K40+K43+K46+K34</f>
        <v>478781</v>
      </c>
      <c r="L49" s="42">
        <f t="shared" si="16"/>
        <v>760761</v>
      </c>
      <c r="M49" s="42">
        <f t="shared" si="16"/>
        <v>897964</v>
      </c>
      <c r="N49" s="42">
        <f t="shared" si="16"/>
        <v>1018868</v>
      </c>
      <c r="O49" s="42">
        <f t="shared" si="16"/>
        <v>746103</v>
      </c>
      <c r="P49" s="25">
        <f t="shared" si="16"/>
        <v>744727</v>
      </c>
      <c r="Q49" s="29">
        <f>SUM(K49:P49)</f>
        <v>4647204</v>
      </c>
      <c r="R49" s="22">
        <f>J49+Q49</f>
        <v>8474243</v>
      </c>
    </row>
    <row r="50" spans="1:18" ht="16.5" customHeight="1">
      <c r="A50" s="167"/>
      <c r="B50" s="112" t="s">
        <v>10</v>
      </c>
      <c r="C50" s="112" t="s">
        <v>2</v>
      </c>
      <c r="D50" s="40">
        <f aca="true" t="shared" si="17" ref="D50:I50">D5+D8+D11+D14+D17+D20+D23+D26+D29+D32+D38+D41+D44+D47+D35</f>
        <v>62636607</v>
      </c>
      <c r="E50" s="13">
        <f t="shared" si="17"/>
        <v>49905970</v>
      </c>
      <c r="F50" s="13">
        <f t="shared" si="17"/>
        <v>46000050</v>
      </c>
      <c r="G50" s="13">
        <f t="shared" si="17"/>
        <v>49485270</v>
      </c>
      <c r="H50" s="13">
        <f t="shared" si="17"/>
        <v>50142244</v>
      </c>
      <c r="I50" s="24">
        <f t="shared" si="17"/>
        <v>42009401</v>
      </c>
      <c r="J50" s="28">
        <f>SUM(D50:I50)</f>
        <v>300179542</v>
      </c>
      <c r="K50" s="40">
        <f aca="true" t="shared" si="18" ref="K50:P50">K5+K8+K11+K14+K17+K20+K23+K26+K29+K32+K38+K41+K44+K47+K35</f>
        <v>44547327</v>
      </c>
      <c r="L50" s="13">
        <f t="shared" si="18"/>
        <v>71417944</v>
      </c>
      <c r="M50" s="13">
        <f t="shared" si="18"/>
        <v>83086543</v>
      </c>
      <c r="N50" s="13">
        <f t="shared" si="18"/>
        <v>86906148</v>
      </c>
      <c r="O50" s="13">
        <f t="shared" si="18"/>
        <v>69241056</v>
      </c>
      <c r="P50" s="24">
        <f t="shared" si="18"/>
        <v>69033733</v>
      </c>
      <c r="Q50" s="28">
        <f>SUM(K50:P50)</f>
        <v>424232751</v>
      </c>
      <c r="R50" s="22">
        <f>J50+Q50</f>
        <v>724412293</v>
      </c>
    </row>
    <row r="51" spans="1:18" ht="16.5" customHeight="1" thickBot="1">
      <c r="A51" s="168"/>
      <c r="B51" s="113" t="s">
        <v>18</v>
      </c>
      <c r="C51" s="113" t="s">
        <v>3</v>
      </c>
      <c r="D51" s="17">
        <f aca="true" t="shared" si="19" ref="D51:I51">IF(D49=0,,D50/D49*1000)</f>
        <v>83929.30341872326</v>
      </c>
      <c r="E51" s="12">
        <f t="shared" si="19"/>
        <v>79577.58763649352</v>
      </c>
      <c r="F51" s="12">
        <f t="shared" si="19"/>
        <v>76237.2799893931</v>
      </c>
      <c r="G51" s="12">
        <f t="shared" si="19"/>
        <v>71335.46586554956</v>
      </c>
      <c r="H51" s="12">
        <f t="shared" si="19"/>
        <v>74639.64834301145</v>
      </c>
      <c r="I51" s="19">
        <f t="shared" si="19"/>
        <v>86665.21087941377</v>
      </c>
      <c r="J51" s="27">
        <f>IF(J49=0,,J50/J49*1000)</f>
        <v>78436.49934061294</v>
      </c>
      <c r="K51" s="23">
        <f aca="true" t="shared" si="20" ref="K51:P51">IF(K49=0,,K50/K49*1000)</f>
        <v>93043.22226654776</v>
      </c>
      <c r="L51" s="12">
        <f t="shared" si="20"/>
        <v>93876.97844658178</v>
      </c>
      <c r="M51" s="12">
        <f t="shared" si="20"/>
        <v>92527.6993287036</v>
      </c>
      <c r="N51" s="12">
        <f t="shared" si="20"/>
        <v>85296.76857060973</v>
      </c>
      <c r="O51" s="12">
        <f t="shared" si="20"/>
        <v>92803.61558658791</v>
      </c>
      <c r="P51" s="19">
        <f t="shared" si="20"/>
        <v>92696.69691041145</v>
      </c>
      <c r="Q51" s="27">
        <f>IF(OR(Q49=0,Q50=0)," ",(Q50/Q49)*1000)</f>
        <v>91287.74011211902</v>
      </c>
      <c r="R51" s="23">
        <f>IF(OR(R49=0,R50=0)," ",(R50/R49)*1000)</f>
        <v>85484.01231826843</v>
      </c>
    </row>
    <row r="52" spans="1:18" ht="15" thickBot="1">
      <c r="A52" s="170" t="s">
        <v>13</v>
      </c>
      <c r="B52" s="171"/>
      <c r="C52" s="172"/>
      <c r="D52" s="31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3" ht="14.25">
      <c r="A53" s="111" t="str">
        <f>'総合計'!A62</f>
        <v>※4~12月は確々報値。1~2月は確報値。3月は速報値。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101"/>
      <c r="E4" s="70"/>
      <c r="F4" s="70"/>
      <c r="G4" s="70"/>
      <c r="H4" s="70"/>
      <c r="I4" s="71"/>
      <c r="J4" s="49">
        <f>SUM(D4:I4)</f>
        <v>0</v>
      </c>
      <c r="K4" s="101"/>
      <c r="L4" s="70"/>
      <c r="M4" s="70"/>
      <c r="N4" s="70"/>
      <c r="O4" s="70"/>
      <c r="P4" s="71">
        <v>22047</v>
      </c>
      <c r="Q4" s="29">
        <f>SUM(K4:P4)</f>
        <v>22047</v>
      </c>
      <c r="R4" s="22">
        <f>J4+Q4</f>
        <v>22047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101"/>
      <c r="E5" s="70"/>
      <c r="F5" s="70"/>
      <c r="G5" s="70"/>
      <c r="H5" s="70"/>
      <c r="I5" s="71"/>
      <c r="J5" s="103">
        <f>SUM(D5:I5)</f>
        <v>0</v>
      </c>
      <c r="K5" s="101"/>
      <c r="L5" s="70"/>
      <c r="M5" s="70"/>
      <c r="N5" s="70"/>
      <c r="O5" s="70"/>
      <c r="P5" s="71">
        <v>2234671</v>
      </c>
      <c r="Q5" s="28">
        <f>SUM(K5:P5)</f>
        <v>2234671</v>
      </c>
      <c r="R5" s="22">
        <f>J5+Q5</f>
        <v>2234671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>
        <v>101359.4139792262</v>
      </c>
      <c r="Q6" s="27">
        <f>IF(OR(Q4=0,Q5=0)," ",Q5/Q4*1000)</f>
        <v>101359.4139792262</v>
      </c>
      <c r="R6" s="23">
        <f>IF(OR(R4=0,R5=0)," ",R5/R4*1000)</f>
        <v>101359.4139792262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101">
        <v>28129</v>
      </c>
      <c r="E7" s="70">
        <v>24269</v>
      </c>
      <c r="F7" s="70"/>
      <c r="G7" s="70"/>
      <c r="H7" s="70">
        <v>23864</v>
      </c>
      <c r="I7" s="71">
        <v>9</v>
      </c>
      <c r="J7" s="103">
        <f>SUM(D7:I7)</f>
        <v>76271</v>
      </c>
      <c r="K7" s="101"/>
      <c r="L7" s="70"/>
      <c r="M7" s="70"/>
      <c r="N7" s="70"/>
      <c r="O7" s="70">
        <v>29843</v>
      </c>
      <c r="P7" s="71">
        <v>56259</v>
      </c>
      <c r="Q7" s="26">
        <f>SUM(K7:P7)</f>
        <v>86102</v>
      </c>
      <c r="R7" s="22">
        <f>J7+Q7</f>
        <v>162373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101">
        <v>2469019</v>
      </c>
      <c r="E8" s="70">
        <v>1914046</v>
      </c>
      <c r="F8" s="70"/>
      <c r="G8" s="70"/>
      <c r="H8" s="70">
        <v>1637552</v>
      </c>
      <c r="I8" s="71">
        <v>1681</v>
      </c>
      <c r="J8" s="103">
        <f>SUM(D8:I8)</f>
        <v>6022298</v>
      </c>
      <c r="K8" s="101"/>
      <c r="L8" s="70"/>
      <c r="M8" s="70"/>
      <c r="N8" s="70"/>
      <c r="O8" s="70">
        <v>3272330</v>
      </c>
      <c r="P8" s="71">
        <v>5628558</v>
      </c>
      <c r="Q8" s="26">
        <f>SUM(K8:P8)</f>
        <v>8900888</v>
      </c>
      <c r="R8" s="22">
        <f>J8+Q8</f>
        <v>14923186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>
        <v>87774.85868676455</v>
      </c>
      <c r="E9" s="12">
        <v>78867.93852239482</v>
      </c>
      <c r="F9" s="12" t="s">
        <v>53</v>
      </c>
      <c r="G9" s="12" t="s">
        <v>53</v>
      </c>
      <c r="H9" s="12">
        <v>68620.18102581294</v>
      </c>
      <c r="I9" s="47">
        <v>186777.77777777778</v>
      </c>
      <c r="J9" s="27">
        <f>IF(OR(J7=0,J8=0)," ",J8/J7*1000)</f>
        <v>78959.21123362746</v>
      </c>
      <c r="K9" s="154" t="s">
        <v>53</v>
      </c>
      <c r="L9" s="12" t="s">
        <v>53</v>
      </c>
      <c r="M9" s="12" t="s">
        <v>53</v>
      </c>
      <c r="N9" s="12" t="s">
        <v>53</v>
      </c>
      <c r="O9" s="12">
        <v>109651.50956673257</v>
      </c>
      <c r="P9" s="47">
        <v>100047.2457740095</v>
      </c>
      <c r="Q9" s="27">
        <f>IF(OR(Q7=0,Q8=0)," ",Q8/Q7*1000)</f>
        <v>103376.08882488211</v>
      </c>
      <c r="R9" s="23">
        <f>IF(OR(R7=0,R8=0)," ",R8/R7*1000)</f>
        <v>91906.81948353481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/>
      <c r="E10" s="70"/>
      <c r="F10" s="70"/>
      <c r="G10" s="70"/>
      <c r="H10" s="70">
        <v>11879</v>
      </c>
      <c r="I10" s="71">
        <v>15980</v>
      </c>
      <c r="J10" s="103">
        <f>SUM(D10:I10)</f>
        <v>27859</v>
      </c>
      <c r="K10" s="101">
        <v>7474</v>
      </c>
      <c r="L10" s="70"/>
      <c r="M10" s="70"/>
      <c r="N10" s="70">
        <v>46620</v>
      </c>
      <c r="O10" s="70"/>
      <c r="P10" s="71"/>
      <c r="Q10" s="26">
        <f>SUM(K10:P10)</f>
        <v>54094</v>
      </c>
      <c r="R10" s="22">
        <f>J10+Q10</f>
        <v>81953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/>
      <c r="E11" s="70"/>
      <c r="F11" s="70"/>
      <c r="G11" s="70"/>
      <c r="H11" s="70">
        <v>930781</v>
      </c>
      <c r="I11" s="71">
        <v>1398319</v>
      </c>
      <c r="J11" s="103">
        <f>SUM(D11:I11)</f>
        <v>2329100</v>
      </c>
      <c r="K11" s="101">
        <v>656116</v>
      </c>
      <c r="L11" s="70"/>
      <c r="M11" s="70"/>
      <c r="N11" s="70">
        <v>3914306</v>
      </c>
      <c r="O11" s="70"/>
      <c r="P11" s="71"/>
      <c r="Q11" s="28">
        <f>SUM(K11:P11)</f>
        <v>4570422</v>
      </c>
      <c r="R11" s="24">
        <f>J11+Q11</f>
        <v>6899522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>
        <v>78355.16457614276</v>
      </c>
      <c r="I12" s="47">
        <v>87504.31789737171</v>
      </c>
      <c r="J12" s="27">
        <f>IF(OR(J10=0,J11=0)," ",J11/J10*1000)</f>
        <v>83603.14440575756</v>
      </c>
      <c r="K12" s="154">
        <v>87786.45972705378</v>
      </c>
      <c r="L12" s="12" t="s">
        <v>53</v>
      </c>
      <c r="M12" s="12" t="s">
        <v>53</v>
      </c>
      <c r="N12" s="12">
        <v>83961.94766194766</v>
      </c>
      <c r="O12" s="12" t="s">
        <v>53</v>
      </c>
      <c r="P12" s="47" t="s">
        <v>53</v>
      </c>
      <c r="Q12" s="27">
        <f>IF(OR(Q10=0,Q11=0)," ",Q11/Q10*1000)</f>
        <v>84490.3686175916</v>
      </c>
      <c r="R12" s="23">
        <f>IF(OR(R10=0,R11=0)," ",R11/R10*1000)</f>
        <v>84188.76673215134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>
        <v>220</v>
      </c>
      <c r="E13" s="70">
        <v>22798</v>
      </c>
      <c r="F13" s="70"/>
      <c r="G13" s="70"/>
      <c r="H13" s="70"/>
      <c r="I13" s="71">
        <v>507</v>
      </c>
      <c r="J13" s="103">
        <f>SUM(D13:I13)</f>
        <v>23525</v>
      </c>
      <c r="K13" s="101">
        <v>246</v>
      </c>
      <c r="L13" s="70"/>
      <c r="M13" s="70">
        <v>10942</v>
      </c>
      <c r="N13" s="70"/>
      <c r="O13" s="70"/>
      <c r="P13" s="71"/>
      <c r="Q13" s="26">
        <f>SUM(K13:P13)</f>
        <v>11188</v>
      </c>
      <c r="R13" s="22">
        <f>J13+Q13</f>
        <v>34713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>
        <v>14518</v>
      </c>
      <c r="E14" s="70">
        <v>1838072</v>
      </c>
      <c r="F14" s="70"/>
      <c r="G14" s="70"/>
      <c r="H14" s="70"/>
      <c r="I14" s="71">
        <v>47821</v>
      </c>
      <c r="J14" s="103">
        <f>SUM(D14:I14)</f>
        <v>1900411</v>
      </c>
      <c r="K14" s="101">
        <v>38557</v>
      </c>
      <c r="L14" s="70"/>
      <c r="M14" s="70">
        <v>1078823</v>
      </c>
      <c r="N14" s="70"/>
      <c r="O14" s="70"/>
      <c r="P14" s="71"/>
      <c r="Q14" s="28">
        <f>SUM(K14:P14)</f>
        <v>1117380</v>
      </c>
      <c r="R14" s="24">
        <f>J14+Q14</f>
        <v>3017791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>
        <v>65990.90909090909</v>
      </c>
      <c r="E15" s="12">
        <v>80624.26528642864</v>
      </c>
      <c r="F15" s="12" t="s">
        <v>53</v>
      </c>
      <c r="G15" s="12" t="s">
        <v>53</v>
      </c>
      <c r="H15" s="12" t="s">
        <v>53</v>
      </c>
      <c r="I15" s="47">
        <v>94321.49901380671</v>
      </c>
      <c r="J15" s="27">
        <f>IF(OR(J13=0,J14=0)," ",J14/J13*1000)</f>
        <v>80782.61424017003</v>
      </c>
      <c r="K15" s="154">
        <v>156735.7723577236</v>
      </c>
      <c r="L15" s="12" t="s">
        <v>53</v>
      </c>
      <c r="M15" s="12">
        <v>98594.6810455127</v>
      </c>
      <c r="N15" s="12" t="s">
        <v>53</v>
      </c>
      <c r="O15" s="12" t="s">
        <v>53</v>
      </c>
      <c r="P15" s="47" t="s">
        <v>53</v>
      </c>
      <c r="Q15" s="27">
        <f>IF(OR(Q13=0,Q14=0)," ",Q14/Q13*1000)</f>
        <v>99873.07829817662</v>
      </c>
      <c r="R15" s="23">
        <f>IF(OR(R13=0,R14=0)," ",R14/R13*1000)</f>
        <v>86935.47086106069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>
        <v>55176</v>
      </c>
      <c r="E16" s="70">
        <v>83053</v>
      </c>
      <c r="F16" s="70">
        <v>53438</v>
      </c>
      <c r="G16" s="70">
        <v>66753</v>
      </c>
      <c r="H16" s="70">
        <v>62931</v>
      </c>
      <c r="I16" s="71">
        <v>55851</v>
      </c>
      <c r="J16" s="103">
        <f>SUM(D16:I16)</f>
        <v>377202</v>
      </c>
      <c r="K16" s="101">
        <v>29720</v>
      </c>
      <c r="L16" s="70">
        <v>38629</v>
      </c>
      <c r="M16" s="70">
        <v>128430</v>
      </c>
      <c r="N16" s="70">
        <v>91247</v>
      </c>
      <c r="O16" s="70">
        <v>70224</v>
      </c>
      <c r="P16" s="71">
        <v>36334</v>
      </c>
      <c r="Q16" s="26">
        <f>SUM(K16:P16)</f>
        <v>394584</v>
      </c>
      <c r="R16" s="22">
        <f>J16+Q16</f>
        <v>771786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>
        <v>5599091</v>
      </c>
      <c r="E17" s="70">
        <v>6376728</v>
      </c>
      <c r="F17" s="70">
        <v>4374908</v>
      </c>
      <c r="G17" s="70">
        <v>4959007</v>
      </c>
      <c r="H17" s="70">
        <v>5310140</v>
      </c>
      <c r="I17" s="71">
        <v>4121501</v>
      </c>
      <c r="J17" s="103">
        <f>SUM(D17:I17)</f>
        <v>30741375</v>
      </c>
      <c r="K17" s="101">
        <v>2928277</v>
      </c>
      <c r="L17" s="70">
        <v>3632664</v>
      </c>
      <c r="M17" s="70">
        <v>12246218</v>
      </c>
      <c r="N17" s="70">
        <v>8393906</v>
      </c>
      <c r="O17" s="70">
        <v>6877148</v>
      </c>
      <c r="P17" s="71">
        <v>3449091</v>
      </c>
      <c r="Q17" s="26">
        <f>SUM(K17:P17)</f>
        <v>37527304</v>
      </c>
      <c r="R17" s="22">
        <f>J17+Q17</f>
        <v>68268679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37">
        <v>101476.92837465565</v>
      </c>
      <c r="E18" s="12">
        <v>76779.0206253838</v>
      </c>
      <c r="F18" s="12">
        <v>81868.85736741644</v>
      </c>
      <c r="G18" s="12">
        <v>74288.90087336898</v>
      </c>
      <c r="H18" s="12">
        <v>84380.35308512498</v>
      </c>
      <c r="I18" s="47">
        <v>73794.57843189915</v>
      </c>
      <c r="J18" s="27">
        <f>IF(OR(J16=0,J17=0)," ",J17/J16*1000)</f>
        <v>81498.44115354639</v>
      </c>
      <c r="K18" s="37">
        <v>98528.83580080754</v>
      </c>
      <c r="L18" s="12">
        <v>94039.81464702684</v>
      </c>
      <c r="M18" s="12">
        <v>95353.25079810014</v>
      </c>
      <c r="N18" s="12">
        <v>91991.0353217092</v>
      </c>
      <c r="O18" s="12">
        <v>97931.59033948508</v>
      </c>
      <c r="P18" s="47">
        <v>94927.36830516871</v>
      </c>
      <c r="Q18" s="27">
        <f>IF(OR(Q16=0,Q17=0)," ",Q17/Q16*1000)</f>
        <v>95105.99517466497</v>
      </c>
      <c r="R18" s="23">
        <f>IF(OR(R16=0,R17=0)," ",R17/R16*1000)</f>
        <v>88455.4513816006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/>
      <c r="E19" s="70"/>
      <c r="F19" s="70"/>
      <c r="G19" s="70"/>
      <c r="H19" s="70"/>
      <c r="I19" s="71"/>
      <c r="J19" s="103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/>
      <c r="E20" s="70"/>
      <c r="F20" s="70"/>
      <c r="G20" s="70"/>
      <c r="H20" s="70"/>
      <c r="I20" s="71"/>
      <c r="J20" s="103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70"/>
      <c r="F22" s="70"/>
      <c r="G22" s="70"/>
      <c r="H22" s="70"/>
      <c r="I22" s="71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70"/>
      <c r="F23" s="70"/>
      <c r="G23" s="70"/>
      <c r="H23" s="70"/>
      <c r="I23" s="71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70"/>
      <c r="F25" s="70"/>
      <c r="G25" s="70"/>
      <c r="H25" s="70"/>
      <c r="I25" s="71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70"/>
      <c r="F26" s="70"/>
      <c r="G26" s="70"/>
      <c r="H26" s="70"/>
      <c r="I26" s="71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70"/>
      <c r="F28" s="70"/>
      <c r="G28" s="70"/>
      <c r="H28" s="70"/>
      <c r="I28" s="71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70"/>
      <c r="F29" s="70"/>
      <c r="G29" s="70"/>
      <c r="H29" s="70"/>
      <c r="I29" s="71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>
        <v>491709</v>
      </c>
      <c r="E31" s="70">
        <v>356685</v>
      </c>
      <c r="F31" s="70">
        <v>420170</v>
      </c>
      <c r="G31" s="70">
        <v>475965</v>
      </c>
      <c r="H31" s="70">
        <v>411912</v>
      </c>
      <c r="I31" s="71">
        <v>254526</v>
      </c>
      <c r="J31" s="103">
        <f>SUM(D31:I31)</f>
        <v>2410967</v>
      </c>
      <c r="K31" s="101">
        <v>268102</v>
      </c>
      <c r="L31" s="70">
        <v>577806</v>
      </c>
      <c r="M31" s="70">
        <v>594196</v>
      </c>
      <c r="N31" s="70">
        <v>655332</v>
      </c>
      <c r="O31" s="70">
        <v>599928</v>
      </c>
      <c r="P31" s="71">
        <v>460597</v>
      </c>
      <c r="Q31" s="26">
        <f>SUM(K31:P31)</f>
        <v>3155961</v>
      </c>
      <c r="R31" s="22">
        <f>J31+Q31</f>
        <v>5566928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>
        <v>40042917</v>
      </c>
      <c r="E32" s="70">
        <v>28908670</v>
      </c>
      <c r="F32" s="70">
        <v>32035977</v>
      </c>
      <c r="G32" s="70">
        <v>33442105</v>
      </c>
      <c r="H32" s="70">
        <v>30046701</v>
      </c>
      <c r="I32" s="71">
        <v>21630028</v>
      </c>
      <c r="J32" s="103">
        <f>SUM(D32:I32)</f>
        <v>186106398</v>
      </c>
      <c r="K32" s="101">
        <v>24600000</v>
      </c>
      <c r="L32" s="70">
        <v>53966012</v>
      </c>
      <c r="M32" s="70">
        <v>54302103</v>
      </c>
      <c r="N32" s="70">
        <v>54434538</v>
      </c>
      <c r="O32" s="70">
        <v>54838573</v>
      </c>
      <c r="P32" s="71">
        <v>41934174</v>
      </c>
      <c r="Q32" s="28">
        <f>SUM(K32:P32)</f>
        <v>284075400</v>
      </c>
      <c r="R32" s="24">
        <f>J32+Q32</f>
        <v>470181798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>
        <v>81436.20922130773</v>
      </c>
      <c r="E33" s="12">
        <v>81048.17976646061</v>
      </c>
      <c r="F33" s="12">
        <v>76245.27453173716</v>
      </c>
      <c r="G33" s="12">
        <v>70261.6894099356</v>
      </c>
      <c r="H33" s="12">
        <v>72944.46629377149</v>
      </c>
      <c r="I33" s="47">
        <v>84981.60502266958</v>
      </c>
      <c r="J33" s="27">
        <f>IF(OR(J31=0,J32=0)," ",J32/J31*1000)</f>
        <v>77191.59905548271</v>
      </c>
      <c r="K33" s="154">
        <v>91756.12266973018</v>
      </c>
      <c r="L33" s="12">
        <v>93398.15093647348</v>
      </c>
      <c r="M33" s="12">
        <v>91387.5270112892</v>
      </c>
      <c r="N33" s="12">
        <v>83064.06218527403</v>
      </c>
      <c r="O33" s="12">
        <v>91408.59069755036</v>
      </c>
      <c r="P33" s="47">
        <v>91043.08972919929</v>
      </c>
      <c r="Q33" s="27">
        <f>IF(OR(Q31=0,Q32=0)," ",Q32/Q31*1000)</f>
        <v>90012.32904969358</v>
      </c>
      <c r="R33" s="23">
        <f>IF(OR(R31=0,R32=0)," ",R32/R31*1000)</f>
        <v>84459.83098757519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>
        <v>171066</v>
      </c>
      <c r="E34" s="70">
        <v>140329</v>
      </c>
      <c r="F34" s="70">
        <v>129768</v>
      </c>
      <c r="G34" s="70">
        <v>150980</v>
      </c>
      <c r="H34" s="70">
        <v>161205</v>
      </c>
      <c r="I34" s="71">
        <v>157859</v>
      </c>
      <c r="J34" s="103">
        <f>SUM(D34:I34)</f>
        <v>911207</v>
      </c>
      <c r="K34" s="101">
        <v>173239</v>
      </c>
      <c r="L34" s="70">
        <v>144326</v>
      </c>
      <c r="M34" s="70">
        <v>164396</v>
      </c>
      <c r="N34" s="70">
        <v>225669</v>
      </c>
      <c r="O34" s="70">
        <v>46108</v>
      </c>
      <c r="P34" s="71">
        <v>169490</v>
      </c>
      <c r="Q34" s="26">
        <f>SUM(K34:P34)</f>
        <v>923228</v>
      </c>
      <c r="R34" s="22">
        <f>J34+Q34</f>
        <v>1834435</v>
      </c>
      <c r="S34" s="5"/>
    </row>
    <row r="35" spans="1:19" s="6" customFormat="1" ht="15" customHeight="1">
      <c r="A35" s="164"/>
      <c r="B35" s="112" t="s">
        <v>10</v>
      </c>
      <c r="C35" s="112" t="s">
        <v>2</v>
      </c>
      <c r="D35" s="101">
        <v>14510052</v>
      </c>
      <c r="E35" s="70">
        <v>10867446</v>
      </c>
      <c r="F35" s="70">
        <v>9587112</v>
      </c>
      <c r="G35" s="70">
        <v>11084158</v>
      </c>
      <c r="H35" s="70">
        <v>12217070</v>
      </c>
      <c r="I35" s="71">
        <v>14810051</v>
      </c>
      <c r="J35" s="103">
        <f>SUM(D35:I35)</f>
        <v>73075889</v>
      </c>
      <c r="K35" s="101">
        <v>16324377</v>
      </c>
      <c r="L35" s="70">
        <v>13819268</v>
      </c>
      <c r="M35" s="70">
        <v>15459399</v>
      </c>
      <c r="N35" s="70">
        <v>20163398</v>
      </c>
      <c r="O35" s="70">
        <v>4253005</v>
      </c>
      <c r="P35" s="71">
        <v>15787239</v>
      </c>
      <c r="Q35" s="26">
        <f>SUM(K35:P35)</f>
        <v>85806686</v>
      </c>
      <c r="R35" s="22">
        <f>J35+Q35</f>
        <v>158882575</v>
      </c>
      <c r="S35" s="5"/>
    </row>
    <row r="36" spans="1:19" s="6" customFormat="1" ht="15" customHeight="1" thickBot="1">
      <c r="A36" s="165"/>
      <c r="B36" s="113" t="s">
        <v>18</v>
      </c>
      <c r="C36" s="113" t="s">
        <v>3</v>
      </c>
      <c r="D36" s="154">
        <v>84821.36719161025</v>
      </c>
      <c r="E36" s="12">
        <v>77442.62411903455</v>
      </c>
      <c r="F36" s="12">
        <v>73878.86073608286</v>
      </c>
      <c r="G36" s="12">
        <v>73414.7436746589</v>
      </c>
      <c r="H36" s="12">
        <v>75785.92475419496</v>
      </c>
      <c r="I36" s="47">
        <v>93818.22385799985</v>
      </c>
      <c r="J36" s="27">
        <f>IF(OR(J34=0,J35=0)," ",J35/J34*1000)</f>
        <v>80196.80379979522</v>
      </c>
      <c r="K36" s="154">
        <v>94230.38114974111</v>
      </c>
      <c r="L36" s="12">
        <v>95750.37068858002</v>
      </c>
      <c r="M36" s="12">
        <v>94037.56174116158</v>
      </c>
      <c r="N36" s="12">
        <v>89349.43656417141</v>
      </c>
      <c r="O36" s="12">
        <v>92240.0667996877</v>
      </c>
      <c r="P36" s="47">
        <v>93145.54840993568</v>
      </c>
      <c r="Q36" s="27">
        <f>IF(OR(Q34=0,Q35=0)," ",Q35/Q34*1000)</f>
        <v>92942.0316541526</v>
      </c>
      <c r="R36" s="23">
        <f>IF(OR(R34=0,R35=0)," ",R35/R34*1000)</f>
        <v>86611.17728346874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70"/>
      <c r="F37" s="70"/>
      <c r="G37" s="70"/>
      <c r="H37" s="70"/>
      <c r="I37" s="71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4"/>
      <c r="B38" s="112" t="s">
        <v>10</v>
      </c>
      <c r="C38" s="112" t="s">
        <v>2</v>
      </c>
      <c r="D38" s="101"/>
      <c r="E38" s="70"/>
      <c r="F38" s="70"/>
      <c r="G38" s="70"/>
      <c r="H38" s="70"/>
      <c r="I38" s="71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101"/>
      <c r="E40" s="70"/>
      <c r="F40" s="70"/>
      <c r="G40" s="70"/>
      <c r="H40" s="70"/>
      <c r="I40" s="71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101"/>
      <c r="E41" s="70"/>
      <c r="F41" s="70"/>
      <c r="G41" s="70"/>
      <c r="H41" s="70"/>
      <c r="I41" s="71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 t="s">
        <v>53</v>
      </c>
      <c r="L42" s="12" t="s">
        <v>53</v>
      </c>
      <c r="M42" s="12" t="s">
        <v>53</v>
      </c>
      <c r="N42" s="12" t="s">
        <v>53</v>
      </c>
      <c r="O42" s="12" t="s">
        <v>53</v>
      </c>
      <c r="P42" s="47" t="s">
        <v>53</v>
      </c>
      <c r="Q42" s="27" t="str">
        <f>IF(OR(Q40=0,Q41=0)," ",Q41/Q40*1000)</f>
        <v> </v>
      </c>
      <c r="R42" s="23" t="str">
        <f>IF(OR(R40=0,R41=0)," ",R41/R40*1000)</f>
        <v> 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101">
        <v>2</v>
      </c>
      <c r="E43" s="70">
        <v>2</v>
      </c>
      <c r="F43" s="70">
        <v>4</v>
      </c>
      <c r="G43" s="70"/>
      <c r="H43" s="70"/>
      <c r="I43" s="71"/>
      <c r="J43" s="49">
        <f>SUM(D43:I43)</f>
        <v>8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8</v>
      </c>
      <c r="S43" s="8"/>
    </row>
    <row r="44" spans="1:19" s="6" customFormat="1" ht="15" customHeight="1">
      <c r="A44" s="164"/>
      <c r="B44" s="112" t="s">
        <v>10</v>
      </c>
      <c r="C44" s="112" t="s">
        <v>2</v>
      </c>
      <c r="D44" s="101">
        <v>1010</v>
      </c>
      <c r="E44" s="70">
        <v>1008</v>
      </c>
      <c r="F44" s="70">
        <v>2053</v>
      </c>
      <c r="G44" s="70"/>
      <c r="H44" s="70"/>
      <c r="I44" s="71"/>
      <c r="J44" s="49">
        <f>SUM(D44:I44)</f>
        <v>4071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4071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>
        <v>505000</v>
      </c>
      <c r="E45" s="12">
        <v>504000</v>
      </c>
      <c r="F45" s="12">
        <v>513250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508875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>
        <f>IF(OR(R43=0,R44=0)," ",R44/R43*1000)</f>
        <v>508875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101"/>
      <c r="E46" s="70"/>
      <c r="F46" s="70"/>
      <c r="G46" s="70"/>
      <c r="H46" s="70"/>
      <c r="I46" s="71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4"/>
      <c r="B47" s="112" t="s">
        <v>10</v>
      </c>
      <c r="C47" s="112" t="s">
        <v>2</v>
      </c>
      <c r="D47" s="101"/>
      <c r="E47" s="70"/>
      <c r="F47" s="70"/>
      <c r="G47" s="70"/>
      <c r="H47" s="70"/>
      <c r="I47" s="71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5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7" t="s">
        <v>4</v>
      </c>
      <c r="B49" s="112" t="s">
        <v>9</v>
      </c>
      <c r="C49" s="156" t="s">
        <v>1</v>
      </c>
      <c r="D49" s="159">
        <f>D4+D7+D10+D13+D16+D19+D22+D25+D28+D31+D34+D37+D40+D46+D43</f>
        <v>746302</v>
      </c>
      <c r="E49" s="54">
        <f aca="true" t="shared" si="0" ref="E49:H50">E4+E7+E10+E13+E16+E19+E22+E25+E28+E31+E34+E37+E40+E46+E43</f>
        <v>627136</v>
      </c>
      <c r="F49" s="53">
        <f t="shared" si="0"/>
        <v>603380</v>
      </c>
      <c r="G49" s="53">
        <f t="shared" si="0"/>
        <v>693698</v>
      </c>
      <c r="H49" s="53">
        <f t="shared" si="0"/>
        <v>671791</v>
      </c>
      <c r="I49" s="53">
        <f>I4+I7+I10+I13+I16+I19+I22+I25+I28+I31+I34+I37+I40+I46+I43</f>
        <v>484732</v>
      </c>
      <c r="J49" s="102">
        <f>SUM(D49:I49)</f>
        <v>3827039</v>
      </c>
      <c r="K49" s="53">
        <f>K4+K7+K10+K13+K16+K19+K22+K25+K28+K31+K34+K37+K40+K46+K43</f>
        <v>478781</v>
      </c>
      <c r="L49" s="53">
        <f>L4+L7+L10+L13+L16+L19+L22+L25+L28+L31+L34+L37+L40+L46+L43</f>
        <v>760761</v>
      </c>
      <c r="M49" s="14">
        <f aca="true" t="shared" si="1" ref="M49:P50">M4+M7+M10+M13+M16+M19+M22+M25+M28+M31+M34+M37+M40+M46+M43</f>
        <v>897964</v>
      </c>
      <c r="N49" s="14">
        <f t="shared" si="1"/>
        <v>1018868</v>
      </c>
      <c r="O49" s="53">
        <f t="shared" si="1"/>
        <v>746103</v>
      </c>
      <c r="P49" s="55">
        <f t="shared" si="1"/>
        <v>744727</v>
      </c>
      <c r="Q49" s="29">
        <f>SUM(K49:P49)</f>
        <v>4647204</v>
      </c>
      <c r="R49" s="25">
        <f>J49+Q49</f>
        <v>8474243</v>
      </c>
    </row>
    <row r="50" spans="1:18" ht="15" customHeight="1">
      <c r="A50" s="167"/>
      <c r="B50" s="112" t="s">
        <v>10</v>
      </c>
      <c r="C50" s="157" t="s">
        <v>2</v>
      </c>
      <c r="D50" s="160">
        <f>D5+D8+D11+D14+D17+D20+D23+D26+D29+D32+D35+D38+D41+D47+D44</f>
        <v>62636607</v>
      </c>
      <c r="E50" s="54">
        <f t="shared" si="0"/>
        <v>49905970</v>
      </c>
      <c r="F50" s="53">
        <f t="shared" si="0"/>
        <v>46000050</v>
      </c>
      <c r="G50" s="53">
        <f t="shared" si="0"/>
        <v>49485270</v>
      </c>
      <c r="H50" s="53">
        <f t="shared" si="0"/>
        <v>50142244</v>
      </c>
      <c r="I50" s="53">
        <f>I5+I8+I11+I14+I17+I20+I23+I26+I29+I32+I35+I38+I41+I47+I44</f>
        <v>42009401</v>
      </c>
      <c r="J50" s="102">
        <f>SUM(D50:I50)</f>
        <v>300179542</v>
      </c>
      <c r="K50" s="53">
        <f>K5+K8+K11+K14+K17+K20+K23+K26+K29+K32+K35+K38+K41+K47+K44</f>
        <v>44547327</v>
      </c>
      <c r="L50" s="56">
        <f>L5+L8+L11+L14+L17+L20+L23+L26+L29+L32+L35+L38+L41+L47+L44</f>
        <v>71417944</v>
      </c>
      <c r="M50" s="13">
        <f t="shared" si="1"/>
        <v>83086543</v>
      </c>
      <c r="N50" s="13">
        <f t="shared" si="1"/>
        <v>86906148</v>
      </c>
      <c r="O50" s="56">
        <f t="shared" si="1"/>
        <v>69241056</v>
      </c>
      <c r="P50" s="57">
        <f>P5+P8+P11+P14+P17+P20+P23+P26+P29+P32+P35+P38+P41+P47+P44</f>
        <v>69033733</v>
      </c>
      <c r="Q50" s="28">
        <f>SUM(K50:P50)</f>
        <v>424232751</v>
      </c>
      <c r="R50" s="24">
        <f>J50+Q50</f>
        <v>724412293</v>
      </c>
    </row>
    <row r="51" spans="1:18" ht="15" customHeight="1" thickBot="1">
      <c r="A51" s="168"/>
      <c r="B51" s="113" t="s">
        <v>18</v>
      </c>
      <c r="C51" s="158" t="s">
        <v>3</v>
      </c>
      <c r="D51" s="17">
        <f>IF(OR(D49=0,D50=0)," ",D50/D49*1000)</f>
        <v>83929.30341872326</v>
      </c>
      <c r="E51" s="12">
        <f aca="true" t="shared" si="2" ref="E51:L51">IF(OR(E49=0,E50=0)," ",E50/E49*1000)</f>
        <v>79577.58763649352</v>
      </c>
      <c r="F51" s="12">
        <f t="shared" si="2"/>
        <v>76237.2799893931</v>
      </c>
      <c r="G51" s="12">
        <f t="shared" si="2"/>
        <v>71335.46586554956</v>
      </c>
      <c r="H51" s="12">
        <f t="shared" si="2"/>
        <v>74639.64834301145</v>
      </c>
      <c r="I51" s="12">
        <f>IF(OR(I49=0,I50=0)," ",I50/I49*1000)</f>
        <v>86665.21087941377</v>
      </c>
      <c r="J51" s="27">
        <f>IF(OR(J49=0,J50=0)," ",J50/J49*1000)</f>
        <v>78436.49934061294</v>
      </c>
      <c r="K51" s="12">
        <f>IF(OR(K49=0,K50=0)," ",K50/K49*1000)</f>
        <v>93043.22226654776</v>
      </c>
      <c r="L51" s="12">
        <f t="shared" si="2"/>
        <v>93876.97844658178</v>
      </c>
      <c r="M51" s="12">
        <f aca="true" t="shared" si="3" ref="M51:R51">IF(OR(M49=0,M50=0)," ",M50/M49*1000)</f>
        <v>92527.6993287036</v>
      </c>
      <c r="N51" s="12">
        <f t="shared" si="3"/>
        <v>85296.76857060973</v>
      </c>
      <c r="O51" s="12">
        <f t="shared" si="3"/>
        <v>92803.61558658791</v>
      </c>
      <c r="P51" s="47">
        <f t="shared" si="3"/>
        <v>92696.69691041145</v>
      </c>
      <c r="Q51" s="27">
        <f t="shared" si="3"/>
        <v>91287.74011211902</v>
      </c>
      <c r="R51" s="23">
        <f t="shared" si="3"/>
        <v>85484.01231826843</v>
      </c>
    </row>
    <row r="52" spans="1:18" ht="15" customHeight="1" thickBot="1">
      <c r="A52" s="170" t="s">
        <v>13</v>
      </c>
      <c r="B52" s="171"/>
      <c r="C52" s="172"/>
      <c r="D52" s="32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3" ht="14.25">
      <c r="A53" s="111" t="str">
        <f>'総合計'!A62</f>
        <v>※4~12月は確々報値。1~2月は確報値。3月は速報値。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4:A36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4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4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5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7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8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70" t="s">
        <v>13</v>
      </c>
      <c r="B52" s="171"/>
      <c r="C52" s="172"/>
      <c r="D52" s="31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3" ht="14.25">
      <c r="A53" s="111" t="str">
        <f>'総合計'!A62</f>
        <v>※4~12月は確々報値。1~2月は確報値。3月は速報値。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Q2:R2"/>
    <mergeCell ref="A34:A36"/>
    <mergeCell ref="A4:A6"/>
    <mergeCell ref="A7:A9"/>
    <mergeCell ref="A10:A12"/>
    <mergeCell ref="A13:A15"/>
    <mergeCell ref="A16:A18"/>
    <mergeCell ref="A19:A21"/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15">
        <f>'B一般'!D4+'B原料'!D4</f>
        <v>0</v>
      </c>
      <c r="E4" s="11">
        <f>'B一般'!E4+'B原料'!E4</f>
        <v>0</v>
      </c>
      <c r="F4" s="11">
        <f>'B一般'!F4+'B原料'!F4</f>
        <v>0</v>
      </c>
      <c r="G4" s="11">
        <f>'B一般'!G4+'B原料'!G4</f>
        <v>0</v>
      </c>
      <c r="H4" s="11">
        <f>'B一般'!H4+'B原料'!H4</f>
        <v>0</v>
      </c>
      <c r="I4" s="18">
        <f>'B一般'!I4+'B原料'!I4</f>
        <v>0</v>
      </c>
      <c r="J4" s="30">
        <f>SUM(D4:I4)</f>
        <v>0</v>
      </c>
      <c r="K4" s="22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18">
        <f>'B一般'!P4+'B原料'!P4</f>
        <v>0</v>
      </c>
      <c r="Q4" s="30">
        <f>SUM(K4:P4)</f>
        <v>0</v>
      </c>
      <c r="R4" s="22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16">
        <f>'B一般'!D5+'B原料'!D5</f>
        <v>0</v>
      </c>
      <c r="E5" s="11">
        <f>'B一般'!E5+'B原料'!E5</f>
        <v>0</v>
      </c>
      <c r="F5" s="11">
        <f>'B一般'!F5+'B原料'!F5</f>
        <v>0</v>
      </c>
      <c r="G5" s="11">
        <f>'B一般'!G5+'B原料'!G5</f>
        <v>0</v>
      </c>
      <c r="H5" s="11">
        <f>'B一般'!H5+'B原料'!H5</f>
        <v>0</v>
      </c>
      <c r="I5" s="18">
        <f>'B一般'!I5+'B原料'!I5</f>
        <v>0</v>
      </c>
      <c r="J5" s="26">
        <f>SUM(D5:I5)</f>
        <v>0</v>
      </c>
      <c r="K5" s="22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18">
        <f>'B一般'!P5+'B原料'!P5</f>
        <v>0</v>
      </c>
      <c r="Q5" s="26">
        <f>SUM(K5:P5)</f>
        <v>0</v>
      </c>
      <c r="R5" s="22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15">
        <f>'B一般'!D7+'B原料'!D7</f>
        <v>23443</v>
      </c>
      <c r="E7" s="11">
        <f>'B一般'!E7+'B原料'!E7</f>
        <v>23569</v>
      </c>
      <c r="F7" s="11">
        <f>'B一般'!F7+'B原料'!F7</f>
        <v>0</v>
      </c>
      <c r="G7" s="11">
        <f>'B一般'!G7+'B原料'!G7</f>
        <v>0</v>
      </c>
      <c r="H7" s="11">
        <f>'B一般'!H7+'B原料'!H7</f>
        <v>0</v>
      </c>
      <c r="I7" s="18">
        <f>'B一般'!I7+'B原料'!I7</f>
        <v>0</v>
      </c>
      <c r="J7" s="30">
        <f>SUM(D7:I7)</f>
        <v>47012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0</v>
      </c>
      <c r="O7" s="11">
        <f>'B一般'!O7+'B原料'!O7</f>
        <v>30802</v>
      </c>
      <c r="P7" s="18">
        <f>'B一般'!P7+'B原料'!P7</f>
        <v>17542</v>
      </c>
      <c r="Q7" s="30">
        <f>SUM(K7:P7)</f>
        <v>48344</v>
      </c>
      <c r="R7" s="22">
        <f>J7+Q7</f>
        <v>95356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16">
        <f>'B一般'!D8+'B原料'!D8</f>
        <v>1973604</v>
      </c>
      <c r="E8" s="11">
        <f>'B一般'!E8+'B原料'!E8</f>
        <v>1919040</v>
      </c>
      <c r="F8" s="11">
        <f>'B一般'!F8+'B原料'!F8</f>
        <v>0</v>
      </c>
      <c r="G8" s="11">
        <f>'B一般'!G8+'B原料'!G8</f>
        <v>0</v>
      </c>
      <c r="H8" s="11">
        <f>'B一般'!H8+'B原料'!H8</f>
        <v>0</v>
      </c>
      <c r="I8" s="18">
        <f>'B一般'!I8+'B原料'!I8</f>
        <v>0</v>
      </c>
      <c r="J8" s="26">
        <f>SUM(D8:I8)</f>
        <v>3892644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0</v>
      </c>
      <c r="O8" s="11">
        <f>'B一般'!O8+'B原料'!O8</f>
        <v>3415770</v>
      </c>
      <c r="P8" s="18">
        <f>'B一般'!P8+'B原料'!P8</f>
        <v>1801940</v>
      </c>
      <c r="Q8" s="26">
        <f>SUM(K8:P8)</f>
        <v>5217710</v>
      </c>
      <c r="R8" s="22">
        <f>J8+Q8</f>
        <v>9110354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7">
        <f>IF(OR(D7=0,D8=0)," ",(D8/D7)*1000)</f>
        <v>84187.34803566097</v>
      </c>
      <c r="E9" s="12">
        <f aca="true" t="shared" si="1" ref="E9:R9">IF(OR(E7=0,E8=0)," ",(E8/E7)*1000)</f>
        <v>81422.20713649284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82801.07206670637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>
        <f t="shared" si="1"/>
        <v>110894.42244010129</v>
      </c>
      <c r="P9" s="19">
        <f t="shared" si="1"/>
        <v>102721.46847565843</v>
      </c>
      <c r="Q9" s="27">
        <f t="shared" si="1"/>
        <v>107928.80191957638</v>
      </c>
      <c r="R9" s="23">
        <f t="shared" si="1"/>
        <v>95540.43793783296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0</v>
      </c>
      <c r="G10" s="11">
        <f>'B一般'!G10+'B原料'!G10</f>
        <v>10194</v>
      </c>
      <c r="H10" s="11">
        <f>'B一般'!H10+'B原料'!H10</f>
        <v>0</v>
      </c>
      <c r="I10" s="18">
        <f>'B一般'!I10+'B原料'!I10</f>
        <v>10037</v>
      </c>
      <c r="J10" s="30">
        <f>SUM(D10:I10)</f>
        <v>20231</v>
      </c>
      <c r="K10" s="22">
        <f>'B一般'!K10+'B原料'!K10</f>
        <v>13470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0">
        <f>SUM(K10:P10)</f>
        <v>13470</v>
      </c>
      <c r="R10" s="22">
        <f>J10+Q10</f>
        <v>33701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0</v>
      </c>
      <c r="G11" s="11">
        <f>'B一般'!G11+'B原料'!G11</f>
        <v>805409</v>
      </c>
      <c r="H11" s="11">
        <f>'B一般'!H11+'B原料'!H11</f>
        <v>0</v>
      </c>
      <c r="I11" s="18">
        <f>'B一般'!I11+'B原料'!I11</f>
        <v>888980</v>
      </c>
      <c r="J11" s="26">
        <f>SUM(D11:I11)</f>
        <v>1694389</v>
      </c>
      <c r="K11" s="22">
        <f>'B一般'!K11+'B原料'!K11</f>
        <v>1213542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1213542</v>
      </c>
      <c r="R11" s="22">
        <f>J11+Q11</f>
        <v>2907931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>
        <f t="shared" si="2"/>
        <v>79008.14204433981</v>
      </c>
      <c r="H12" s="12" t="str">
        <f t="shared" si="2"/>
        <v> </v>
      </c>
      <c r="I12" s="19">
        <f t="shared" si="2"/>
        <v>88570.2899272691</v>
      </c>
      <c r="J12" s="27">
        <f t="shared" si="2"/>
        <v>83752.113093767</v>
      </c>
      <c r="K12" s="23">
        <f t="shared" si="2"/>
        <v>90092.20489977728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>
        <f t="shared" si="2"/>
        <v>90092.20489977728</v>
      </c>
      <c r="R12" s="23">
        <f t="shared" si="2"/>
        <v>86286.19328803298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5">
        <f>'B一般'!D13+'B原料'!D13</f>
        <v>0</v>
      </c>
      <c r="E13" s="11">
        <f>'B一般'!E13+'B原料'!E13</f>
        <v>24396</v>
      </c>
      <c r="F13" s="11">
        <f>'B一般'!F13+'B原料'!F13</f>
        <v>0</v>
      </c>
      <c r="G13" s="11">
        <f>'B一般'!G13+'B原料'!G13</f>
        <v>0</v>
      </c>
      <c r="H13" s="11">
        <f>'B一般'!H13+'B原料'!H13</f>
        <v>0</v>
      </c>
      <c r="I13" s="18">
        <f>'B一般'!I13+'B原料'!I13</f>
        <v>0</v>
      </c>
      <c r="J13" s="30">
        <f>SUM(D13:I13)</f>
        <v>24396</v>
      </c>
      <c r="K13" s="22">
        <f>'B一般'!K13+'B原料'!K13</f>
        <v>0</v>
      </c>
      <c r="L13" s="11">
        <f>'B一般'!L13+'B原料'!L13</f>
        <v>0</v>
      </c>
      <c r="M13" s="11">
        <f>'B一般'!M13+'B原料'!M13</f>
        <v>8583</v>
      </c>
      <c r="N13" s="11">
        <f>'B一般'!N13+'B原料'!N13</f>
        <v>0</v>
      </c>
      <c r="O13" s="11">
        <f>'B一般'!O13+'B原料'!O13</f>
        <v>3000</v>
      </c>
      <c r="P13" s="18">
        <f>'B一般'!P13+'B原料'!P13</f>
        <v>0</v>
      </c>
      <c r="Q13" s="30">
        <f>SUM(K13:P13)</f>
        <v>11583</v>
      </c>
      <c r="R13" s="22">
        <f>J13+Q13</f>
        <v>35979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6">
        <f>'B一般'!D14+'B原料'!D14</f>
        <v>0</v>
      </c>
      <c r="E14" s="11">
        <f>'B一般'!E14+'B原料'!E14</f>
        <v>1952971</v>
      </c>
      <c r="F14" s="11">
        <f>'B一般'!F14+'B原料'!F14</f>
        <v>0</v>
      </c>
      <c r="G14" s="11">
        <f>'B一般'!G14+'B原料'!G14</f>
        <v>0</v>
      </c>
      <c r="H14" s="11">
        <f>'B一般'!H14+'B原料'!H14</f>
        <v>0</v>
      </c>
      <c r="I14" s="18">
        <f>'B一般'!I14+'B原料'!I14</f>
        <v>0</v>
      </c>
      <c r="J14" s="26">
        <f>SUM(D14:I14)</f>
        <v>1952971</v>
      </c>
      <c r="K14" s="22">
        <f>'B一般'!K14+'B原料'!K14</f>
        <v>0</v>
      </c>
      <c r="L14" s="11">
        <f>'B一般'!L14+'B原料'!L14</f>
        <v>0</v>
      </c>
      <c r="M14" s="11">
        <f>'B一般'!M14+'B原料'!M14</f>
        <v>917281</v>
      </c>
      <c r="N14" s="11">
        <f>'B一般'!N14+'B原料'!N14</f>
        <v>0</v>
      </c>
      <c r="O14" s="11">
        <f>'B一般'!O14+'B原料'!O14</f>
        <v>319302</v>
      </c>
      <c r="P14" s="18">
        <f>'B一般'!P14+'B原料'!P14</f>
        <v>0</v>
      </c>
      <c r="Q14" s="26">
        <f>SUM(K14:P14)</f>
        <v>1236583</v>
      </c>
      <c r="R14" s="22">
        <f>J14+Q14</f>
        <v>3189554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7" t="str">
        <f>IF(OR(D13=0,D14=0)," ",(D14/D13)*1000)</f>
        <v> </v>
      </c>
      <c r="E15" s="12">
        <f aca="true" t="shared" si="3" ref="E15:R15">IF(OR(E13=0,E14=0)," ",(E14/E13)*1000)</f>
        <v>80052.91851123136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80052.91851123136</v>
      </c>
      <c r="K15" s="23" t="str">
        <f t="shared" si="3"/>
        <v> </v>
      </c>
      <c r="L15" s="12" t="str">
        <f t="shared" si="3"/>
        <v> </v>
      </c>
      <c r="M15" s="12">
        <f t="shared" si="3"/>
        <v>106871.8396830945</v>
      </c>
      <c r="N15" s="12" t="str">
        <f t="shared" si="3"/>
        <v> </v>
      </c>
      <c r="O15" s="12">
        <f t="shared" si="3"/>
        <v>106434</v>
      </c>
      <c r="P15" s="19" t="str">
        <f t="shared" si="3"/>
        <v> </v>
      </c>
      <c r="Q15" s="27">
        <f t="shared" si="3"/>
        <v>106758.43909177244</v>
      </c>
      <c r="R15" s="23">
        <f t="shared" si="3"/>
        <v>88650.4349759582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5">
        <f>'B一般'!D16+'B原料'!D16</f>
        <v>47123</v>
      </c>
      <c r="E16" s="11">
        <f>'B一般'!E16+'B原料'!E16</f>
        <v>75022</v>
      </c>
      <c r="F16" s="11">
        <f>'B一般'!F16+'B原料'!F16</f>
        <v>50183</v>
      </c>
      <c r="G16" s="11">
        <f>'B一般'!G16+'B原料'!G16</f>
        <v>86055</v>
      </c>
      <c r="H16" s="11">
        <f>'B一般'!H16+'B原料'!H16</f>
        <v>58845</v>
      </c>
      <c r="I16" s="18">
        <f>'B一般'!I16+'B原料'!I16</f>
        <v>42406</v>
      </c>
      <c r="J16" s="30">
        <f>SUM(D16:I16)</f>
        <v>359634</v>
      </c>
      <c r="K16" s="22">
        <f>'B一般'!K16+'B原料'!K16</f>
        <v>60010</v>
      </c>
      <c r="L16" s="11">
        <f>'B一般'!L16+'B原料'!L16</f>
        <v>24049</v>
      </c>
      <c r="M16" s="11">
        <f>'B一般'!M16+'B原料'!M16</f>
        <v>82892</v>
      </c>
      <c r="N16" s="11">
        <f>'B一般'!N16+'B原料'!N16</f>
        <v>87406</v>
      </c>
      <c r="O16" s="11">
        <f>'B一般'!O16+'B原料'!O16</f>
        <v>42001</v>
      </c>
      <c r="P16" s="18">
        <f>'B一般'!P16+'B原料'!P16</f>
        <v>62936</v>
      </c>
      <c r="Q16" s="30">
        <f>SUM(K16:P16)</f>
        <v>359294</v>
      </c>
      <c r="R16" s="22">
        <f>J16+Q16</f>
        <v>718928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6">
        <f>'B一般'!D17+'B原料'!D17</f>
        <v>4030966</v>
      </c>
      <c r="E17" s="11">
        <f>'B一般'!E17+'B原料'!E17</f>
        <v>6314649</v>
      </c>
      <c r="F17" s="11">
        <f>'B一般'!F17+'B原料'!F17</f>
        <v>4330821</v>
      </c>
      <c r="G17" s="11">
        <f>'B一般'!G17+'B原料'!G17</f>
        <v>6534458</v>
      </c>
      <c r="H17" s="11">
        <f>'B一般'!H17+'B原料'!H17</f>
        <v>4555648</v>
      </c>
      <c r="I17" s="18">
        <f>'B一般'!I17+'B原料'!I17</f>
        <v>4153900</v>
      </c>
      <c r="J17" s="26">
        <f>SUM(D17:I17)</f>
        <v>29920442</v>
      </c>
      <c r="K17" s="22">
        <f>'B一般'!K17+'B原料'!K17</f>
        <v>5493438</v>
      </c>
      <c r="L17" s="11">
        <f>'B一般'!L17+'B原料'!L17</f>
        <v>2399361</v>
      </c>
      <c r="M17" s="11">
        <f>'B一般'!M17+'B原料'!M17</f>
        <v>8382322</v>
      </c>
      <c r="N17" s="11">
        <f>'B一般'!N17+'B原料'!N17</f>
        <v>8272330</v>
      </c>
      <c r="O17" s="11">
        <f>'B一般'!O17+'B原料'!O17</f>
        <v>3985992</v>
      </c>
      <c r="P17" s="18">
        <f>'B一般'!P17+'B原料'!P17</f>
        <v>6352713</v>
      </c>
      <c r="Q17" s="26">
        <f>SUM(K17:P17)</f>
        <v>34886156</v>
      </c>
      <c r="R17" s="22">
        <f>J17+Q17</f>
        <v>64806598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17">
        <f>IF(OR(D16=0,D17=0)," ",(D17/D16)*1000)</f>
        <v>85541.37045604057</v>
      </c>
      <c r="E18" s="12">
        <f aca="true" t="shared" si="4" ref="E18:R18">IF(OR(E16=0,E17=0)," ",(E17/E16)*1000)</f>
        <v>84170.62994854842</v>
      </c>
      <c r="F18" s="12">
        <f t="shared" si="4"/>
        <v>86300.55995058088</v>
      </c>
      <c r="G18" s="12">
        <f t="shared" si="4"/>
        <v>75933.5076404625</v>
      </c>
      <c r="H18" s="12">
        <f t="shared" si="4"/>
        <v>77417.75851814086</v>
      </c>
      <c r="I18" s="19">
        <f t="shared" si="4"/>
        <v>97955.47799839644</v>
      </c>
      <c r="J18" s="27">
        <f t="shared" si="4"/>
        <v>83196.92242668936</v>
      </c>
      <c r="K18" s="23">
        <f t="shared" si="4"/>
        <v>91542.04299283453</v>
      </c>
      <c r="L18" s="12">
        <f t="shared" si="4"/>
        <v>99769.67857291363</v>
      </c>
      <c r="M18" s="12">
        <f t="shared" si="4"/>
        <v>101123.41359841722</v>
      </c>
      <c r="N18" s="12">
        <f t="shared" si="4"/>
        <v>94642.58746539139</v>
      </c>
      <c r="O18" s="12">
        <f t="shared" si="4"/>
        <v>94902.31184971787</v>
      </c>
      <c r="P18" s="19">
        <f t="shared" si="4"/>
        <v>100939.25575187492</v>
      </c>
      <c r="Q18" s="27">
        <f t="shared" si="4"/>
        <v>97096.40572901301</v>
      </c>
      <c r="R18" s="23">
        <f t="shared" si="4"/>
        <v>90143.37736184987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0">
        <f>SUM(D19:I19)</f>
        <v>0</v>
      </c>
      <c r="K19" s="22">
        <f>'B一般'!K19+'B原料'!K19</f>
        <v>0</v>
      </c>
      <c r="L19" s="11">
        <f>'B一般'!L19+'B原料'!L19</f>
        <v>10822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10822</v>
      </c>
      <c r="R19" s="22">
        <f>J19+Q19</f>
        <v>10822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0</v>
      </c>
      <c r="K20" s="22">
        <f>'B一般'!K20+'B原料'!K20</f>
        <v>0</v>
      </c>
      <c r="L20" s="11">
        <f>'B一般'!L20+'B原料'!L20</f>
        <v>599661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599661</v>
      </c>
      <c r="R20" s="22">
        <f>J20+Q20</f>
        <v>599661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>
        <f t="shared" si="5"/>
        <v>55411.29181297357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>
        <f t="shared" si="5"/>
        <v>55411.29181297357</v>
      </c>
      <c r="R21" s="23">
        <f t="shared" si="5"/>
        <v>55411.29181297357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5">
        <f>'B一般'!D31+'B原料'!D31</f>
        <v>22802</v>
      </c>
      <c r="E31" s="11">
        <f>'B一般'!E31+'B原料'!E31</f>
        <v>52332</v>
      </c>
      <c r="F31" s="11">
        <f>'B一般'!F31+'B原料'!F31</f>
        <v>55148</v>
      </c>
      <c r="G31" s="11">
        <f>'B一般'!G31+'B原料'!G31</f>
        <v>70170</v>
      </c>
      <c r="H31" s="11">
        <f>'B一般'!H31+'B原料'!H31</f>
        <v>22216</v>
      </c>
      <c r="I31" s="18">
        <f>'B一般'!I31+'B原料'!I31</f>
        <v>63854</v>
      </c>
      <c r="J31" s="30">
        <f>SUM(D31:I31)</f>
        <v>286522</v>
      </c>
      <c r="K31" s="22">
        <f>'B一般'!K31+'B原料'!K31</f>
        <v>28206</v>
      </c>
      <c r="L31" s="11">
        <f>'B一般'!L31+'B原料'!L31</f>
        <v>46265</v>
      </c>
      <c r="M31" s="11">
        <f>'B一般'!M31+'B原料'!M31</f>
        <v>60396</v>
      </c>
      <c r="N31" s="11">
        <f>'B一般'!N31+'B原料'!N31</f>
        <v>83220</v>
      </c>
      <c r="O31" s="11">
        <f>'B一般'!O31+'B原料'!O31</f>
        <v>23457</v>
      </c>
      <c r="P31" s="18">
        <f>'B一般'!P31+'B原料'!P31</f>
        <v>20920</v>
      </c>
      <c r="Q31" s="30">
        <f>SUM(K31:P31)</f>
        <v>262464</v>
      </c>
      <c r="R31" s="22">
        <f>J31+Q31</f>
        <v>548986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6">
        <f>'B一般'!D32+'B原料'!D32</f>
        <v>2006211</v>
      </c>
      <c r="E32" s="11">
        <f>'B一般'!E32+'B原料'!E32</f>
        <v>4117074</v>
      </c>
      <c r="F32" s="11">
        <f>'B一般'!F32+'B原料'!F32</f>
        <v>4034005</v>
      </c>
      <c r="G32" s="11">
        <f>'B一般'!G32+'B原料'!G32</f>
        <v>4934533</v>
      </c>
      <c r="H32" s="11">
        <f>'B一般'!H32+'B原料'!H32</f>
        <v>1731226</v>
      </c>
      <c r="I32" s="18">
        <f>'B一般'!I32+'B原料'!I32</f>
        <v>5883655</v>
      </c>
      <c r="J32" s="26">
        <f>SUM(D32:I32)</f>
        <v>22706704</v>
      </c>
      <c r="K32" s="22">
        <f>'B一般'!K32+'B原料'!K32</f>
        <v>2670000</v>
      </c>
      <c r="L32" s="11">
        <f>'B一般'!L32+'B原料'!L32</f>
        <v>4358457</v>
      </c>
      <c r="M32" s="11">
        <f>'B一般'!M32+'B原料'!M32</f>
        <v>4923082</v>
      </c>
      <c r="N32" s="11">
        <f>'B一般'!N32+'B原料'!N32</f>
        <v>7827700</v>
      </c>
      <c r="O32" s="11">
        <f>'B一般'!O32+'B原料'!O32</f>
        <v>2319533</v>
      </c>
      <c r="P32" s="18">
        <f>'B一般'!P32+'B原料'!P32</f>
        <v>2166518</v>
      </c>
      <c r="Q32" s="26">
        <f>SUM(K32:P32)</f>
        <v>24265290</v>
      </c>
      <c r="R32" s="22">
        <f>J32+Q32</f>
        <v>46971994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7">
        <f>IF(OR(D31=0,D32=0)," ",(D32/D31)*1000)</f>
        <v>87983.99263222524</v>
      </c>
      <c r="E33" s="12">
        <f aca="true" t="shared" si="9" ref="E33:R33">IF(OR(E31=0,E32=0)," ",(E32/E31)*1000)</f>
        <v>78672.20820912636</v>
      </c>
      <c r="F33" s="12">
        <f t="shared" si="9"/>
        <v>73148.70892870096</v>
      </c>
      <c r="G33" s="12">
        <f t="shared" si="9"/>
        <v>70322.54524725665</v>
      </c>
      <c r="H33" s="12">
        <f t="shared" si="9"/>
        <v>77926.98955707598</v>
      </c>
      <c r="I33" s="19">
        <f t="shared" si="9"/>
        <v>92142.30901744605</v>
      </c>
      <c r="J33" s="27">
        <f t="shared" si="9"/>
        <v>79249.42587305687</v>
      </c>
      <c r="K33" s="23">
        <f t="shared" si="9"/>
        <v>94660.7104871304</v>
      </c>
      <c r="L33" s="12">
        <f t="shared" si="9"/>
        <v>94206.35469577434</v>
      </c>
      <c r="M33" s="12">
        <f t="shared" si="9"/>
        <v>81513.37836942844</v>
      </c>
      <c r="N33" s="12">
        <f t="shared" si="9"/>
        <v>94060.32203797165</v>
      </c>
      <c r="O33" s="12">
        <f t="shared" si="9"/>
        <v>98884.46945474698</v>
      </c>
      <c r="P33" s="19">
        <f t="shared" si="9"/>
        <v>103562.04588910134</v>
      </c>
      <c r="Q33" s="27">
        <f t="shared" si="9"/>
        <v>92451.87911485003</v>
      </c>
      <c r="R33" s="23">
        <f t="shared" si="9"/>
        <v>85561.3695066905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15">
        <f>'B一般'!D40+'B原料'!D40</f>
        <v>1338</v>
      </c>
      <c r="E40" s="11">
        <f>'B一般'!E40+'B原料'!E40</f>
        <v>893</v>
      </c>
      <c r="F40" s="11">
        <f>'B一般'!F40+'B原料'!F40</f>
        <v>857</v>
      </c>
      <c r="G40" s="11">
        <f>'B一般'!G40+'B原料'!G40</f>
        <v>1044</v>
      </c>
      <c r="H40" s="11">
        <f>'B一般'!H40+'B原料'!H40</f>
        <v>833</v>
      </c>
      <c r="I40" s="18">
        <f>'B一般'!I40+'B原料'!I40</f>
        <v>1854</v>
      </c>
      <c r="J40" s="30">
        <f>SUM(D40:I40)</f>
        <v>6819</v>
      </c>
      <c r="K40" s="22">
        <f>'B一般'!K40+'B原料'!K40</f>
        <v>1813</v>
      </c>
      <c r="L40" s="11">
        <f>'B一般'!L40+'B原料'!L40</f>
        <v>2429</v>
      </c>
      <c r="M40" s="11">
        <f>'B一般'!M40+'B原料'!M40</f>
        <v>2559</v>
      </c>
      <c r="N40" s="11">
        <f>'B一般'!N40+'B原料'!N40</f>
        <v>2378</v>
      </c>
      <c r="O40" s="11">
        <f>'B一般'!O40+'B原料'!O40</f>
        <v>1908</v>
      </c>
      <c r="P40" s="18">
        <f>'B一般'!P40+'B原料'!P40</f>
        <v>1514</v>
      </c>
      <c r="Q40" s="30">
        <f>SUM(K40:P40)</f>
        <v>12601</v>
      </c>
      <c r="R40" s="22">
        <f>J40+Q40</f>
        <v>19420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16">
        <f>'B一般'!D41+'B原料'!D41</f>
        <v>465662</v>
      </c>
      <c r="E41" s="11">
        <f>'B一般'!E41+'B原料'!E41</f>
        <v>308811</v>
      </c>
      <c r="F41" s="11">
        <f>'B一般'!F41+'B原料'!F41</f>
        <v>298413</v>
      </c>
      <c r="G41" s="11">
        <f>'B一般'!G41+'B原料'!G41</f>
        <v>355815</v>
      </c>
      <c r="H41" s="11">
        <f>'B一般'!H41+'B原料'!H41</f>
        <v>278684</v>
      </c>
      <c r="I41" s="18">
        <f>'B一般'!I41+'B原料'!I41</f>
        <v>621997</v>
      </c>
      <c r="J41" s="26">
        <f>SUM(D41:I41)</f>
        <v>2329382</v>
      </c>
      <c r="K41" s="22">
        <f>'B一般'!K41+'B原料'!K41</f>
        <v>607065</v>
      </c>
      <c r="L41" s="11">
        <f>'B一般'!L41+'B原料'!L41</f>
        <v>811095</v>
      </c>
      <c r="M41" s="11">
        <f>'B一般'!M41+'B原料'!M41</f>
        <v>864321</v>
      </c>
      <c r="N41" s="11">
        <f>'B一般'!N41+'B原料'!N41</f>
        <v>817187</v>
      </c>
      <c r="O41" s="11">
        <f>'B一般'!O41+'B原料'!O41</f>
        <v>655754</v>
      </c>
      <c r="P41" s="18">
        <f>'B一般'!P41+'B原料'!P41</f>
        <v>524235</v>
      </c>
      <c r="Q41" s="26">
        <f>SUM(K41:P41)</f>
        <v>4279657</v>
      </c>
      <c r="R41" s="22">
        <f>J41+Q41</f>
        <v>6609039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7">
        <f>IF(OR(D40=0,D41=0)," ",(D41/D40)*1000)</f>
        <v>348028.4005979073</v>
      </c>
      <c r="E42" s="12">
        <f aca="true" t="shared" si="12" ref="E42:R42">IF(OR(E40=0,E41=0)," ",(E41/E40)*1000)</f>
        <v>345812.98992161255</v>
      </c>
      <c r="F42" s="12">
        <f t="shared" si="12"/>
        <v>348206.5344224037</v>
      </c>
      <c r="G42" s="12">
        <f t="shared" si="12"/>
        <v>340818.9655172414</v>
      </c>
      <c r="H42" s="12">
        <f t="shared" si="12"/>
        <v>334554.6218487395</v>
      </c>
      <c r="I42" s="19">
        <f t="shared" si="12"/>
        <v>335489.21251348435</v>
      </c>
      <c r="J42" s="27">
        <f t="shared" si="12"/>
        <v>341601.7011291978</v>
      </c>
      <c r="K42" s="23">
        <f t="shared" si="12"/>
        <v>334840.0441257584</v>
      </c>
      <c r="L42" s="12">
        <f t="shared" si="12"/>
        <v>333921.3668176204</v>
      </c>
      <c r="M42" s="12">
        <f t="shared" si="12"/>
        <v>337757.32708089094</v>
      </c>
      <c r="N42" s="12">
        <f t="shared" si="12"/>
        <v>343644.6593776283</v>
      </c>
      <c r="O42" s="12">
        <f t="shared" si="12"/>
        <v>343686.5828092243</v>
      </c>
      <c r="P42" s="19">
        <f t="shared" si="12"/>
        <v>346258.25627476885</v>
      </c>
      <c r="Q42" s="27">
        <f t="shared" si="12"/>
        <v>339628.36282834696</v>
      </c>
      <c r="R42" s="23">
        <f t="shared" si="12"/>
        <v>340321.2667353244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0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0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0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8127</v>
      </c>
      <c r="F44" s="11">
        <f>'B一般'!F44+'B原料'!F44</f>
        <v>7332</v>
      </c>
      <c r="G44" s="11">
        <f>'B一般'!G44+'B原料'!G44</f>
        <v>8769</v>
      </c>
      <c r="H44" s="11">
        <f>'B一般'!H44+'B原料'!H44</f>
        <v>12448</v>
      </c>
      <c r="I44" s="18">
        <f>'B一般'!I44+'B原料'!I44</f>
        <v>11823</v>
      </c>
      <c r="J44" s="26">
        <f>SUM(D44:I44)</f>
        <v>48499</v>
      </c>
      <c r="K44" s="22">
        <f>'B一般'!K44+'B原料'!K44</f>
        <v>6119</v>
      </c>
      <c r="L44" s="11">
        <f>'B一般'!L44+'B原料'!L44</f>
        <v>7373</v>
      </c>
      <c r="M44" s="11">
        <f>'B一般'!M44+'B原料'!M44</f>
        <v>0</v>
      </c>
      <c r="N44" s="11">
        <f>'B一般'!N44+'B原料'!N44</f>
        <v>6400</v>
      </c>
      <c r="O44" s="11">
        <f>'B一般'!O44+'B原料'!O44</f>
        <v>6680</v>
      </c>
      <c r="P44" s="18">
        <f>'B一般'!P44+'B原料'!P44</f>
        <v>6731</v>
      </c>
      <c r="Q44" s="26">
        <f>SUM(K44:P44)</f>
        <v>33303</v>
      </c>
      <c r="R44" s="22">
        <f>J44+Q44</f>
        <v>81802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15">
        <f>'B一般'!D46+'B原料'!D46</f>
        <v>6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6</v>
      </c>
      <c r="H46" s="11">
        <f>'B一般'!H46+'B原料'!H46</f>
        <v>0</v>
      </c>
      <c r="I46" s="18">
        <f>'B一般'!I46+'B原料'!I46</f>
        <v>7</v>
      </c>
      <c r="J46" s="30">
        <f>SUM(D46:I46)</f>
        <v>19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5</v>
      </c>
      <c r="Q46" s="30">
        <f>SUM(K46:P46)</f>
        <v>5</v>
      </c>
      <c r="R46" s="22">
        <f>J46+Q46</f>
        <v>24</v>
      </c>
      <c r="S46" s="5"/>
    </row>
    <row r="47" spans="1:18" ht="15" customHeight="1">
      <c r="A47" s="164"/>
      <c r="B47" s="112" t="s">
        <v>10</v>
      </c>
      <c r="C47" s="112" t="s">
        <v>2</v>
      </c>
      <c r="D47" s="16">
        <f>'B一般'!D47+'B原料'!D47</f>
        <v>3018</v>
      </c>
      <c r="E47" s="11">
        <f>'B一般'!E47+'B原料'!E47</f>
        <v>0</v>
      </c>
      <c r="F47" s="11">
        <f>'B一般'!F47+'B原料'!F47</f>
        <v>0</v>
      </c>
      <c r="G47" s="11">
        <f>'B一般'!G47+'B原料'!G47</f>
        <v>3062</v>
      </c>
      <c r="H47" s="11">
        <f>'B一般'!H47+'B原料'!H47</f>
        <v>0</v>
      </c>
      <c r="I47" s="18">
        <f>'B一般'!I47+'B原料'!I47</f>
        <v>3736</v>
      </c>
      <c r="J47" s="26">
        <f>SUM(D47:I47)</f>
        <v>9816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3774</v>
      </c>
      <c r="Q47" s="26">
        <f>SUM(K47:P47)</f>
        <v>3774</v>
      </c>
      <c r="R47" s="22">
        <f>J47+Q47</f>
        <v>13590</v>
      </c>
    </row>
    <row r="48" spans="1:18" ht="15" customHeight="1" thickBot="1">
      <c r="A48" s="165"/>
      <c r="B48" s="113" t="s">
        <v>18</v>
      </c>
      <c r="C48" s="113" t="s">
        <v>3</v>
      </c>
      <c r="D48" s="17">
        <f>IF(OR(D46=0,D47=0)," ",(D47/D46)*1000)</f>
        <v>503000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510333.3333333333</v>
      </c>
      <c r="H48" s="12" t="str">
        <f t="shared" si="14"/>
        <v> </v>
      </c>
      <c r="I48" s="19">
        <f t="shared" si="14"/>
        <v>533714.2857142857</v>
      </c>
      <c r="J48" s="27">
        <f t="shared" si="14"/>
        <v>516631.5789473684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>
        <f t="shared" si="14"/>
        <v>754800</v>
      </c>
      <c r="Q48" s="27">
        <f t="shared" si="14"/>
        <v>754800</v>
      </c>
      <c r="R48" s="23">
        <f t="shared" si="14"/>
        <v>566250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52">
        <f>D4+D7+D10+D13+D16+D19+D22+D25+D28+D31+D34+D40+D43+D46+D37</f>
        <v>94712</v>
      </c>
      <c r="E49" s="53">
        <f aca="true" t="shared" si="15" ref="E49:I50">E4+E7+E10+E13+E16+E19+E22+E25+E28+E31+E34+E40+E43+E46+E37</f>
        <v>176212</v>
      </c>
      <c r="F49" s="14">
        <f t="shared" si="15"/>
        <v>106188</v>
      </c>
      <c r="G49" s="14">
        <f t="shared" si="15"/>
        <v>167469</v>
      </c>
      <c r="H49" s="14">
        <f t="shared" si="15"/>
        <v>81894</v>
      </c>
      <c r="I49" s="21">
        <f t="shared" si="15"/>
        <v>118158</v>
      </c>
      <c r="J49" s="29">
        <f>SUM(D49:I49)</f>
        <v>744633</v>
      </c>
      <c r="K49" s="25">
        <f aca="true" t="shared" si="16" ref="K49:P50">K4+K7+K10+K13+K16+K19+K22+K25+K28+K31+K34+K40+K43+K46+K37</f>
        <v>103499</v>
      </c>
      <c r="L49" s="14">
        <f t="shared" si="16"/>
        <v>83565</v>
      </c>
      <c r="M49" s="14">
        <f t="shared" si="16"/>
        <v>154430</v>
      </c>
      <c r="N49" s="14">
        <f t="shared" si="16"/>
        <v>173004</v>
      </c>
      <c r="O49" s="53">
        <f t="shared" si="16"/>
        <v>101168</v>
      </c>
      <c r="P49" s="55">
        <f t="shared" si="16"/>
        <v>102917</v>
      </c>
      <c r="Q49" s="29">
        <f>SUM(K49:P49)</f>
        <v>718583</v>
      </c>
      <c r="R49" s="25">
        <f>J49+Q49</f>
        <v>1463216</v>
      </c>
    </row>
    <row r="50" spans="1:18" ht="15" customHeight="1">
      <c r="A50" s="167"/>
      <c r="B50" s="112" t="s">
        <v>10</v>
      </c>
      <c r="C50" s="112" t="s">
        <v>2</v>
      </c>
      <c r="D50" s="52">
        <f>D5+D8+D11+D14+D17+D20+D23+D26+D29+D32+D35+D41+D44+D47+D38</f>
        <v>8479461</v>
      </c>
      <c r="E50" s="54">
        <f t="shared" si="15"/>
        <v>14620672</v>
      </c>
      <c r="F50" s="13">
        <f t="shared" si="15"/>
        <v>8670571</v>
      </c>
      <c r="G50" s="13">
        <f t="shared" si="15"/>
        <v>12642046</v>
      </c>
      <c r="H50" s="13">
        <f t="shared" si="15"/>
        <v>6578006</v>
      </c>
      <c r="I50" s="20">
        <f t="shared" si="15"/>
        <v>11564091</v>
      </c>
      <c r="J50" s="28">
        <f>SUM(D50:I50)</f>
        <v>62554847</v>
      </c>
      <c r="K50" s="24">
        <f t="shared" si="16"/>
        <v>9990164</v>
      </c>
      <c r="L50" s="13">
        <f t="shared" si="16"/>
        <v>8175947</v>
      </c>
      <c r="M50" s="13">
        <f t="shared" si="16"/>
        <v>15087006</v>
      </c>
      <c r="N50" s="13">
        <f t="shared" si="16"/>
        <v>16923617</v>
      </c>
      <c r="O50" s="56">
        <f t="shared" si="16"/>
        <v>10703031</v>
      </c>
      <c r="P50" s="57">
        <f t="shared" si="16"/>
        <v>10855911</v>
      </c>
      <c r="Q50" s="28">
        <f>SUM(K50:P50)</f>
        <v>71735676</v>
      </c>
      <c r="R50" s="24">
        <f>J50+Q50</f>
        <v>134290523</v>
      </c>
    </row>
    <row r="51" spans="1:18" ht="15" customHeight="1" thickBot="1">
      <c r="A51" s="168"/>
      <c r="B51" s="113" t="s">
        <v>18</v>
      </c>
      <c r="C51" s="113" t="s">
        <v>3</v>
      </c>
      <c r="D51" s="37">
        <f>IF(OR(D49=0,D50=0)," ",D50/D49*1000)</f>
        <v>89528.89813328828</v>
      </c>
      <c r="E51" s="12">
        <f>IF(OR(E49=0,E50=0)," ",E50/E49*1000)</f>
        <v>82972.0563866252</v>
      </c>
      <c r="F51" s="12">
        <f aca="true" t="shared" si="17" ref="F51:Q51">IF(OR(F49=0,F50=0)," ",(F50/F49)*1000)</f>
        <v>81653.02105699325</v>
      </c>
      <c r="G51" s="12">
        <f t="shared" si="17"/>
        <v>75488.87256746025</v>
      </c>
      <c r="H51" s="12">
        <f t="shared" si="17"/>
        <v>80323.4180770264</v>
      </c>
      <c r="I51" s="19">
        <f t="shared" si="17"/>
        <v>97869.72528309553</v>
      </c>
      <c r="J51" s="27">
        <f t="shared" si="17"/>
        <v>84007.6212040025</v>
      </c>
      <c r="K51" s="23">
        <f t="shared" si="17"/>
        <v>96524.25627300747</v>
      </c>
      <c r="L51" s="12">
        <f t="shared" si="17"/>
        <v>97839.37054987137</v>
      </c>
      <c r="M51" s="12">
        <f t="shared" si="17"/>
        <v>97694.7872822638</v>
      </c>
      <c r="N51" s="12">
        <f t="shared" si="17"/>
        <v>97822.11393956208</v>
      </c>
      <c r="O51" s="12">
        <f>IF(OR(O49=0,O50=0)," ",O50/O49*1000)</f>
        <v>105794.62873635933</v>
      </c>
      <c r="P51" s="47">
        <f>IF(OR(P49=0,P50=0)," ",P50/P49*1000)</f>
        <v>105482.1943896538</v>
      </c>
      <c r="Q51" s="27">
        <f t="shared" si="17"/>
        <v>99829.35304620344</v>
      </c>
      <c r="R51" s="23">
        <f>IF(OR(R49=0,R50=0)," ",(R50/R49)*1000)</f>
        <v>91777.64800275557</v>
      </c>
    </row>
    <row r="52" spans="1:18" ht="15" customHeight="1" thickBot="1">
      <c r="A52" s="170" t="s">
        <v>13</v>
      </c>
      <c r="B52" s="171"/>
      <c r="C52" s="172"/>
      <c r="D52" s="31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3" ht="14.25">
      <c r="A53" s="111" t="str">
        <f>'総合計'!A62</f>
        <v>※4~12月は確々報値。1~2月は確報値。3月は速報値。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103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43">
        <v>23443</v>
      </c>
      <c r="E7" s="45">
        <v>9274</v>
      </c>
      <c r="F7" s="45"/>
      <c r="G7" s="45"/>
      <c r="H7" s="45"/>
      <c r="I7" s="46"/>
      <c r="J7" s="103">
        <f>SUM(D7:I7)</f>
        <v>32717</v>
      </c>
      <c r="K7" s="101"/>
      <c r="L7" s="70"/>
      <c r="M7" s="70"/>
      <c r="N7" s="70"/>
      <c r="O7" s="70">
        <v>30802</v>
      </c>
      <c r="P7" s="71">
        <v>17542</v>
      </c>
      <c r="Q7" s="26">
        <f>SUM(K7:P7)</f>
        <v>48344</v>
      </c>
      <c r="R7" s="22">
        <f>J7+Q7</f>
        <v>81061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43">
        <v>1973604</v>
      </c>
      <c r="E8" s="45">
        <v>751354</v>
      </c>
      <c r="F8" s="45"/>
      <c r="G8" s="45"/>
      <c r="H8" s="45"/>
      <c r="I8" s="46"/>
      <c r="J8" s="103">
        <f>SUM(D8:I8)</f>
        <v>2724958</v>
      </c>
      <c r="K8" s="101"/>
      <c r="L8" s="70"/>
      <c r="M8" s="70"/>
      <c r="N8" s="70"/>
      <c r="O8" s="70">
        <v>3415770</v>
      </c>
      <c r="P8" s="71">
        <v>1801940</v>
      </c>
      <c r="Q8" s="26">
        <f>SUM(K8:P8)</f>
        <v>5217710</v>
      </c>
      <c r="R8" s="22">
        <f>J8+Q8</f>
        <v>7942668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>
        <v>84187.34803566097</v>
      </c>
      <c r="E9" s="12">
        <v>81017.25253396593</v>
      </c>
      <c r="F9" s="12" t="s">
        <v>53</v>
      </c>
      <c r="G9" s="12" t="s">
        <v>53</v>
      </c>
      <c r="H9" s="12" t="s">
        <v>53</v>
      </c>
      <c r="I9" s="47" t="s">
        <v>53</v>
      </c>
      <c r="J9" s="27">
        <f>IF(OR(J7=0,J8=0)," ",J8/J7*1000)</f>
        <v>83288.74896842621</v>
      </c>
      <c r="K9" s="154" t="s">
        <v>53</v>
      </c>
      <c r="L9" s="12" t="s">
        <v>53</v>
      </c>
      <c r="M9" s="12" t="s">
        <v>53</v>
      </c>
      <c r="N9" s="12" t="s">
        <v>53</v>
      </c>
      <c r="O9" s="12">
        <v>110894.42244010129</v>
      </c>
      <c r="P9" s="47">
        <v>102721.46847565843</v>
      </c>
      <c r="Q9" s="27">
        <f>IF(OR(Q7=0,Q8=0)," ",Q8/Q7*1000)</f>
        <v>107928.80191957638</v>
      </c>
      <c r="R9" s="23">
        <f>IF(OR(R7=0,R8=0)," ",R8/R7*1000)</f>
        <v>97983.83933087428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>
        <v>7121</v>
      </c>
      <c r="J10" s="49">
        <f>SUM(D10:I10)</f>
        <v>7121</v>
      </c>
      <c r="K10" s="101">
        <v>13470</v>
      </c>
      <c r="L10" s="70"/>
      <c r="M10" s="70"/>
      <c r="N10" s="70"/>
      <c r="O10" s="70"/>
      <c r="P10" s="71"/>
      <c r="Q10" s="26">
        <f>SUM(K10:P10)</f>
        <v>13470</v>
      </c>
      <c r="R10" s="22">
        <f>J10+Q10</f>
        <v>20591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/>
      <c r="E11" s="45"/>
      <c r="F11" s="45"/>
      <c r="G11" s="45"/>
      <c r="H11" s="45"/>
      <c r="I11" s="46">
        <v>631161</v>
      </c>
      <c r="J11" s="49">
        <f>SUM(D11:I11)</f>
        <v>631161</v>
      </c>
      <c r="K11" s="101">
        <v>1213542</v>
      </c>
      <c r="L11" s="70"/>
      <c r="M11" s="70"/>
      <c r="N11" s="70"/>
      <c r="O11" s="70"/>
      <c r="P11" s="71"/>
      <c r="Q11" s="28">
        <f>SUM(K11:P11)</f>
        <v>1213542</v>
      </c>
      <c r="R11" s="24">
        <f>J11+Q11</f>
        <v>1844703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>
        <v>88633.75930346861</v>
      </c>
      <c r="J12" s="27">
        <f>IF(OR(J10=0,J11=0)," ",J11/J10*1000)</f>
        <v>88633.75930346861</v>
      </c>
      <c r="K12" s="154">
        <v>90092.20489977728</v>
      </c>
      <c r="L12" s="12" t="s">
        <v>53</v>
      </c>
      <c r="M12" s="12" t="s">
        <v>53</v>
      </c>
      <c r="N12" s="12" t="s">
        <v>53</v>
      </c>
      <c r="O12" s="12" t="s">
        <v>53</v>
      </c>
      <c r="P12" s="47" t="s">
        <v>53</v>
      </c>
      <c r="Q12" s="27">
        <f>IF(OR(Q10=0,Q11=0)," ",Q11/Q10*1000)</f>
        <v>90092.20489977728</v>
      </c>
      <c r="R12" s="23">
        <f>IF(OR(R10=0,R11=0)," ",R11/R10*1000)</f>
        <v>89587.82963430624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/>
      <c r="E13" s="45">
        <v>15992</v>
      </c>
      <c r="F13" s="45"/>
      <c r="G13" s="45"/>
      <c r="H13" s="45"/>
      <c r="I13" s="46"/>
      <c r="J13" s="49">
        <f>SUM(D13:I13)</f>
        <v>15992</v>
      </c>
      <c r="K13" s="101"/>
      <c r="L13" s="70"/>
      <c r="M13" s="70">
        <v>8583</v>
      </c>
      <c r="N13" s="70"/>
      <c r="O13" s="70">
        <v>3000</v>
      </c>
      <c r="P13" s="71"/>
      <c r="Q13" s="26">
        <f>SUM(K13:P13)</f>
        <v>11583</v>
      </c>
      <c r="R13" s="22">
        <f>J13+Q13</f>
        <v>27575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/>
      <c r="E14" s="45">
        <v>1268824</v>
      </c>
      <c r="F14" s="45"/>
      <c r="G14" s="45"/>
      <c r="H14" s="45"/>
      <c r="I14" s="46"/>
      <c r="J14" s="49">
        <f>SUM(D14:I14)</f>
        <v>1268824</v>
      </c>
      <c r="K14" s="101"/>
      <c r="L14" s="70"/>
      <c r="M14" s="70">
        <v>917281</v>
      </c>
      <c r="N14" s="70"/>
      <c r="O14" s="70">
        <v>319302</v>
      </c>
      <c r="P14" s="71"/>
      <c r="Q14" s="28">
        <f>SUM(K14:P14)</f>
        <v>1236583</v>
      </c>
      <c r="R14" s="24">
        <f>J14+Q14</f>
        <v>2505407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 t="s">
        <v>53</v>
      </c>
      <c r="E15" s="12">
        <v>79341.17058529264</v>
      </c>
      <c r="F15" s="12" t="s">
        <v>53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79341.17058529264</v>
      </c>
      <c r="K15" s="154" t="s">
        <v>53</v>
      </c>
      <c r="L15" s="12" t="s">
        <v>53</v>
      </c>
      <c r="M15" s="12">
        <v>106871.8396830945</v>
      </c>
      <c r="N15" s="12" t="s">
        <v>53</v>
      </c>
      <c r="O15" s="12">
        <v>106434</v>
      </c>
      <c r="P15" s="47" t="s">
        <v>53</v>
      </c>
      <c r="Q15" s="27">
        <f>IF(OR(Q13=0,Q14=0)," ",Q14/Q13*1000)</f>
        <v>106758.43909177244</v>
      </c>
      <c r="R15" s="23">
        <f>IF(OR(R13=0,R14=0)," ",R14/R13*1000)</f>
        <v>90857.91477787853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>
        <v>29323</v>
      </c>
      <c r="E16" s="45">
        <v>43525</v>
      </c>
      <c r="F16" s="45">
        <v>24585</v>
      </c>
      <c r="G16" s="45">
        <v>80055</v>
      </c>
      <c r="H16" s="45">
        <v>26470</v>
      </c>
      <c r="I16" s="46">
        <v>42406</v>
      </c>
      <c r="J16" s="49">
        <f>SUM(D16:I16)</f>
        <v>246364</v>
      </c>
      <c r="K16" s="101">
        <v>26017</v>
      </c>
      <c r="L16" s="70">
        <v>12049</v>
      </c>
      <c r="M16" s="70">
        <v>54190</v>
      </c>
      <c r="N16" s="70">
        <v>77606</v>
      </c>
      <c r="O16" s="70">
        <v>42001</v>
      </c>
      <c r="P16" s="71">
        <v>40575</v>
      </c>
      <c r="Q16" s="26">
        <f>SUM(K16:P16)</f>
        <v>252438</v>
      </c>
      <c r="R16" s="22">
        <f>J16+Q16</f>
        <v>498802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>
        <v>2601423</v>
      </c>
      <c r="E17" s="45">
        <v>3649649</v>
      </c>
      <c r="F17" s="45">
        <v>2125477</v>
      </c>
      <c r="G17" s="45">
        <v>6066578</v>
      </c>
      <c r="H17" s="45">
        <v>2113641</v>
      </c>
      <c r="I17" s="46">
        <v>4153900</v>
      </c>
      <c r="J17" s="49">
        <f>SUM(D17:I17)</f>
        <v>20710668</v>
      </c>
      <c r="K17" s="101">
        <v>2465826</v>
      </c>
      <c r="L17" s="70">
        <v>1200815</v>
      </c>
      <c r="M17" s="70">
        <v>5646634</v>
      </c>
      <c r="N17" s="70">
        <v>7292330</v>
      </c>
      <c r="O17" s="70">
        <v>3985992</v>
      </c>
      <c r="P17" s="71">
        <v>4099670</v>
      </c>
      <c r="Q17" s="26">
        <f>SUM(K17:P17)</f>
        <v>24691267</v>
      </c>
      <c r="R17" s="22">
        <f>J17+Q17</f>
        <v>45401935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154">
        <v>88716.12727210722</v>
      </c>
      <c r="E18" s="12">
        <v>83851.78632969558</v>
      </c>
      <c r="F18" s="12">
        <v>86454.22005287778</v>
      </c>
      <c r="G18" s="12">
        <v>75780.12616326274</v>
      </c>
      <c r="H18" s="12">
        <v>79850.43445409897</v>
      </c>
      <c r="I18" s="47">
        <v>97955.47799839644</v>
      </c>
      <c r="J18" s="27">
        <f>IF(OR(J16=0,J17=0)," ",J17/J16*1000)</f>
        <v>84065.3179847705</v>
      </c>
      <c r="K18" s="154">
        <v>94777.49164008148</v>
      </c>
      <c r="L18" s="12">
        <v>99660.96771516307</v>
      </c>
      <c r="M18" s="12">
        <v>104200.66432921203</v>
      </c>
      <c r="N18" s="12">
        <v>93966.05932530989</v>
      </c>
      <c r="O18" s="12">
        <v>94902.31184971787</v>
      </c>
      <c r="P18" s="47">
        <v>101039.30991990141</v>
      </c>
      <c r="Q18" s="27">
        <f>IF(OR(Q16=0,Q17=0)," ",Q17/Q16*1000)</f>
        <v>97811.21305033316</v>
      </c>
      <c r="R18" s="23">
        <f>IF(OR(R16=0,R17=0)," ",R17/R16*1000)</f>
        <v>91021.95861283636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>
        <v>10822</v>
      </c>
      <c r="M19" s="70"/>
      <c r="N19" s="70"/>
      <c r="O19" s="70"/>
      <c r="P19" s="71"/>
      <c r="Q19" s="26">
        <f>SUM(K19:P19)</f>
        <v>10822</v>
      </c>
      <c r="R19" s="22">
        <f>J19+Q19</f>
        <v>10822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>
        <v>599661</v>
      </c>
      <c r="M20" s="70"/>
      <c r="N20" s="70"/>
      <c r="O20" s="70"/>
      <c r="P20" s="71"/>
      <c r="Q20" s="26">
        <f>SUM(K20:P20)</f>
        <v>599661</v>
      </c>
      <c r="R20" s="22">
        <f>J20+Q20</f>
        <v>599661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>
        <v>55411.29181297357</v>
      </c>
      <c r="M21" s="12" t="s">
        <v>53</v>
      </c>
      <c r="N21" s="12" t="s">
        <v>53</v>
      </c>
      <c r="O21" s="12" t="s">
        <v>53</v>
      </c>
      <c r="P21" s="47" t="s">
        <v>53</v>
      </c>
      <c r="Q21" s="27">
        <f>IF(OR(Q19=0,Q20=0)," ",Q20/Q19*1000)</f>
        <v>55411.29181297357</v>
      </c>
      <c r="R21" s="23">
        <f>IF(OR(R19=0,R20=0)," ",R20/R19*1000)</f>
        <v>55411.29181297357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>
        <v>3999</v>
      </c>
      <c r="E31" s="45">
        <v>42132</v>
      </c>
      <c r="F31" s="45">
        <v>32912</v>
      </c>
      <c r="G31" s="45">
        <v>69570</v>
      </c>
      <c r="H31" s="45">
        <v>22216</v>
      </c>
      <c r="I31" s="46">
        <v>44654</v>
      </c>
      <c r="J31" s="49">
        <f>SUM(D31:I31)</f>
        <v>215483</v>
      </c>
      <c r="K31" s="101">
        <v>25206</v>
      </c>
      <c r="L31" s="70">
        <v>46265</v>
      </c>
      <c r="M31" s="70">
        <v>60396</v>
      </c>
      <c r="N31" s="70">
        <v>68229</v>
      </c>
      <c r="O31" s="70">
        <v>22257</v>
      </c>
      <c r="P31" s="71">
        <v>20320</v>
      </c>
      <c r="Q31" s="26">
        <f>SUM(K31:P31)</f>
        <v>242673</v>
      </c>
      <c r="R31" s="22">
        <f>J31+Q31</f>
        <v>458156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>
        <v>312013</v>
      </c>
      <c r="E32" s="45">
        <v>3232250</v>
      </c>
      <c r="F32" s="45">
        <v>2445735</v>
      </c>
      <c r="G32" s="45">
        <v>4882549</v>
      </c>
      <c r="H32" s="45">
        <v>1731226</v>
      </c>
      <c r="I32" s="46">
        <v>4300120</v>
      </c>
      <c r="J32" s="49">
        <f>SUM(D32:I32)</f>
        <v>16903893</v>
      </c>
      <c r="K32" s="101">
        <v>2391104</v>
      </c>
      <c r="L32" s="70">
        <v>4358457</v>
      </c>
      <c r="M32" s="70">
        <v>4923082</v>
      </c>
      <c r="N32" s="70">
        <v>6500730</v>
      </c>
      <c r="O32" s="70">
        <v>2197334</v>
      </c>
      <c r="P32" s="71">
        <v>2103943</v>
      </c>
      <c r="Q32" s="28">
        <f>SUM(K32:P32)</f>
        <v>22474650</v>
      </c>
      <c r="R32" s="24">
        <f>J32+Q32</f>
        <v>39378543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>
        <v>78022.75568892223</v>
      </c>
      <c r="E33" s="12">
        <v>76717.22206398936</v>
      </c>
      <c r="F33" s="12">
        <v>74311.34540593096</v>
      </c>
      <c r="G33" s="12">
        <v>70181.81687508983</v>
      </c>
      <c r="H33" s="12">
        <v>77926.98955707598</v>
      </c>
      <c r="I33" s="47">
        <v>96298.65185649662</v>
      </c>
      <c r="J33" s="27">
        <f>IF(OR(J31=0,J32=0)," ",J32/J31*1000)</f>
        <v>78446.52710422632</v>
      </c>
      <c r="K33" s="154">
        <v>94862.4930572086</v>
      </c>
      <c r="L33" s="12">
        <v>94206.35469577434</v>
      </c>
      <c r="M33" s="12">
        <v>81513.37836942844</v>
      </c>
      <c r="N33" s="12">
        <v>95278.1075495757</v>
      </c>
      <c r="O33" s="12">
        <v>98725.52455407288</v>
      </c>
      <c r="P33" s="47">
        <v>103540.50196850393</v>
      </c>
      <c r="Q33" s="27">
        <f>IF(OR(Q31=0,Q32=0)," ",Q32/Q31*1000)</f>
        <v>92612.89883917864</v>
      </c>
      <c r="R33" s="23">
        <f>IF(OR(R31=0,R32=0)," ",R32/R31*1000)</f>
        <v>85950.07595666105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43">
        <v>1338</v>
      </c>
      <c r="E40" s="45">
        <v>893</v>
      </c>
      <c r="F40" s="45">
        <v>857</v>
      </c>
      <c r="G40" s="45">
        <v>1044</v>
      </c>
      <c r="H40" s="45">
        <v>833</v>
      </c>
      <c r="I40" s="46">
        <v>1854</v>
      </c>
      <c r="J40" s="49">
        <f>SUM(D40:I40)</f>
        <v>6819</v>
      </c>
      <c r="K40" s="101">
        <v>1813</v>
      </c>
      <c r="L40" s="70">
        <v>2429</v>
      </c>
      <c r="M40" s="70">
        <v>2559</v>
      </c>
      <c r="N40" s="70">
        <v>2378</v>
      </c>
      <c r="O40" s="70">
        <v>1908</v>
      </c>
      <c r="P40" s="71">
        <v>1514</v>
      </c>
      <c r="Q40" s="26">
        <f>SUM(K40:P40)</f>
        <v>12601</v>
      </c>
      <c r="R40" s="22">
        <f>J40+Q40</f>
        <v>19420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43">
        <v>465662</v>
      </c>
      <c r="E41" s="45">
        <v>308811</v>
      </c>
      <c r="F41" s="45">
        <v>298413</v>
      </c>
      <c r="G41" s="45">
        <v>355815</v>
      </c>
      <c r="H41" s="45">
        <v>278684</v>
      </c>
      <c r="I41" s="46">
        <v>621997</v>
      </c>
      <c r="J41" s="49">
        <f>SUM(D41:I41)</f>
        <v>2329382</v>
      </c>
      <c r="K41" s="101">
        <v>607065</v>
      </c>
      <c r="L41" s="70">
        <v>811095</v>
      </c>
      <c r="M41" s="70">
        <v>864321</v>
      </c>
      <c r="N41" s="70">
        <v>817187</v>
      </c>
      <c r="O41" s="70">
        <v>655754</v>
      </c>
      <c r="P41" s="71">
        <v>524235</v>
      </c>
      <c r="Q41" s="26">
        <f>SUM(K41:P41)</f>
        <v>4279657</v>
      </c>
      <c r="R41" s="22">
        <f>J41+Q41</f>
        <v>6609039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>
        <v>348028.4005979073</v>
      </c>
      <c r="E42" s="12">
        <v>345812.98992161255</v>
      </c>
      <c r="F42" s="12">
        <v>348206.5344224037</v>
      </c>
      <c r="G42" s="12">
        <v>340818.9655172414</v>
      </c>
      <c r="H42" s="12">
        <v>334554.6218487395</v>
      </c>
      <c r="I42" s="47">
        <v>335489.21251348435</v>
      </c>
      <c r="J42" s="27">
        <f>IF(OR(J40=0,J41=0)," ",J41/J40*1000)</f>
        <v>341601.7011291978</v>
      </c>
      <c r="K42" s="154">
        <v>334840.0441257584</v>
      </c>
      <c r="L42" s="12">
        <v>333921.3668176204</v>
      </c>
      <c r="M42" s="12">
        <v>337757.32708089094</v>
      </c>
      <c r="N42" s="12">
        <v>343644.6593776283</v>
      </c>
      <c r="O42" s="12">
        <v>343686.5828092243</v>
      </c>
      <c r="P42" s="47">
        <v>346258.25627476885</v>
      </c>
      <c r="Q42" s="27">
        <f>IF(OR(Q40=0,Q41=0)," ",Q41/Q40*1000)</f>
        <v>339628.36282834696</v>
      </c>
      <c r="R42" s="23">
        <f>IF(OR(R40=0,R41=0)," ",R41/R40*1000)</f>
        <v>340321.2667353244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43"/>
      <c r="E44" s="45">
        <v>8127</v>
      </c>
      <c r="F44" s="45">
        <v>7332</v>
      </c>
      <c r="G44" s="45">
        <v>8769</v>
      </c>
      <c r="H44" s="45">
        <v>12448</v>
      </c>
      <c r="I44" s="46">
        <v>11823</v>
      </c>
      <c r="J44" s="49">
        <f>SUM(D44:I44)</f>
        <v>48499</v>
      </c>
      <c r="K44" s="101">
        <v>6119</v>
      </c>
      <c r="L44" s="70">
        <v>7373</v>
      </c>
      <c r="M44" s="70"/>
      <c r="N44" s="70">
        <v>6400</v>
      </c>
      <c r="O44" s="70">
        <v>6680</v>
      </c>
      <c r="P44" s="71">
        <v>6731</v>
      </c>
      <c r="Q44" s="26">
        <f>SUM(K44:P44)</f>
        <v>33303</v>
      </c>
      <c r="R44" s="22">
        <f>J44+Q44</f>
        <v>81802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43">
        <v>6</v>
      </c>
      <c r="E46" s="45"/>
      <c r="F46" s="45"/>
      <c r="G46" s="45">
        <v>6</v>
      </c>
      <c r="H46" s="45"/>
      <c r="I46" s="46">
        <v>7</v>
      </c>
      <c r="J46" s="49">
        <f>SUM(D46:I46)</f>
        <v>19</v>
      </c>
      <c r="K46" s="101"/>
      <c r="L46" s="70"/>
      <c r="M46" s="70"/>
      <c r="N46" s="70"/>
      <c r="O46" s="70"/>
      <c r="P46" s="71">
        <v>5</v>
      </c>
      <c r="Q46" s="29">
        <f>SUM(K46:P46)</f>
        <v>5</v>
      </c>
      <c r="R46" s="25">
        <f>J46+Q46</f>
        <v>24</v>
      </c>
      <c r="S46" s="5"/>
    </row>
    <row r="47" spans="1:18" ht="15" customHeight="1">
      <c r="A47" s="164"/>
      <c r="B47" s="112" t="s">
        <v>10</v>
      </c>
      <c r="C47" s="112" t="s">
        <v>2</v>
      </c>
      <c r="D47" s="43">
        <v>3018</v>
      </c>
      <c r="E47" s="45"/>
      <c r="F47" s="45"/>
      <c r="G47" s="45">
        <v>3062</v>
      </c>
      <c r="H47" s="45"/>
      <c r="I47" s="46">
        <v>3736</v>
      </c>
      <c r="J47" s="49">
        <f>SUM(D47:I47)</f>
        <v>9816</v>
      </c>
      <c r="K47" s="101"/>
      <c r="L47" s="70"/>
      <c r="M47" s="70"/>
      <c r="N47" s="70"/>
      <c r="O47" s="70"/>
      <c r="P47" s="71">
        <v>3774</v>
      </c>
      <c r="Q47" s="28">
        <f>SUM(K47:P47)</f>
        <v>3774</v>
      </c>
      <c r="R47" s="24">
        <f>J47+Q47</f>
        <v>13590</v>
      </c>
    </row>
    <row r="48" spans="1:18" ht="15" customHeight="1" thickBot="1">
      <c r="A48" s="165"/>
      <c r="B48" s="113" t="s">
        <v>18</v>
      </c>
      <c r="C48" s="113" t="s">
        <v>3</v>
      </c>
      <c r="D48" s="154">
        <v>503000</v>
      </c>
      <c r="E48" s="12" t="s">
        <v>53</v>
      </c>
      <c r="F48" s="12" t="s">
        <v>53</v>
      </c>
      <c r="G48" s="12">
        <v>510333.3333333333</v>
      </c>
      <c r="H48" s="12" t="s">
        <v>53</v>
      </c>
      <c r="I48" s="47">
        <v>533714.2857142857</v>
      </c>
      <c r="J48" s="27">
        <f>IF(OR(J46=0,J47=0)," ",J47/J46*1000)</f>
        <v>516631.5789473684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>
        <v>754800</v>
      </c>
      <c r="Q48" s="27">
        <f>IF(OR(Q46=0,Q47=0)," ",Q47/Q46*1000)</f>
        <v>754800</v>
      </c>
      <c r="R48" s="23">
        <f>IF(OR(R46=0,R47=0)," ",R47/R46*1000)</f>
        <v>566250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53">
        <f>D4+D7+D10+D13+D16+D19+D22+D25+D28+D31+D34+D37+D40+D46+D43</f>
        <v>58109</v>
      </c>
      <c r="E49" s="53">
        <f aca="true" t="shared" si="0" ref="E49:H50">E4+E7+E10+E13+E16+E19+E22+E25+E28+E31+E34+E37+E40+E46+E43</f>
        <v>111816</v>
      </c>
      <c r="F49" s="53">
        <f t="shared" si="0"/>
        <v>58354</v>
      </c>
      <c r="G49" s="53">
        <f t="shared" si="0"/>
        <v>150675</v>
      </c>
      <c r="H49" s="53">
        <f t="shared" si="0"/>
        <v>49519</v>
      </c>
      <c r="I49" s="53">
        <f>I4+I7+I10+I13+I16+I19+I22+I25+I28+I31+I34+I37+I40+I46+I43</f>
        <v>96042</v>
      </c>
      <c r="J49" s="102">
        <f>SUM(D49:I49)</f>
        <v>524515</v>
      </c>
      <c r="K49" s="53">
        <f>K4+K7+K10+K13+K16+K19+K22+K25+K28+K31+K34+K37+K40+K46+K43</f>
        <v>66506</v>
      </c>
      <c r="L49" s="53">
        <f>L4+L7+L10+L13+L16+L19+L22+L25+L28+L31+L34+L37+L40+L46+L43</f>
        <v>71565</v>
      </c>
      <c r="M49" s="14">
        <f aca="true" t="shared" si="1" ref="M49:P50">M4+M7+M10+M13+M16+M19+M22+M25+M28+M31+M34+M37+M40+M46+M43</f>
        <v>125728</v>
      </c>
      <c r="N49" s="14">
        <f t="shared" si="1"/>
        <v>148213</v>
      </c>
      <c r="O49" s="53">
        <f t="shared" si="1"/>
        <v>99968</v>
      </c>
      <c r="P49" s="55">
        <f t="shared" si="1"/>
        <v>79956</v>
      </c>
      <c r="Q49" s="29">
        <f>SUM(K49:P49)</f>
        <v>591936</v>
      </c>
      <c r="R49" s="25">
        <f>J49+Q49</f>
        <v>1116451</v>
      </c>
    </row>
    <row r="50" spans="1:18" ht="15" customHeight="1">
      <c r="A50" s="167"/>
      <c r="B50" s="112" t="s">
        <v>10</v>
      </c>
      <c r="C50" s="112" t="s">
        <v>2</v>
      </c>
      <c r="D50" s="54">
        <f>D5+D8+D11+D14+D17+D20+D23+D26+D29+D32+D35+D38+D41+D47+D44</f>
        <v>5355720</v>
      </c>
      <c r="E50" s="54">
        <f t="shared" si="0"/>
        <v>9219015</v>
      </c>
      <c r="F50" s="53">
        <f t="shared" si="0"/>
        <v>4876957</v>
      </c>
      <c r="G50" s="53">
        <f t="shared" si="0"/>
        <v>11316773</v>
      </c>
      <c r="H50" s="53">
        <f t="shared" si="0"/>
        <v>4135999</v>
      </c>
      <c r="I50" s="53">
        <f>I5+I8+I11+I14+I17+I20+I23+I26+I29+I32+I35+I38+I41+I47+I44</f>
        <v>9722737</v>
      </c>
      <c r="J50" s="102">
        <f>SUM(D50:I50)</f>
        <v>44627201</v>
      </c>
      <c r="K50" s="53">
        <f>K5+K8+K11+K14+K17+K20+K23+K26+K29+K32+K35+K38+K41+K47+K44</f>
        <v>6683656</v>
      </c>
      <c r="L50" s="56">
        <f>L5+L8+L11+L14+L17+L20+L23+L26+L29+L32+L35+L38+L41+L47+L44</f>
        <v>6977401</v>
      </c>
      <c r="M50" s="13">
        <f t="shared" si="1"/>
        <v>12351318</v>
      </c>
      <c r="N50" s="13">
        <f t="shared" si="1"/>
        <v>14616647</v>
      </c>
      <c r="O50" s="56">
        <f t="shared" si="1"/>
        <v>10580832</v>
      </c>
      <c r="P50" s="57">
        <f t="shared" si="1"/>
        <v>8540293</v>
      </c>
      <c r="Q50" s="28">
        <f>SUM(K50:P50)</f>
        <v>59750147</v>
      </c>
      <c r="R50" s="24">
        <f>J50+Q50</f>
        <v>104377348</v>
      </c>
    </row>
    <row r="51" spans="1:18" ht="15" customHeight="1" thickBot="1">
      <c r="A51" s="168"/>
      <c r="B51" s="113" t="s">
        <v>18</v>
      </c>
      <c r="C51" s="113" t="s">
        <v>3</v>
      </c>
      <c r="D51" s="12">
        <f>IF(OR(D49=0,D50=0)," ",D50/D49*1000)</f>
        <v>92166.78999810701</v>
      </c>
      <c r="E51" s="12">
        <f aca="true" t="shared" si="2" ref="E51:L51">IF(OR(E49=0,E50=0)," ",E50/E49*1000)</f>
        <v>82448.08435286542</v>
      </c>
      <c r="F51" s="12">
        <f t="shared" si="2"/>
        <v>83575.36758405594</v>
      </c>
      <c r="G51" s="12">
        <f t="shared" si="2"/>
        <v>75107.17106354737</v>
      </c>
      <c r="H51" s="12">
        <f t="shared" si="2"/>
        <v>83523.4758375573</v>
      </c>
      <c r="I51" s="12">
        <f>IF(OR(I49=0,I50=0)," ",I50/I49*1000)</f>
        <v>101234.22044522189</v>
      </c>
      <c r="J51" s="27">
        <f t="shared" si="2"/>
        <v>85082.79267513799</v>
      </c>
      <c r="K51" s="12">
        <f>IF(OR(K49=0,K50=0)," ",K50/K49*1000)</f>
        <v>100497.0378612456</v>
      </c>
      <c r="L51" s="12">
        <f t="shared" si="2"/>
        <v>97497.39397750297</v>
      </c>
      <c r="M51" s="12">
        <f aca="true" t="shared" si="3" ref="M51:R51">IF(OR(M49=0,M50=0)," ",M50/M49*1000)</f>
        <v>98238.40353779588</v>
      </c>
      <c r="N51" s="12">
        <f t="shared" si="3"/>
        <v>98619.19669664605</v>
      </c>
      <c r="O51" s="12">
        <f t="shared" si="3"/>
        <v>105842.1895006402</v>
      </c>
      <c r="P51" s="47">
        <f t="shared" si="3"/>
        <v>106812.40932512883</v>
      </c>
      <c r="Q51" s="27">
        <f t="shared" si="3"/>
        <v>100940.21482052114</v>
      </c>
      <c r="R51" s="23">
        <f t="shared" si="3"/>
        <v>93490.30812816684</v>
      </c>
    </row>
    <row r="52" spans="1:18" ht="15" customHeight="1" thickBot="1">
      <c r="A52" s="170" t="s">
        <v>13</v>
      </c>
      <c r="B52" s="171"/>
      <c r="C52" s="172"/>
      <c r="D52" s="32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9" ht="14.25">
      <c r="A53" s="111" t="str">
        <f>'総合計'!A62</f>
        <v>※4~12月は確々報値。1~2月は確報値。3月は速報値。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43"/>
      <c r="E7" s="45">
        <v>14295</v>
      </c>
      <c r="F7" s="45"/>
      <c r="G7" s="45"/>
      <c r="H7" s="45"/>
      <c r="I7" s="46"/>
      <c r="J7" s="49">
        <f>SUM(D7:I7)</f>
        <v>14295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14295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43"/>
      <c r="E8" s="45">
        <v>1167686</v>
      </c>
      <c r="F8" s="45"/>
      <c r="G8" s="45"/>
      <c r="H8" s="45"/>
      <c r="I8" s="46"/>
      <c r="J8" s="49">
        <f>SUM(D8:I8)</f>
        <v>1167686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1167686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 t="s">
        <v>53</v>
      </c>
      <c r="E9" s="12">
        <v>81684.92479888073</v>
      </c>
      <c r="F9" s="12" t="s">
        <v>53</v>
      </c>
      <c r="G9" s="12" t="s">
        <v>53</v>
      </c>
      <c r="H9" s="12" t="s">
        <v>53</v>
      </c>
      <c r="I9" s="47" t="s">
        <v>53</v>
      </c>
      <c r="J9" s="27">
        <f>IF(OR(J7=0,J8=0)," ",J8/J7*1000)</f>
        <v>81684.92479888073</v>
      </c>
      <c r="K9" s="154" t="s">
        <v>53</v>
      </c>
      <c r="L9" s="12" t="s">
        <v>53</v>
      </c>
      <c r="M9" s="12" t="s">
        <v>53</v>
      </c>
      <c r="N9" s="12" t="s">
        <v>53</v>
      </c>
      <c r="O9" s="12" t="s">
        <v>53</v>
      </c>
      <c r="P9" s="47" t="s">
        <v>53</v>
      </c>
      <c r="Q9" s="27" t="str">
        <f>IF(OR(Q7=0,Q8=0)," ",Q8/Q7*1000)</f>
        <v> </v>
      </c>
      <c r="R9" s="23">
        <f>IF(OR(R7=0,R8=0)," ",R8/R7*1000)</f>
        <v>81684.92479888073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/>
      <c r="E10" s="45"/>
      <c r="F10" s="45"/>
      <c r="G10" s="45">
        <v>10194</v>
      </c>
      <c r="H10" s="45"/>
      <c r="I10" s="46">
        <v>2916</v>
      </c>
      <c r="J10" s="49">
        <f>SUM(D10:I10)</f>
        <v>13110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13110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/>
      <c r="E11" s="45"/>
      <c r="F11" s="45"/>
      <c r="G11" s="45">
        <v>805409</v>
      </c>
      <c r="H11" s="45"/>
      <c r="I11" s="46">
        <v>257819</v>
      </c>
      <c r="J11" s="49">
        <f>SUM(D11:I11)</f>
        <v>1063228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1063228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>
        <v>79008.14204433981</v>
      </c>
      <c r="H12" s="12" t="s">
        <v>53</v>
      </c>
      <c r="I12" s="47">
        <v>88415.29492455418</v>
      </c>
      <c r="J12" s="27">
        <f>IF(OR(J10=0,J11=0)," ",J11/J10*1000)</f>
        <v>81100.53394355453</v>
      </c>
      <c r="K12" s="154" t="s">
        <v>53</v>
      </c>
      <c r="L12" s="12" t="s">
        <v>53</v>
      </c>
      <c r="M12" s="12" t="s">
        <v>53</v>
      </c>
      <c r="N12" s="12" t="s">
        <v>53</v>
      </c>
      <c r="O12" s="12" t="s">
        <v>53</v>
      </c>
      <c r="P12" s="47" t="s">
        <v>53</v>
      </c>
      <c r="Q12" s="27" t="str">
        <f>IF(OR(Q10=0,Q11=0)," ",Q11/Q10*1000)</f>
        <v> </v>
      </c>
      <c r="R12" s="23">
        <f>IF(OR(R10=0,R11=0)," ",R11/R10*1000)</f>
        <v>81100.53394355453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/>
      <c r="E13" s="45">
        <v>8404</v>
      </c>
      <c r="F13" s="45"/>
      <c r="G13" s="45"/>
      <c r="H13" s="45"/>
      <c r="I13" s="46"/>
      <c r="J13" s="49">
        <f>SUM(D13:I13)</f>
        <v>8404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8404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/>
      <c r="E14" s="45">
        <v>684147</v>
      </c>
      <c r="F14" s="45"/>
      <c r="G14" s="45"/>
      <c r="H14" s="45"/>
      <c r="I14" s="46"/>
      <c r="J14" s="49">
        <f>SUM(D14:I14)</f>
        <v>684147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684147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 t="s">
        <v>53</v>
      </c>
      <c r="E15" s="12">
        <v>81407.30604474059</v>
      </c>
      <c r="F15" s="12" t="s">
        <v>53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81407.30604474059</v>
      </c>
      <c r="K15" s="154" t="s">
        <v>53</v>
      </c>
      <c r="L15" s="12" t="s">
        <v>53</v>
      </c>
      <c r="M15" s="12" t="s">
        <v>53</v>
      </c>
      <c r="N15" s="12" t="s">
        <v>53</v>
      </c>
      <c r="O15" s="12" t="s">
        <v>53</v>
      </c>
      <c r="P15" s="47" t="s">
        <v>53</v>
      </c>
      <c r="Q15" s="27" t="str">
        <f>IF(OR(Q13=0,Q14=0)," ",Q14/Q13*1000)</f>
        <v> </v>
      </c>
      <c r="R15" s="23">
        <f>IF(OR(R13=0,R14=0)," ",R14/R13*1000)</f>
        <v>81407.30604474059</v>
      </c>
      <c r="S15" s="10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>
        <v>17800</v>
      </c>
      <c r="E16" s="45">
        <v>31497</v>
      </c>
      <c r="F16" s="45">
        <v>25598</v>
      </c>
      <c r="G16" s="45">
        <v>6000</v>
      </c>
      <c r="H16" s="45">
        <v>32375</v>
      </c>
      <c r="I16" s="46"/>
      <c r="J16" s="49">
        <f>SUM(D16:I16)</f>
        <v>113270</v>
      </c>
      <c r="K16" s="101">
        <v>33993</v>
      </c>
      <c r="L16" s="70">
        <v>12000</v>
      </c>
      <c r="M16" s="70">
        <v>28702</v>
      </c>
      <c r="N16" s="70">
        <v>9800</v>
      </c>
      <c r="O16" s="70"/>
      <c r="P16" s="71">
        <v>22361</v>
      </c>
      <c r="Q16" s="26">
        <f>SUM(K16:P16)</f>
        <v>106856</v>
      </c>
      <c r="R16" s="22">
        <f>J16+Q16</f>
        <v>220126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>
        <v>1429543</v>
      </c>
      <c r="E17" s="45">
        <v>2665000</v>
      </c>
      <c r="F17" s="45">
        <v>2205344</v>
      </c>
      <c r="G17" s="45">
        <v>467880</v>
      </c>
      <c r="H17" s="45">
        <v>2442007</v>
      </c>
      <c r="I17" s="46"/>
      <c r="J17" s="49">
        <f>SUM(D17:I17)</f>
        <v>9209774</v>
      </c>
      <c r="K17" s="101">
        <v>3027612</v>
      </c>
      <c r="L17" s="70">
        <v>1198546</v>
      </c>
      <c r="M17" s="70">
        <v>2735688</v>
      </c>
      <c r="N17" s="70">
        <v>980000</v>
      </c>
      <c r="O17" s="70"/>
      <c r="P17" s="71">
        <v>2253043</v>
      </c>
      <c r="Q17" s="26">
        <f>SUM(K17:P17)</f>
        <v>10194889</v>
      </c>
      <c r="R17" s="22">
        <f>J17+Q17</f>
        <v>19404663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37">
        <v>80311.40449438202</v>
      </c>
      <c r="E18" s="12">
        <v>84611.23281582372</v>
      </c>
      <c r="F18" s="12">
        <v>86152.98070161731</v>
      </c>
      <c r="G18" s="12">
        <v>77980</v>
      </c>
      <c r="H18" s="12">
        <v>75428.78764478765</v>
      </c>
      <c r="I18" s="47" t="s">
        <v>53</v>
      </c>
      <c r="J18" s="27">
        <f>IF(OR(J16=0,J17=0)," ",J17/J16*1000)</f>
        <v>81308.14867131632</v>
      </c>
      <c r="K18" s="37">
        <v>89065.74883064159</v>
      </c>
      <c r="L18" s="12">
        <v>99878.83333333333</v>
      </c>
      <c r="M18" s="12">
        <v>95313.49731726012</v>
      </c>
      <c r="N18" s="12">
        <v>100000</v>
      </c>
      <c r="O18" s="12" t="s">
        <v>53</v>
      </c>
      <c r="P18" s="47">
        <v>100757.70314386654</v>
      </c>
      <c r="Q18" s="27">
        <f>IF(OR(Q16=0,Q17=0)," ",Q17/Q16*1000)</f>
        <v>95407.73564423149</v>
      </c>
      <c r="R18" s="23">
        <f>IF(OR(R16=0,R17=0)," ",R17/R16*1000)</f>
        <v>88152.52628040304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>
        <v>18803</v>
      </c>
      <c r="E31" s="45">
        <v>10200</v>
      </c>
      <c r="F31" s="45">
        <v>22236</v>
      </c>
      <c r="G31" s="45">
        <v>600</v>
      </c>
      <c r="H31" s="45"/>
      <c r="I31" s="46">
        <v>19200</v>
      </c>
      <c r="J31" s="49">
        <f>SUM(D31:I31)</f>
        <v>71039</v>
      </c>
      <c r="K31" s="101">
        <v>3000</v>
      </c>
      <c r="L31" s="70"/>
      <c r="M31" s="70"/>
      <c r="N31" s="70">
        <v>14991</v>
      </c>
      <c r="O31" s="70">
        <v>1200</v>
      </c>
      <c r="P31" s="71">
        <v>600</v>
      </c>
      <c r="Q31" s="26">
        <f>SUM(K31:P31)</f>
        <v>19791</v>
      </c>
      <c r="R31" s="22">
        <f>J31+Q31</f>
        <v>90830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>
        <v>1694198</v>
      </c>
      <c r="E32" s="45">
        <v>884824</v>
      </c>
      <c r="F32" s="45">
        <v>1588270</v>
      </c>
      <c r="G32" s="45">
        <v>51984</v>
      </c>
      <c r="H32" s="45"/>
      <c r="I32" s="46">
        <v>1583535</v>
      </c>
      <c r="J32" s="49">
        <f>SUM(D32:I32)</f>
        <v>5802811</v>
      </c>
      <c r="K32" s="101">
        <v>278896</v>
      </c>
      <c r="L32" s="70"/>
      <c r="M32" s="70"/>
      <c r="N32" s="70">
        <v>1326970</v>
      </c>
      <c r="O32" s="70">
        <v>122199</v>
      </c>
      <c r="P32" s="71">
        <v>62575</v>
      </c>
      <c r="Q32" s="28">
        <f>SUM(K32:P32)</f>
        <v>1790640</v>
      </c>
      <c r="R32" s="24">
        <f>J32+Q32</f>
        <v>7593451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>
        <v>90102.53682922939</v>
      </c>
      <c r="E33" s="12">
        <v>86747.45098039215</v>
      </c>
      <c r="F33" s="12">
        <v>71427.8647238712</v>
      </c>
      <c r="G33" s="12">
        <v>86640</v>
      </c>
      <c r="H33" s="12" t="s">
        <v>53</v>
      </c>
      <c r="I33" s="47">
        <v>82475.78125</v>
      </c>
      <c r="J33" s="27">
        <f>IF(OR(J31=0,J32=0)," ",J32/J31*1000)</f>
        <v>81684.8632441335</v>
      </c>
      <c r="K33" s="154">
        <v>92965.33333333333</v>
      </c>
      <c r="L33" s="12" t="s">
        <v>53</v>
      </c>
      <c r="M33" s="12" t="s">
        <v>53</v>
      </c>
      <c r="N33" s="12">
        <v>88517.77733306651</v>
      </c>
      <c r="O33" s="12">
        <v>101832.5</v>
      </c>
      <c r="P33" s="47">
        <v>104291.66666666667</v>
      </c>
      <c r="Q33" s="27">
        <f>IF(OR(Q31=0,Q32=0)," ",Q32/Q31*1000)</f>
        <v>90477.4897680764</v>
      </c>
      <c r="R33" s="23">
        <f>IF(OR(R31=0,R32=0)," ",R32/R31*1000)</f>
        <v>83600.693603435</v>
      </c>
      <c r="S33" s="10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4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5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 t="s">
        <v>53</v>
      </c>
      <c r="L42" s="12" t="s">
        <v>53</v>
      </c>
      <c r="M42" s="12" t="s">
        <v>53</v>
      </c>
      <c r="N42" s="12" t="s">
        <v>53</v>
      </c>
      <c r="O42" s="12" t="s">
        <v>53</v>
      </c>
      <c r="P42" s="47" t="s">
        <v>53</v>
      </c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4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5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7" t="s">
        <v>4</v>
      </c>
      <c r="B49" s="112" t="s">
        <v>9</v>
      </c>
      <c r="C49" s="156" t="s">
        <v>1</v>
      </c>
      <c r="D49" s="155">
        <f>D4+D7+D10+D13+D16+D19+D22+D25+D28+D31+D34+D37+D40+D46+D43</f>
        <v>36603</v>
      </c>
      <c r="E49" s="53">
        <f aca="true" t="shared" si="0" ref="E49:I50">E4+E7+E10+E13+E16+E19+E22+E25+E28+E31+E34+E37+E40+E46+E43</f>
        <v>64396</v>
      </c>
      <c r="F49" s="53">
        <f t="shared" si="0"/>
        <v>47834</v>
      </c>
      <c r="G49" s="53">
        <f t="shared" si="0"/>
        <v>16794</v>
      </c>
      <c r="H49" s="53">
        <f t="shared" si="0"/>
        <v>32375</v>
      </c>
      <c r="I49" s="55">
        <f t="shared" si="0"/>
        <v>22116</v>
      </c>
      <c r="J49" s="102">
        <f>SUM(D49:I49)</f>
        <v>220118</v>
      </c>
      <c r="K49" s="53">
        <f>K4+K7+K10+K13+K16+K19+K22+K25+K28+K31+K34+K37+K40+K46+K43</f>
        <v>36993</v>
      </c>
      <c r="L49" s="53">
        <f>L4+L7+L10+L13+L16+L19+L22+L25+L28+L31+L34+L37+L40+L46+L43</f>
        <v>12000</v>
      </c>
      <c r="M49" s="14">
        <f aca="true" t="shared" si="1" ref="M49:P50">M4+M7+M10+M13+M16+M19+M22+M25+M28+M31+M34+M37+M40+M46+M43</f>
        <v>28702</v>
      </c>
      <c r="N49" s="14">
        <f t="shared" si="1"/>
        <v>24791</v>
      </c>
      <c r="O49" s="53">
        <f t="shared" si="1"/>
        <v>1200</v>
      </c>
      <c r="P49" s="55">
        <f t="shared" si="1"/>
        <v>22961</v>
      </c>
      <c r="Q49" s="29">
        <f>SUM(K49:P49)</f>
        <v>126647</v>
      </c>
      <c r="R49" s="25">
        <f>J49+Q49</f>
        <v>346765</v>
      </c>
    </row>
    <row r="50" spans="1:18" ht="15" customHeight="1">
      <c r="A50" s="167"/>
      <c r="B50" s="112" t="s">
        <v>10</v>
      </c>
      <c r="C50" s="157" t="s">
        <v>2</v>
      </c>
      <c r="D50" s="155">
        <f>D5+D8+D11+D14+D17+D20+D23+D26+D29+D32+D35+D38+D41+D47+D44</f>
        <v>3123741</v>
      </c>
      <c r="E50" s="54">
        <f t="shared" si="0"/>
        <v>5401657</v>
      </c>
      <c r="F50" s="53">
        <f t="shared" si="0"/>
        <v>3793614</v>
      </c>
      <c r="G50" s="53">
        <f t="shared" si="0"/>
        <v>1325273</v>
      </c>
      <c r="H50" s="53">
        <f t="shared" si="0"/>
        <v>2442007</v>
      </c>
      <c r="I50" s="55">
        <f t="shared" si="0"/>
        <v>1841354</v>
      </c>
      <c r="J50" s="102">
        <f>SUM(D50:I50)</f>
        <v>17927646</v>
      </c>
      <c r="K50" s="53">
        <f>K5+K8+K11+K14+K17+K20+K23+K26+K29+K32+K35+K38+K41+K47+K44</f>
        <v>3306508</v>
      </c>
      <c r="L50" s="56">
        <f>L5+L8+L11+L14+L17+L20+L23+L26+L29+L32+L35+L38+L41+L47+L44</f>
        <v>1198546</v>
      </c>
      <c r="M50" s="13">
        <f t="shared" si="1"/>
        <v>2735688</v>
      </c>
      <c r="N50" s="13">
        <f t="shared" si="1"/>
        <v>2306970</v>
      </c>
      <c r="O50" s="56">
        <f t="shared" si="1"/>
        <v>122199</v>
      </c>
      <c r="P50" s="57">
        <f t="shared" si="1"/>
        <v>2315618</v>
      </c>
      <c r="Q50" s="28">
        <f>SUM(K50:P50)</f>
        <v>11985529</v>
      </c>
      <c r="R50" s="24">
        <f>J50+Q50</f>
        <v>29913175</v>
      </c>
    </row>
    <row r="51" spans="1:18" ht="15" customHeight="1" thickBot="1">
      <c r="A51" s="168"/>
      <c r="B51" s="113" t="s">
        <v>18</v>
      </c>
      <c r="C51" s="158" t="s">
        <v>3</v>
      </c>
      <c r="D51" s="23">
        <f>IF(OR(D49=0,D50=0)," ",D50/D49*1000)</f>
        <v>85341.11958036225</v>
      </c>
      <c r="E51" s="12">
        <f aca="true" t="shared" si="2" ref="E51:L51">IF(OR(E49=0,E50=0)," ",E50/E49*1000)</f>
        <v>83881.87154481644</v>
      </c>
      <c r="F51" s="12">
        <f t="shared" si="2"/>
        <v>79307.898147761</v>
      </c>
      <c r="G51" s="12">
        <f t="shared" si="2"/>
        <v>78913.48100512088</v>
      </c>
      <c r="H51" s="12">
        <f t="shared" si="2"/>
        <v>75428.78764478765</v>
      </c>
      <c r="I51" s="47">
        <f t="shared" si="2"/>
        <v>83258.90757822391</v>
      </c>
      <c r="J51" s="27">
        <f t="shared" si="2"/>
        <v>81445.61553348659</v>
      </c>
      <c r="K51" s="12">
        <f>IF(OR(K49=0,K50=0)," ",K50/K49*1000)</f>
        <v>89381.99118752195</v>
      </c>
      <c r="L51" s="12">
        <f t="shared" si="2"/>
        <v>99878.83333333333</v>
      </c>
      <c r="M51" s="12">
        <f aca="true" t="shared" si="3" ref="M51:R51">IF(OR(M49=0,M50=0)," ",M50/M49*1000)</f>
        <v>95313.49731726012</v>
      </c>
      <c r="N51" s="12">
        <f t="shared" si="3"/>
        <v>93056.75446734703</v>
      </c>
      <c r="O51" s="12">
        <f t="shared" si="3"/>
        <v>101832.5</v>
      </c>
      <c r="P51" s="47">
        <f t="shared" si="3"/>
        <v>100850.05008492662</v>
      </c>
      <c r="Q51" s="27">
        <f t="shared" si="3"/>
        <v>94637.29105308455</v>
      </c>
      <c r="R51" s="23">
        <f t="shared" si="3"/>
        <v>86263.535823973</v>
      </c>
    </row>
    <row r="52" spans="1:18" ht="15" customHeight="1" thickBot="1">
      <c r="A52" s="170" t="s">
        <v>13</v>
      </c>
      <c r="B52" s="171"/>
      <c r="C52" s="172"/>
      <c r="D52" s="32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11" ht="14.25">
      <c r="A53" s="111" t="str">
        <f>'総合計'!A62</f>
        <v>※4~12月は確々報値。1~2月は確報値。3月は速報値。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s-suzuki</cp:lastModifiedBy>
  <cp:lastPrinted>2024-02-28T04:28:08Z</cp:lastPrinted>
  <dcterms:created xsi:type="dcterms:W3CDTF">1998-08-05T13:54:29Z</dcterms:created>
  <dcterms:modified xsi:type="dcterms:W3CDTF">2024-04-26T01:27:42Z</dcterms:modified>
  <cp:category/>
  <cp:version/>
  <cp:contentType/>
  <cp:contentStatus/>
</cp:coreProperties>
</file>