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7215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<sst xmlns="http://schemas.openxmlformats.org/spreadsheetml/2006/main" count="1637" uniqueCount="56">
  <si>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</si>
  <si>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</si>
  <si>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</si>
  <si>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</si>
  <si>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</si>
  <si>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</si>
  <si>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</si>
  <si>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</si>
  <si>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</si>
  <si>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</si>
  <si>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</si>
  <si>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</si>
  <si>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</si>
  <si>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</si>
  <si>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</si>
  <si>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</si>
  <si>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</si>
  <si>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</si>
  <si>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</si>
  <si>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</si>
  <si>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</si>
  <si>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</si>
  <si>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</si>
  <si>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</si>
  <si>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</si>
  <si>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</si>
  <si>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</si>
  <si>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</si>
  <si>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</si>
  <si>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</si>
  <si>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</si>
  <si>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</si>
  <si>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</si>
  <si>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</si>
  <si>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</si>
  <si>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</si>
  <si>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</si>
  <si>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</si>
  <si>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</si>
  <si>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</si>
  <si>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</si>
  <si>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</si>
  <si>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</si>
  <si>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</si>
  <si>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</si>
  <si>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</si>
  <si>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</si>
  <si>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</si>
  <si>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</si>
  <si>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</si>
  <si>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</si>
  <si>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</si>
  <si>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</si>
  <si>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</si>
  <si>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</si>
  <si>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>※4～6月は確報値。7月は速報値。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</si>
</sst>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2022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R1" s="90"/>
    </row>
    <row r="2" spans="1:18" s="89" customFormat="1" ht="23.2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v>44803</v>
      </c>
      <c r="R2" s="16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3" t="s">
        <v>17</v>
      </c>
      <c r="B4" s="112" t="s">
        <v>9</v>
      </c>
      <c r="C4" s="112" t="s">
        <v>1</v>
      </c>
      <c r="D4" s="115">
        <f>'P合計'!D4+'B合計'!D4+'液化石油ガス'!D4</f>
        <v>0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40851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40851</v>
      </c>
      <c r="K4" s="119">
        <f>'P合計'!K4+'B合計'!K4+'液化石油ガス'!K4</f>
        <v>0</v>
      </c>
      <c r="L4" s="116">
        <f>'P合計'!L4+'B合計'!L4+'液化石油ガス'!L4</f>
        <v>0</v>
      </c>
      <c r="M4" s="116">
        <f>'P合計'!M4+'B合計'!M4+'液化石油ガス'!M4</f>
        <v>0</v>
      </c>
      <c r="N4" s="116">
        <f>'P合計'!N4+'B合計'!N4+'液化石油ガス'!N4</f>
        <v>0</v>
      </c>
      <c r="O4" s="116">
        <f>'P合計'!O4+'B合計'!O4+'液化石油ガス'!O4</f>
        <v>0</v>
      </c>
      <c r="P4" s="117">
        <f>'P合計'!P4+'B合計'!P4+'液化石油ガス'!P4</f>
        <v>0</v>
      </c>
      <c r="Q4" s="118">
        <f>'P合計'!Q4+'B合計'!Q4+'液化石油ガス'!Q4</f>
        <v>0</v>
      </c>
      <c r="R4" s="120">
        <f>'P合計'!R4+'B合計'!R4+'液化石油ガス'!R4</f>
        <v>40851</v>
      </c>
    </row>
    <row r="5" spans="1:18" ht="13.5" customHeight="1">
      <c r="A5" s="164"/>
      <c r="B5" s="112" t="s">
        <v>10</v>
      </c>
      <c r="C5" s="112" t="s">
        <v>2</v>
      </c>
      <c r="D5" s="121">
        <f>'P合計'!D5+'B合計'!D5+'液化石油ガス'!D5</f>
        <v>0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4554884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4554884</v>
      </c>
      <c r="K5" s="119">
        <f>'P合計'!K5+'B合計'!K5+'液化石油ガス'!K5</f>
        <v>0</v>
      </c>
      <c r="L5" s="116">
        <f>'P合計'!L5+'B合計'!L5+'液化石油ガス'!L5</f>
        <v>0</v>
      </c>
      <c r="M5" s="116">
        <f>'P合計'!M5+'B合計'!M5+'液化石油ガス'!M5</f>
        <v>0</v>
      </c>
      <c r="N5" s="116">
        <f>'P合計'!N5+'B合計'!N5+'液化石油ガス'!N5</f>
        <v>0</v>
      </c>
      <c r="O5" s="116">
        <f>'P合計'!O5+'B合計'!O5+'液化石油ガス'!O5</f>
        <v>0</v>
      </c>
      <c r="P5" s="117">
        <f>'P合計'!P5+'B合計'!P5+'液化石油ガス'!P5</f>
        <v>0</v>
      </c>
      <c r="Q5" s="118">
        <f>'P合計'!Q5+'B合計'!Q5+'液化石油ガス'!Q5</f>
        <v>0</v>
      </c>
      <c r="R5" s="120">
        <f>'P合計'!R5+'B合計'!R5+'液化石油ガス'!R5</f>
        <v>4554884</v>
      </c>
    </row>
    <row r="6" spans="1:18" ht="13.5" customHeight="1" thickBot="1">
      <c r="A6" s="165"/>
      <c r="B6" s="113" t="s">
        <v>18</v>
      </c>
      <c r="C6" s="113" t="s">
        <v>3</v>
      </c>
      <c r="D6" s="122" t="str">
        <f>IF(OR(D4=0,D5=0)," ",(D5/D4)*1000)</f>
        <v> 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>
        <f t="shared" si="0"/>
        <v>111499.93880198771</v>
      </c>
      <c r="H6" s="123" t="str">
        <f t="shared" si="0"/>
        <v> </v>
      </c>
      <c r="I6" s="124" t="str">
        <f t="shared" si="0"/>
        <v> </v>
      </c>
      <c r="J6" s="125">
        <f t="shared" si="0"/>
        <v>111499.93880198771</v>
      </c>
      <c r="K6" s="126" t="str">
        <f t="shared" si="0"/>
        <v> </v>
      </c>
      <c r="L6" s="123" t="str">
        <f t="shared" si="0"/>
        <v> </v>
      </c>
      <c r="M6" s="123" t="str">
        <f t="shared" si="0"/>
        <v> </v>
      </c>
      <c r="N6" s="123" t="str">
        <f t="shared" si="0"/>
        <v> </v>
      </c>
      <c r="O6" s="123" t="str">
        <f t="shared" si="0"/>
        <v> </v>
      </c>
      <c r="P6" s="124" t="str">
        <f t="shared" si="0"/>
        <v> </v>
      </c>
      <c r="Q6" s="125" t="str">
        <f t="shared" si="0"/>
        <v> </v>
      </c>
      <c r="R6" s="127">
        <f t="shared" si="0"/>
        <v>111499.93880198771</v>
      </c>
    </row>
    <row r="7" spans="1:18" ht="13.5" customHeight="1">
      <c r="A7" s="163" t="s">
        <v>19</v>
      </c>
      <c r="B7" s="112" t="s">
        <v>9</v>
      </c>
      <c r="C7" s="112" t="s">
        <v>1</v>
      </c>
      <c r="D7" s="115">
        <f>'P合計'!D7+'B合計'!D7+'液化石油ガス'!D7</f>
        <v>63613</v>
      </c>
      <c r="E7" s="116">
        <f>'P合計'!E7+'B合計'!E7+'液化石油ガス'!E7</f>
        <v>80140</v>
      </c>
      <c r="F7" s="116">
        <f>'P合計'!F7+'B合計'!F7+'液化石油ガス'!F7</f>
        <v>22676</v>
      </c>
      <c r="G7" s="116">
        <f>'P合計'!G7+'B合計'!G7+'液化石油ガス'!G7</f>
        <v>0</v>
      </c>
      <c r="H7" s="116">
        <f>'P合計'!H7+'B合計'!H7+'液化石油ガス'!H7</f>
        <v>0</v>
      </c>
      <c r="I7" s="117">
        <f>'P合計'!I7+'B合計'!I7+'液化石油ガス'!I7</f>
        <v>0</v>
      </c>
      <c r="J7" s="118">
        <f>SUM(D7:I7)</f>
        <v>166429</v>
      </c>
      <c r="K7" s="119">
        <f>'P合計'!K7+'B合計'!K7+'液化石油ガス'!K7</f>
        <v>0</v>
      </c>
      <c r="L7" s="116">
        <f>'P合計'!L7+'B合計'!L7+'液化石油ガス'!L7</f>
        <v>0</v>
      </c>
      <c r="M7" s="116">
        <f>'P合計'!M7+'B合計'!M7+'液化石油ガス'!M7</f>
        <v>0</v>
      </c>
      <c r="N7" s="116">
        <f>'P合計'!N7+'B合計'!N7+'液化石油ガス'!N7</f>
        <v>0</v>
      </c>
      <c r="O7" s="116">
        <f>'P合計'!O7+'B合計'!O7+'液化石油ガス'!O7</f>
        <v>0</v>
      </c>
      <c r="P7" s="117">
        <f>'P合計'!P7+'B合計'!P7+'液化石油ガス'!P7</f>
        <v>0</v>
      </c>
      <c r="Q7" s="118">
        <f>'P合計'!Q7+'B合計'!Q7+'液化石油ガス'!Q7</f>
        <v>0</v>
      </c>
      <c r="R7" s="120">
        <f>'P合計'!R7+'B合計'!R7+'液化石油ガス'!R7</f>
        <v>166429</v>
      </c>
    </row>
    <row r="8" spans="1:18" ht="13.5" customHeight="1">
      <c r="A8" s="164"/>
      <c r="B8" s="112" t="s">
        <v>10</v>
      </c>
      <c r="C8" s="112" t="s">
        <v>2</v>
      </c>
      <c r="D8" s="121">
        <f>'P合計'!D8+'B合計'!D8+'液化石油ガス'!D8</f>
        <v>7784221</v>
      </c>
      <c r="E8" s="116">
        <f>'P合計'!E8+'B合計'!E8+'液化石油ガス'!E8</f>
        <v>9627076</v>
      </c>
      <c r="F8" s="116">
        <f>'P合計'!F8+'B合計'!F8+'液化石油ガス'!F8</f>
        <v>2608640</v>
      </c>
      <c r="G8" s="116">
        <f>'P合計'!G8+'B合計'!G8+'液化石油ガス'!G8</f>
        <v>0</v>
      </c>
      <c r="H8" s="116">
        <f>'P合計'!H8+'B合計'!H8+'液化石油ガス'!H8</f>
        <v>0</v>
      </c>
      <c r="I8" s="117">
        <f>'P合計'!I8+'B合計'!I8+'液化石油ガス'!I8</f>
        <v>0</v>
      </c>
      <c r="J8" s="118">
        <f>SUM(D8:I8)</f>
        <v>20019937</v>
      </c>
      <c r="K8" s="119">
        <f>'P合計'!K8+'B合計'!K8+'液化石油ガス'!K8</f>
        <v>0</v>
      </c>
      <c r="L8" s="116">
        <f>'P合計'!L8+'B合計'!L8+'液化石油ガス'!L8</f>
        <v>0</v>
      </c>
      <c r="M8" s="116">
        <f>'P合計'!M8+'B合計'!M8+'液化石油ガス'!M8</f>
        <v>0</v>
      </c>
      <c r="N8" s="116">
        <f>'P合計'!N8+'B合計'!N8+'液化石油ガス'!N8</f>
        <v>0</v>
      </c>
      <c r="O8" s="116">
        <f>'P合計'!O8+'B合計'!O8+'液化石油ガス'!O8</f>
        <v>0</v>
      </c>
      <c r="P8" s="117">
        <f>'P合計'!P8+'B合計'!P8+'液化石油ガス'!P8</f>
        <v>0</v>
      </c>
      <c r="Q8" s="118">
        <f>'P合計'!Q8+'B合計'!Q8+'液化石油ガス'!Q8</f>
        <v>0</v>
      </c>
      <c r="R8" s="120">
        <f>'P合計'!R8+'B合計'!R8+'液化石油ガス'!R8</f>
        <v>20019937</v>
      </c>
    </row>
    <row r="9" spans="1:18" ht="13.5" customHeight="1" thickBot="1">
      <c r="A9" s="165"/>
      <c r="B9" s="113" t="s">
        <v>18</v>
      </c>
      <c r="C9" s="113" t="s">
        <v>3</v>
      </c>
      <c r="D9" s="122">
        <f>IF(OR(D7=0,D8=0)," ",(D8/D7)*1000)</f>
        <v>122368.39954097432</v>
      </c>
      <c r="E9" s="123">
        <f aca="true" t="shared" si="1" ref="E9:R9">IF(OR(E7=0,E8=0)," ",(E8/E7)*1000)</f>
        <v>120128.22560519092</v>
      </c>
      <c r="F9" s="123">
        <f t="shared" si="1"/>
        <v>115039.68953960134</v>
      </c>
      <c r="G9" s="123" t="str">
        <f t="shared" si="1"/>
        <v> </v>
      </c>
      <c r="H9" s="123" t="str">
        <f t="shared" si="1"/>
        <v> </v>
      </c>
      <c r="I9" s="124" t="str">
        <f t="shared" si="1"/>
        <v> </v>
      </c>
      <c r="J9" s="125">
        <f t="shared" si="1"/>
        <v>120291.15719015316</v>
      </c>
      <c r="K9" s="126" t="str">
        <f t="shared" si="1"/>
        <v> </v>
      </c>
      <c r="L9" s="123" t="str">
        <f t="shared" si="1"/>
        <v> </v>
      </c>
      <c r="M9" s="123" t="str">
        <f t="shared" si="1"/>
        <v> </v>
      </c>
      <c r="N9" s="123" t="str">
        <f t="shared" si="1"/>
        <v> </v>
      </c>
      <c r="O9" s="123" t="str">
        <f t="shared" si="1"/>
        <v> </v>
      </c>
      <c r="P9" s="124" t="str">
        <f t="shared" si="1"/>
        <v> </v>
      </c>
      <c r="Q9" s="125" t="str">
        <f t="shared" si="1"/>
        <v> </v>
      </c>
      <c r="R9" s="127">
        <f t="shared" si="1"/>
        <v>120291.15719015316</v>
      </c>
    </row>
    <row r="10" spans="1:18" ht="13.5" customHeight="1">
      <c r="A10" s="163" t="s">
        <v>39</v>
      </c>
      <c r="B10" s="112" t="s">
        <v>9</v>
      </c>
      <c r="C10" s="112" t="s">
        <v>1</v>
      </c>
      <c r="D10" s="115">
        <f>'P合計'!D10+'B合計'!D10+'液化石油ガス'!D10</f>
        <v>21569</v>
      </c>
      <c r="E10" s="116">
        <f>'P合計'!E10+'B合計'!E10+'液化石油ガス'!E10</f>
        <v>12530</v>
      </c>
      <c r="F10" s="116">
        <f>'P合計'!F10+'B合計'!F10+'液化石油ガス'!F10</f>
        <v>10008</v>
      </c>
      <c r="G10" s="116">
        <f>'P合計'!G10+'B合計'!G10+'液化石油ガス'!G10</f>
        <v>0</v>
      </c>
      <c r="H10" s="116">
        <f>'P合計'!H10+'B合計'!H10+'液化石油ガス'!H10</f>
        <v>0</v>
      </c>
      <c r="I10" s="117">
        <f>'P合計'!I10+'B合計'!I10+'液化石油ガス'!I10</f>
        <v>0</v>
      </c>
      <c r="J10" s="118">
        <f>SUM(D10:I10)</f>
        <v>44107</v>
      </c>
      <c r="K10" s="119">
        <f>'P合計'!K10+'B合計'!K10+'液化石油ガス'!K10</f>
        <v>0</v>
      </c>
      <c r="L10" s="116">
        <f>'P合計'!L10+'B合計'!L10+'液化石油ガス'!L10</f>
        <v>0</v>
      </c>
      <c r="M10" s="116">
        <f>'P合計'!M10+'B合計'!M10+'液化石油ガス'!M10</f>
        <v>0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0</v>
      </c>
      <c r="R10" s="120">
        <f>'P合計'!R10+'B合計'!R10+'液化石油ガス'!R10</f>
        <v>44107</v>
      </c>
    </row>
    <row r="11" spans="1:18" ht="13.5" customHeight="1">
      <c r="A11" s="164"/>
      <c r="B11" s="112" t="s">
        <v>10</v>
      </c>
      <c r="C11" s="112" t="s">
        <v>2</v>
      </c>
      <c r="D11" s="121">
        <f>'P合計'!D11+'B合計'!D11+'液化石油ガス'!D11</f>
        <v>2456715</v>
      </c>
      <c r="E11" s="116">
        <f>'P合計'!E11+'B合計'!E11+'液化石油ガス'!E11</f>
        <v>1493622</v>
      </c>
      <c r="F11" s="116">
        <f>'P合計'!F11+'B合計'!F11+'液化石油ガス'!F11</f>
        <v>1184501</v>
      </c>
      <c r="G11" s="116">
        <f>'P合計'!G11+'B合計'!G11+'液化石油ガス'!G11</f>
        <v>0</v>
      </c>
      <c r="H11" s="116">
        <f>'P合計'!H11+'B合計'!H11+'液化石油ガス'!H11</f>
        <v>0</v>
      </c>
      <c r="I11" s="117">
        <f>'P合計'!I11+'B合計'!I11+'液化石油ガス'!I11</f>
        <v>0</v>
      </c>
      <c r="J11" s="118">
        <f>SUM(D11:I11)</f>
        <v>5134838</v>
      </c>
      <c r="K11" s="119">
        <f>'P合計'!K11+'B合計'!K11+'液化石油ガス'!K11</f>
        <v>0</v>
      </c>
      <c r="L11" s="116">
        <f>'P合計'!L11+'B合計'!L11+'液化石油ガス'!L11</f>
        <v>0</v>
      </c>
      <c r="M11" s="116">
        <f>'P合計'!M11+'B合計'!M11+'液化石油ガス'!M11</f>
        <v>0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0</v>
      </c>
      <c r="R11" s="120">
        <f>'P合計'!R11+'B合計'!R11+'液化石油ガス'!R11</f>
        <v>5134838</v>
      </c>
    </row>
    <row r="12" spans="1:18" ht="13.5" customHeight="1" thickBot="1">
      <c r="A12" s="165"/>
      <c r="B12" s="113" t="s">
        <v>18</v>
      </c>
      <c r="C12" s="113" t="s">
        <v>3</v>
      </c>
      <c r="D12" s="122">
        <f>IF(OR(D10=0,D11=0)," ",(D11/D10)*1000)</f>
        <v>113900.27354072976</v>
      </c>
      <c r="E12" s="123">
        <f aca="true" t="shared" si="2" ref="E12:R12">IF(OR(E10=0,E11=0)," ",(E11/E10)*1000)</f>
        <v>119203.67118914604</v>
      </c>
      <c r="F12" s="123">
        <f t="shared" si="2"/>
        <v>118355.41566746603</v>
      </c>
      <c r="G12" s="123" t="str">
        <f t="shared" si="2"/>
        <v> </v>
      </c>
      <c r="H12" s="123" t="str">
        <f t="shared" si="2"/>
        <v> </v>
      </c>
      <c r="I12" s="124" t="str">
        <f t="shared" si="2"/>
        <v> </v>
      </c>
      <c r="J12" s="125">
        <f t="shared" si="2"/>
        <v>116417.75681864558</v>
      </c>
      <c r="K12" s="126" t="str">
        <f t="shared" si="2"/>
        <v> </v>
      </c>
      <c r="L12" s="123" t="str">
        <f t="shared" si="2"/>
        <v> </v>
      </c>
      <c r="M12" s="123" t="str">
        <f t="shared" si="2"/>
        <v> 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 t="str">
        <f t="shared" si="2"/>
        <v> </v>
      </c>
      <c r="R12" s="127">
        <f t="shared" si="2"/>
        <v>116417.75681864558</v>
      </c>
    </row>
    <row r="13" spans="1:18" ht="13.5" customHeight="1">
      <c r="A13" s="163" t="s">
        <v>22</v>
      </c>
      <c r="B13" s="112" t="s">
        <v>9</v>
      </c>
      <c r="C13" s="112" t="s">
        <v>1</v>
      </c>
      <c r="D13" s="115">
        <f>'P合計'!D13+'B合計'!D13+'液化石油ガス'!D13</f>
        <v>18989</v>
      </c>
      <c r="E13" s="116">
        <f>'P合計'!E13+'B合計'!E13+'液化石油ガス'!E13</f>
        <v>0</v>
      </c>
      <c r="F13" s="116">
        <f>'P合計'!F13+'B合計'!F13+'液化石油ガス'!F13</f>
        <v>0</v>
      </c>
      <c r="G13" s="116">
        <f>'P合計'!G13+'B合計'!G13+'液化石油ガス'!G13</f>
        <v>0</v>
      </c>
      <c r="H13" s="116">
        <f>'P合計'!H13+'B合計'!H13+'液化石油ガス'!H13</f>
        <v>0</v>
      </c>
      <c r="I13" s="117">
        <f>'P合計'!I13+'B合計'!I13+'液化石油ガス'!I13</f>
        <v>0</v>
      </c>
      <c r="J13" s="118">
        <f>SUM(D13:I13)</f>
        <v>18989</v>
      </c>
      <c r="K13" s="119">
        <f>'P合計'!K13+'B合計'!K13+'液化石油ガス'!K13</f>
        <v>0</v>
      </c>
      <c r="L13" s="116">
        <f>'P合計'!L13+'B合計'!L13+'液化石油ガス'!L13</f>
        <v>0</v>
      </c>
      <c r="M13" s="116">
        <f>'P合計'!M13+'B合計'!M13+'液化石油ガス'!M13</f>
        <v>0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0</v>
      </c>
      <c r="R13" s="120">
        <f>'P合計'!R13+'B合計'!R13+'液化石油ガス'!R13</f>
        <v>18989</v>
      </c>
    </row>
    <row r="14" spans="1:18" ht="13.5" customHeight="1">
      <c r="A14" s="164"/>
      <c r="B14" s="112" t="s">
        <v>10</v>
      </c>
      <c r="C14" s="112" t="s">
        <v>2</v>
      </c>
      <c r="D14" s="121">
        <f>'P合計'!D14+'B合計'!D14+'液化石油ガス'!D14</f>
        <v>1869351</v>
      </c>
      <c r="E14" s="116">
        <f>'P合計'!E14+'B合計'!E14+'液化石油ガス'!E14</f>
        <v>0</v>
      </c>
      <c r="F14" s="116">
        <f>'P合計'!F14+'B合計'!F14+'液化石油ガス'!F14</f>
        <v>0</v>
      </c>
      <c r="G14" s="116">
        <f>'P合計'!G14+'B合計'!G14+'液化石油ガス'!G14</f>
        <v>0</v>
      </c>
      <c r="H14" s="116">
        <f>'P合計'!H14+'B合計'!H14+'液化石油ガス'!H14</f>
        <v>0</v>
      </c>
      <c r="I14" s="117">
        <f>'P合計'!I14+'B合計'!I14+'液化石油ガス'!I14</f>
        <v>0</v>
      </c>
      <c r="J14" s="118">
        <f>SUM(D14:I14)</f>
        <v>1869351</v>
      </c>
      <c r="K14" s="119">
        <f>'P合計'!K14+'B合計'!K14+'液化石油ガス'!K14</f>
        <v>0</v>
      </c>
      <c r="L14" s="116">
        <f>'P合計'!L14+'B合計'!L14+'液化石油ガス'!L14</f>
        <v>0</v>
      </c>
      <c r="M14" s="116">
        <f>'P合計'!M14+'B合計'!M14+'液化石油ガス'!M14</f>
        <v>0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0</v>
      </c>
      <c r="R14" s="120">
        <f>'P合計'!R14+'B合計'!R14+'液化石油ガス'!R14</f>
        <v>1869351</v>
      </c>
    </row>
    <row r="15" spans="1:18" ht="13.5" customHeight="1" thickBot="1">
      <c r="A15" s="165"/>
      <c r="B15" s="113" t="s">
        <v>18</v>
      </c>
      <c r="C15" s="113" t="s">
        <v>3</v>
      </c>
      <c r="D15" s="122">
        <f>IF(OR(D13=0,D14=0)," ",(D14/D13)*1000)</f>
        <v>98443.88856706515</v>
      </c>
      <c r="E15" s="123" t="str">
        <f aca="true" t="shared" si="3" ref="E15:R15">IF(OR(E13=0,E14=0)," ",(E14/E13)*1000)</f>
        <v> </v>
      </c>
      <c r="F15" s="123" t="str">
        <f t="shared" si="3"/>
        <v> </v>
      </c>
      <c r="G15" s="123" t="str">
        <f t="shared" si="3"/>
        <v> </v>
      </c>
      <c r="H15" s="123" t="str">
        <f t="shared" si="3"/>
        <v> </v>
      </c>
      <c r="I15" s="124" t="str">
        <f t="shared" si="3"/>
        <v> </v>
      </c>
      <c r="J15" s="125">
        <f t="shared" si="3"/>
        <v>98443.88856706515</v>
      </c>
      <c r="K15" s="126" t="str">
        <f t="shared" si="3"/>
        <v> </v>
      </c>
      <c r="L15" s="123" t="str">
        <f t="shared" si="3"/>
        <v> </v>
      </c>
      <c r="M15" s="123" t="str">
        <f t="shared" si="3"/>
        <v> 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 t="str">
        <f t="shared" si="3"/>
        <v> </v>
      </c>
      <c r="R15" s="127">
        <f t="shared" si="3"/>
        <v>98443.88856706515</v>
      </c>
    </row>
    <row r="16" spans="1:18" ht="13.5" customHeight="1">
      <c r="A16" s="163" t="s">
        <v>20</v>
      </c>
      <c r="B16" s="112" t="s">
        <v>9</v>
      </c>
      <c r="C16" s="112" t="s">
        <v>1</v>
      </c>
      <c r="D16" s="115">
        <f>'P合計'!D16+'B合計'!D16+'液化石油ガス'!D16</f>
        <v>64430</v>
      </c>
      <c r="E16" s="116">
        <f>'P合計'!E16+'B合計'!E16+'液化石油ガス'!E16</f>
        <v>89775</v>
      </c>
      <c r="F16" s="116">
        <f>'P合計'!F16+'B合計'!F16+'液化石油ガス'!F16</f>
        <v>164068</v>
      </c>
      <c r="G16" s="116">
        <f>'P合計'!G16+'B合計'!G16+'液化石油ガス'!G16</f>
        <v>86370</v>
      </c>
      <c r="H16" s="116">
        <f>'P合計'!H16+'B合計'!H16+'液化石油ガス'!H16</f>
        <v>0</v>
      </c>
      <c r="I16" s="117">
        <f>'P合計'!I16+'B合計'!I16+'液化石油ガス'!I16</f>
        <v>0</v>
      </c>
      <c r="J16" s="118">
        <f>SUM(D16:I16)</f>
        <v>404643</v>
      </c>
      <c r="K16" s="119">
        <f>'P合計'!K16+'B合計'!K16+'液化石油ガス'!K16</f>
        <v>0</v>
      </c>
      <c r="L16" s="116">
        <f>'P合計'!L16+'B合計'!L16+'液化石油ガス'!L16</f>
        <v>0</v>
      </c>
      <c r="M16" s="116">
        <f>'P合計'!M16+'B合計'!M16+'液化石油ガス'!M16</f>
        <v>0</v>
      </c>
      <c r="N16" s="116">
        <f>'P合計'!N16+'B合計'!N16+'液化石油ガス'!N16</f>
        <v>0</v>
      </c>
      <c r="O16" s="116">
        <f>'P合計'!O16+'B合計'!O16+'液化石油ガス'!O16</f>
        <v>0</v>
      </c>
      <c r="P16" s="117">
        <f>'P合計'!P16+'B合計'!P16+'液化石油ガス'!P16</f>
        <v>0</v>
      </c>
      <c r="Q16" s="118">
        <f>'P合計'!Q16+'B合計'!Q16+'液化石油ガス'!Q16</f>
        <v>0</v>
      </c>
      <c r="R16" s="120">
        <f>'P合計'!R16+'B合計'!R16+'液化石油ガス'!R16</f>
        <v>404643</v>
      </c>
    </row>
    <row r="17" spans="1:18" ht="13.5" customHeight="1">
      <c r="A17" s="164"/>
      <c r="B17" s="112" t="s">
        <v>10</v>
      </c>
      <c r="C17" s="112" t="s">
        <v>2</v>
      </c>
      <c r="D17" s="121">
        <f>'P合計'!D17+'B合計'!D17+'液化石油ガス'!D17</f>
        <v>6665083</v>
      </c>
      <c r="E17" s="116">
        <f>'P合計'!E17+'B合計'!E17+'液化石油ガス'!E17</f>
        <v>10793413</v>
      </c>
      <c r="F17" s="116">
        <f>'P合計'!F17+'B合計'!F17+'液化石油ガス'!F17</f>
        <v>18011695</v>
      </c>
      <c r="G17" s="116">
        <f>'P合計'!G17+'B合計'!G17+'液化石油ガス'!G17</f>
        <v>9826670</v>
      </c>
      <c r="H17" s="116">
        <f>'P合計'!H17+'B合計'!H17+'液化石油ガス'!H17</f>
        <v>0</v>
      </c>
      <c r="I17" s="117">
        <f>'P合計'!I17+'B合計'!I17+'液化石油ガス'!I17</f>
        <v>0</v>
      </c>
      <c r="J17" s="118">
        <f>SUM(D17:I17)</f>
        <v>45296861</v>
      </c>
      <c r="K17" s="119">
        <f>'P合計'!K17+'B合計'!K17+'液化石油ガス'!K17</f>
        <v>0</v>
      </c>
      <c r="L17" s="116">
        <f>'P合計'!L17+'B合計'!L17+'液化石油ガス'!L17</f>
        <v>0</v>
      </c>
      <c r="M17" s="116">
        <f>'P合計'!M17+'B合計'!M17+'液化石油ガス'!M17</f>
        <v>0</v>
      </c>
      <c r="N17" s="116">
        <f>'P合計'!N17+'B合計'!N17+'液化石油ガス'!N17</f>
        <v>0</v>
      </c>
      <c r="O17" s="116">
        <f>'P合計'!O17+'B合計'!O17+'液化石油ガス'!O17</f>
        <v>0</v>
      </c>
      <c r="P17" s="117">
        <f>'P合計'!P17+'B合計'!P17+'液化石油ガス'!P17</f>
        <v>0</v>
      </c>
      <c r="Q17" s="118">
        <f>'P合計'!Q17+'B合計'!Q17+'液化石油ガス'!Q17</f>
        <v>0</v>
      </c>
      <c r="R17" s="120">
        <f>'P合計'!R17+'B合計'!R17+'液化石油ガス'!R17</f>
        <v>45296861</v>
      </c>
    </row>
    <row r="18" spans="1:18" ht="13.5" customHeight="1" thickBot="1">
      <c r="A18" s="165"/>
      <c r="B18" s="113" t="s">
        <v>18</v>
      </c>
      <c r="C18" s="113" t="s">
        <v>3</v>
      </c>
      <c r="D18" s="122">
        <f>IF(OR(D16=0,D17=0)," ",(D17/D16)*1000)</f>
        <v>103446.88809560763</v>
      </c>
      <c r="E18" s="123">
        <f aca="true" t="shared" si="4" ref="E18:R18">IF(OR(E16=0,E17=0)," ",(E17/E16)*1000)</f>
        <v>120227.37956001115</v>
      </c>
      <c r="F18" s="123">
        <f t="shared" si="4"/>
        <v>109781.88921666626</v>
      </c>
      <c r="G18" s="123">
        <f t="shared" si="4"/>
        <v>113774.11138126664</v>
      </c>
      <c r="H18" s="123" t="str">
        <f t="shared" si="4"/>
        <v> </v>
      </c>
      <c r="I18" s="124" t="str">
        <f t="shared" si="4"/>
        <v> </v>
      </c>
      <c r="J18" s="125">
        <f t="shared" si="4"/>
        <v>111942.77671923152</v>
      </c>
      <c r="K18" s="126" t="str">
        <f t="shared" si="4"/>
        <v> </v>
      </c>
      <c r="L18" s="123" t="str">
        <f t="shared" si="4"/>
        <v> </v>
      </c>
      <c r="M18" s="123" t="str">
        <f t="shared" si="4"/>
        <v> </v>
      </c>
      <c r="N18" s="123" t="str">
        <f t="shared" si="4"/>
        <v> </v>
      </c>
      <c r="O18" s="123" t="str">
        <f t="shared" si="4"/>
        <v> </v>
      </c>
      <c r="P18" s="124" t="str">
        <f t="shared" si="4"/>
        <v> </v>
      </c>
      <c r="Q18" s="125" t="str">
        <f t="shared" si="4"/>
        <v> </v>
      </c>
      <c r="R18" s="127">
        <f t="shared" si="4"/>
        <v>111942.77671923152</v>
      </c>
    </row>
    <row r="19" spans="1:18" ht="13.5" customHeight="1">
      <c r="A19" s="163" t="s">
        <v>38</v>
      </c>
      <c r="B19" s="112" t="s">
        <v>9</v>
      </c>
      <c r="C19" s="112" t="s">
        <v>1</v>
      </c>
      <c r="D19" s="115">
        <f>'P合計'!D19+'B合計'!D19+'液化石油ガス'!D19</f>
        <v>7999</v>
      </c>
      <c r="E19" s="116">
        <f>'P合計'!E19+'B合計'!E19+'液化石油ガス'!E19</f>
        <v>0</v>
      </c>
      <c r="F19" s="116">
        <f>'P合計'!F19+'B合計'!F19+'液化石油ガス'!F19</f>
        <v>0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0</v>
      </c>
      <c r="J19" s="118">
        <f>SUM(D19:I19)</f>
        <v>7999</v>
      </c>
      <c r="K19" s="119">
        <f>'P合計'!K19+'B合計'!K19+'液化石油ガス'!K19</f>
        <v>0</v>
      </c>
      <c r="L19" s="116">
        <f>'P合計'!L19+'B合計'!L19+'液化石油ガス'!L19</f>
        <v>0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0</v>
      </c>
      <c r="R19" s="120">
        <f>'P合計'!R19+'B合計'!R19+'液化石油ガス'!R19</f>
        <v>7999</v>
      </c>
    </row>
    <row r="20" spans="1:18" ht="13.5" customHeight="1">
      <c r="A20" s="164"/>
      <c r="B20" s="112" t="s">
        <v>10</v>
      </c>
      <c r="C20" s="112" t="s">
        <v>2</v>
      </c>
      <c r="D20" s="121">
        <f>'P合計'!D20+'B合計'!D20+'液化石油ガス'!D20</f>
        <v>828308</v>
      </c>
      <c r="E20" s="116">
        <f>'P合計'!E20+'B合計'!E20+'液化石油ガス'!E20</f>
        <v>0</v>
      </c>
      <c r="F20" s="116">
        <f>'P合計'!F20+'B合計'!F20+'液化石油ガス'!F20</f>
        <v>0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0</v>
      </c>
      <c r="J20" s="118">
        <f>SUM(D20:I20)</f>
        <v>828308</v>
      </c>
      <c r="K20" s="119">
        <f>'P合計'!K20+'B合計'!K20+'液化石油ガス'!K20</f>
        <v>0</v>
      </c>
      <c r="L20" s="116">
        <f>'P合計'!L20+'B合計'!L20+'液化石油ガス'!L20</f>
        <v>0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0</v>
      </c>
      <c r="R20" s="120">
        <f>'P合計'!R20+'B合計'!R20+'液化石油ガス'!R20</f>
        <v>828308</v>
      </c>
    </row>
    <row r="21" spans="1:18" ht="13.5" customHeight="1" thickBot="1">
      <c r="A21" s="165"/>
      <c r="B21" s="113" t="s">
        <v>18</v>
      </c>
      <c r="C21" s="113" t="s">
        <v>3</v>
      </c>
      <c r="D21" s="122">
        <f>IF(OR(D19=0,D20=0)," ",(D20/D19)*1000)</f>
        <v>103551.44393049131</v>
      </c>
      <c r="E21" s="123" t="str">
        <f aca="true" t="shared" si="5" ref="E21:R21">IF(OR(E19=0,E20=0)," ",(E20/E19)*1000)</f>
        <v> </v>
      </c>
      <c r="F21" s="123" t="str">
        <f t="shared" si="5"/>
        <v> </v>
      </c>
      <c r="G21" s="123" t="str">
        <f t="shared" si="5"/>
        <v> </v>
      </c>
      <c r="H21" s="123" t="str">
        <f t="shared" si="5"/>
        <v> </v>
      </c>
      <c r="I21" s="124" t="str">
        <f t="shared" si="5"/>
        <v> </v>
      </c>
      <c r="J21" s="125">
        <f t="shared" si="5"/>
        <v>103551.44393049131</v>
      </c>
      <c r="K21" s="126" t="str">
        <f t="shared" si="5"/>
        <v> </v>
      </c>
      <c r="L21" s="123" t="str">
        <f t="shared" si="5"/>
        <v> 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 t="str">
        <f t="shared" si="5"/>
        <v> </v>
      </c>
      <c r="R21" s="127">
        <f t="shared" si="5"/>
        <v>103551.44393049131</v>
      </c>
    </row>
    <row r="22" spans="1:18" ht="13.5" customHeight="1">
      <c r="A22" s="163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4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5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3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4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5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3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4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5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3" t="s">
        <v>48</v>
      </c>
      <c r="B31" s="112" t="s">
        <v>9</v>
      </c>
      <c r="C31" s="112" t="s">
        <v>1</v>
      </c>
      <c r="D31" s="115">
        <f>'P合計'!D31+'B合計'!D31+'液化石油ガス'!D31</f>
        <v>502210</v>
      </c>
      <c r="E31" s="116">
        <f>'P合計'!E31+'B合計'!E31+'液化石油ガス'!E31</f>
        <v>519326</v>
      </c>
      <c r="F31" s="116">
        <f>'P合計'!F31+'B合計'!F31+'液化石油ガス'!F31</f>
        <v>455945</v>
      </c>
      <c r="G31" s="116">
        <f>'P合計'!G31+'B合計'!G31+'液化石油ガス'!G31</f>
        <v>508944</v>
      </c>
      <c r="H31" s="116">
        <f>'P合計'!H31+'B合計'!H31+'液化石油ガス'!H31</f>
        <v>0</v>
      </c>
      <c r="I31" s="117">
        <f>'P合計'!I31+'B合計'!I31+'液化石油ガス'!I31</f>
        <v>0</v>
      </c>
      <c r="J31" s="118">
        <f>SUM(D31:I31)</f>
        <v>1986425</v>
      </c>
      <c r="K31" s="119">
        <f>'P合計'!K31+'B合計'!K31+'液化石油ガス'!K31</f>
        <v>0</v>
      </c>
      <c r="L31" s="116">
        <f>'P合計'!L31+'B合計'!L31+'液化石油ガス'!L31</f>
        <v>0</v>
      </c>
      <c r="M31" s="116">
        <f>'P合計'!M31+'B合計'!M31+'液化石油ガス'!M31</f>
        <v>0</v>
      </c>
      <c r="N31" s="116">
        <f>'P合計'!N31+'B合計'!N31+'液化石油ガス'!N31</f>
        <v>0</v>
      </c>
      <c r="O31" s="116">
        <f>'P合計'!O31+'B合計'!O31+'液化石油ガス'!O31</f>
        <v>0</v>
      </c>
      <c r="P31" s="117">
        <f>'P合計'!P31+'B合計'!P31+'液化石油ガス'!P31</f>
        <v>0</v>
      </c>
      <c r="Q31" s="118">
        <f>'P合計'!Q31+'B合計'!Q31+'液化石油ガス'!Q31</f>
        <v>0</v>
      </c>
      <c r="R31" s="120">
        <f>'P合計'!R31+'B合計'!R31+'液化石油ガス'!R31</f>
        <v>1986425</v>
      </c>
    </row>
    <row r="32" spans="1:18" ht="13.5" customHeight="1">
      <c r="A32" s="164"/>
      <c r="B32" s="112" t="s">
        <v>10</v>
      </c>
      <c r="C32" s="112" t="s">
        <v>2</v>
      </c>
      <c r="D32" s="121">
        <f>'P合計'!D32+'B合計'!D32+'液化石油ガス'!D32</f>
        <v>54194932</v>
      </c>
      <c r="E32" s="116">
        <f>'P合計'!E32+'B合計'!E32+'液化石油ガス'!E32</f>
        <v>58916608</v>
      </c>
      <c r="F32" s="116">
        <f>'P合計'!F32+'B合計'!F32+'液化石油ガス'!F32</f>
        <v>48564710</v>
      </c>
      <c r="G32" s="116">
        <f>'P合計'!G32+'B合計'!G32+'液化石油ガス'!G32</f>
        <v>54913114</v>
      </c>
      <c r="H32" s="116">
        <f>'P合計'!H32+'B合計'!H32+'液化石油ガス'!H32</f>
        <v>0</v>
      </c>
      <c r="I32" s="117">
        <f>'P合計'!I32+'B合計'!I32+'液化石油ガス'!I32</f>
        <v>0</v>
      </c>
      <c r="J32" s="118">
        <f>SUM(D32:I32)</f>
        <v>216589364</v>
      </c>
      <c r="K32" s="119">
        <f>'P合計'!K32+'B合計'!K32+'液化石油ガス'!K32</f>
        <v>0</v>
      </c>
      <c r="L32" s="116">
        <f>'P合計'!L32+'B合計'!L32+'液化石油ガス'!L32</f>
        <v>0</v>
      </c>
      <c r="M32" s="116">
        <f>'P合計'!M32+'B合計'!M32+'液化石油ガス'!M32</f>
        <v>0</v>
      </c>
      <c r="N32" s="116">
        <f>'P合計'!N32+'B合計'!N32+'液化石油ガス'!N32</f>
        <v>0</v>
      </c>
      <c r="O32" s="116">
        <f>'P合計'!O32+'B合計'!O32+'液化石油ガス'!O32</f>
        <v>0</v>
      </c>
      <c r="P32" s="117">
        <f>'P合計'!P32+'B合計'!P32+'液化石油ガス'!P32</f>
        <v>0</v>
      </c>
      <c r="Q32" s="118">
        <f>'P合計'!Q32+'B合計'!Q32+'液化石油ガス'!Q32</f>
        <v>0</v>
      </c>
      <c r="R32" s="120">
        <f>'P合計'!R32+'B合計'!R32+'液化石油ガス'!R32</f>
        <v>216589364</v>
      </c>
    </row>
    <row r="33" spans="1:18" ht="13.5" customHeight="1" thickBot="1">
      <c r="A33" s="165"/>
      <c r="B33" s="113" t="s">
        <v>18</v>
      </c>
      <c r="C33" s="113" t="s">
        <v>3</v>
      </c>
      <c r="D33" s="122">
        <f>IF(OR(D31=0,D32=0)," ",(D32/D31)*1000)</f>
        <v>107912.88903048525</v>
      </c>
      <c r="E33" s="123">
        <f aca="true" t="shared" si="9" ref="E33:R33">IF(OR(E31=0,E32=0)," ",(E32/E31)*1000)</f>
        <v>113448.2155717218</v>
      </c>
      <c r="F33" s="123">
        <f t="shared" si="9"/>
        <v>106514.4041496233</v>
      </c>
      <c r="G33" s="123">
        <f t="shared" si="9"/>
        <v>107896.18111226382</v>
      </c>
      <c r="H33" s="123" t="str">
        <f t="shared" si="9"/>
        <v> </v>
      </c>
      <c r="I33" s="124" t="str">
        <f t="shared" si="9"/>
        <v> </v>
      </c>
      <c r="J33" s="125">
        <f t="shared" si="9"/>
        <v>109034.75540229306</v>
      </c>
      <c r="K33" s="126" t="str">
        <f t="shared" si="9"/>
        <v> </v>
      </c>
      <c r="L33" s="123" t="str">
        <f t="shared" si="9"/>
        <v> </v>
      </c>
      <c r="M33" s="123" t="str">
        <f t="shared" si="9"/>
        <v> </v>
      </c>
      <c r="N33" s="123" t="str">
        <f t="shared" si="9"/>
        <v> </v>
      </c>
      <c r="O33" s="123" t="str">
        <f t="shared" si="9"/>
        <v> </v>
      </c>
      <c r="P33" s="124" t="str">
        <f t="shared" si="9"/>
        <v> </v>
      </c>
      <c r="Q33" s="125" t="str">
        <f t="shared" si="9"/>
        <v> </v>
      </c>
      <c r="R33" s="127">
        <f t="shared" si="9"/>
        <v>109034.75540229306</v>
      </c>
    </row>
    <row r="34" spans="1:18" ht="13.5" customHeight="1">
      <c r="A34" s="163" t="s">
        <v>54</v>
      </c>
      <c r="B34" s="112" t="s">
        <v>9</v>
      </c>
      <c r="C34" s="112" t="s">
        <v>1</v>
      </c>
      <c r="D34" s="115">
        <f>'P合計'!D34+'B合計'!D34+'液化石油ガス'!D34</f>
        <v>127239</v>
      </c>
      <c r="E34" s="116">
        <f>'P合計'!E34+'B合計'!E34+'液化石油ガス'!E34</f>
        <v>225402</v>
      </c>
      <c r="F34" s="116">
        <f>'P合計'!F34+'B合計'!F34+'液化石油ガス'!F34</f>
        <v>139653</v>
      </c>
      <c r="G34" s="116">
        <f>'P合計'!G34+'B合計'!G34+'液化石油ガス'!G34</f>
        <v>62091</v>
      </c>
      <c r="H34" s="116">
        <f>'P合計'!H34+'B合計'!H34+'液化石油ガス'!H34</f>
        <v>0</v>
      </c>
      <c r="I34" s="117">
        <f>'P合計'!I34+'B合計'!I34+'液化石油ガス'!I34</f>
        <v>0</v>
      </c>
      <c r="J34" s="118">
        <f>SUM(D34:I34)</f>
        <v>554385</v>
      </c>
      <c r="K34" s="119">
        <f>'P合計'!K34+'B合計'!K34+'液化石油ガス'!K34</f>
        <v>0</v>
      </c>
      <c r="L34" s="116">
        <f>'P合計'!L34+'B合計'!L34+'液化石油ガス'!L34</f>
        <v>0</v>
      </c>
      <c r="M34" s="116">
        <f>'P合計'!M34+'B合計'!M34+'液化石油ガス'!M34</f>
        <v>0</v>
      </c>
      <c r="N34" s="116">
        <f>'P合計'!N34+'B合計'!N34+'液化石油ガス'!N34</f>
        <v>0</v>
      </c>
      <c r="O34" s="116">
        <f>'P合計'!O34+'B合計'!O34+'液化石油ガス'!O34</f>
        <v>0</v>
      </c>
      <c r="P34" s="117">
        <f>'P合計'!P34+'B合計'!P34+'液化石油ガス'!P34</f>
        <v>0</v>
      </c>
      <c r="Q34" s="118">
        <f>'P合計'!Q34+'B合計'!Q34+'液化石油ガス'!Q34</f>
        <v>0</v>
      </c>
      <c r="R34" s="120">
        <f>'P合計'!R34+'B合計'!R34+'液化石油ガス'!R34</f>
        <v>554385</v>
      </c>
    </row>
    <row r="35" spans="1:18" ht="13.5" customHeight="1">
      <c r="A35" s="164"/>
      <c r="B35" s="112" t="s">
        <v>10</v>
      </c>
      <c r="C35" s="112" t="s">
        <v>2</v>
      </c>
      <c r="D35" s="121">
        <f>'P合計'!D35+'B合計'!D35+'液化石油ガス'!D35</f>
        <v>13803644</v>
      </c>
      <c r="E35" s="116">
        <f>'P合計'!E35+'B合計'!E35+'液化石油ガス'!E35</f>
        <v>25168629</v>
      </c>
      <c r="F35" s="116">
        <f>'P合計'!F35+'B合計'!F35+'液化石油ガス'!F35</f>
        <v>14676364</v>
      </c>
      <c r="G35" s="116">
        <f>'P合計'!G35+'B合計'!G35+'液化石油ガス'!G35</f>
        <v>6360158</v>
      </c>
      <c r="H35" s="116">
        <f>'P合計'!H35+'B合計'!H35+'液化石油ガス'!H35</f>
        <v>0</v>
      </c>
      <c r="I35" s="117">
        <f>'P合計'!I35+'B合計'!I35+'液化石油ガス'!I35</f>
        <v>0</v>
      </c>
      <c r="J35" s="118">
        <f>SUM(D35:I35)</f>
        <v>60008795</v>
      </c>
      <c r="K35" s="119">
        <f>'P合計'!K35+'B合計'!K35+'液化石油ガス'!K35</f>
        <v>0</v>
      </c>
      <c r="L35" s="116">
        <f>'P合計'!L35+'B合計'!L35+'液化石油ガス'!L35</f>
        <v>0</v>
      </c>
      <c r="M35" s="116">
        <f>'P合計'!M35+'B合計'!M35+'液化石油ガス'!M35</f>
        <v>0</v>
      </c>
      <c r="N35" s="116">
        <f>'P合計'!N35+'B合計'!N35+'液化石油ガス'!N35</f>
        <v>0</v>
      </c>
      <c r="O35" s="116">
        <f>'P合計'!O35+'B合計'!O35+'液化石油ガス'!O35</f>
        <v>0</v>
      </c>
      <c r="P35" s="117">
        <f>'P合計'!P35+'B合計'!P35+'液化石油ガス'!P35</f>
        <v>0</v>
      </c>
      <c r="Q35" s="118">
        <f>'P合計'!Q35+'B合計'!Q35+'液化石油ガス'!Q35</f>
        <v>0</v>
      </c>
      <c r="R35" s="120">
        <f>'P合計'!R35+'B合計'!R35+'液化石油ガス'!R35</f>
        <v>60008795</v>
      </c>
    </row>
    <row r="36" spans="1:18" ht="13.5" customHeight="1" thickBot="1">
      <c r="A36" s="165"/>
      <c r="B36" s="113" t="s">
        <v>18</v>
      </c>
      <c r="C36" s="113" t="s">
        <v>3</v>
      </c>
      <c r="D36" s="122">
        <f>IF(OR(D34=0,D35=0)," ",(D35/D34)*1000)</f>
        <v>108485.95163432596</v>
      </c>
      <c r="E36" s="123">
        <f aca="true" t="shared" si="10" ref="E36:R36">IF(OR(E34=0,E35=0)," ",(E35/E34)*1000)</f>
        <v>111661.07221763782</v>
      </c>
      <c r="F36" s="123">
        <f t="shared" si="10"/>
        <v>105091.6485861385</v>
      </c>
      <c r="G36" s="123">
        <f t="shared" si="10"/>
        <v>102432.84856098308</v>
      </c>
      <c r="H36" s="123" t="str">
        <f t="shared" si="10"/>
        <v> </v>
      </c>
      <c r="I36" s="124" t="str">
        <f t="shared" si="10"/>
        <v> </v>
      </c>
      <c r="J36" s="125">
        <f t="shared" si="10"/>
        <v>108243.9008991946</v>
      </c>
      <c r="K36" s="126" t="str">
        <f t="shared" si="10"/>
        <v> </v>
      </c>
      <c r="L36" s="123" t="str">
        <f t="shared" si="10"/>
        <v> </v>
      </c>
      <c r="M36" s="123" t="str">
        <f t="shared" si="10"/>
        <v> </v>
      </c>
      <c r="N36" s="123" t="str">
        <f t="shared" si="10"/>
        <v> </v>
      </c>
      <c r="O36" s="123" t="str">
        <f t="shared" si="10"/>
        <v> </v>
      </c>
      <c r="P36" s="124" t="str">
        <f t="shared" si="10"/>
        <v> </v>
      </c>
      <c r="Q36" s="125" t="str">
        <f t="shared" si="10"/>
        <v> </v>
      </c>
      <c r="R36" s="127">
        <f t="shared" si="10"/>
        <v>108243.9008991946</v>
      </c>
    </row>
    <row r="37" spans="1:18" ht="13.5" customHeight="1">
      <c r="A37" s="163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4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5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3" t="s">
        <v>11</v>
      </c>
      <c r="B40" s="114" t="s">
        <v>9</v>
      </c>
      <c r="C40" s="114" t="s">
        <v>1</v>
      </c>
      <c r="D40" s="115">
        <f>'P合計'!D40+'B合計'!D40+'液化石油ガス'!D40</f>
        <v>1332</v>
      </c>
      <c r="E40" s="116">
        <f>'P合計'!E40+'B合計'!E40+'液化石油ガス'!E40</f>
        <v>1284</v>
      </c>
      <c r="F40" s="116">
        <f>'P合計'!F40+'B合計'!F40+'液化石油ガス'!F40</f>
        <v>1120</v>
      </c>
      <c r="G40" s="116">
        <f>'P合計'!G40+'B合計'!G40+'液化石油ガス'!G40</f>
        <v>959</v>
      </c>
      <c r="H40" s="116">
        <f>'P合計'!H40+'B合計'!H40+'液化石油ガス'!H40</f>
        <v>0</v>
      </c>
      <c r="I40" s="117">
        <f>'P合計'!I40+'B合計'!I40+'液化石油ガス'!I40</f>
        <v>0</v>
      </c>
      <c r="J40" s="118">
        <f>SUM(D40:I40)</f>
        <v>4695</v>
      </c>
      <c r="K40" s="119">
        <f>'P合計'!K40+'B合計'!K40+'液化石油ガス'!K40</f>
        <v>0</v>
      </c>
      <c r="L40" s="116">
        <f>'P合計'!L40+'B合計'!L40+'液化石油ガス'!L40</f>
        <v>0</v>
      </c>
      <c r="M40" s="116">
        <f>'P合計'!M40+'B合計'!M40+'液化石油ガス'!M40</f>
        <v>0</v>
      </c>
      <c r="N40" s="116">
        <f>'P合計'!N40+'B合計'!N40+'液化石油ガス'!N40</f>
        <v>0</v>
      </c>
      <c r="O40" s="116">
        <f>'P合計'!O40+'B合計'!O40+'液化石油ガス'!O40</f>
        <v>0</v>
      </c>
      <c r="P40" s="117">
        <f>'P合計'!P40+'B合計'!P40+'液化石油ガス'!P40</f>
        <v>0</v>
      </c>
      <c r="Q40" s="118">
        <f>'P合計'!Q40+'B合計'!Q40+'液化石油ガス'!Q40</f>
        <v>0</v>
      </c>
      <c r="R40" s="120">
        <f>'P合計'!R40+'B合計'!R40+'液化石油ガス'!R40</f>
        <v>4695</v>
      </c>
    </row>
    <row r="41" spans="1:18" ht="13.5" customHeight="1">
      <c r="A41" s="164"/>
      <c r="B41" s="112" t="s">
        <v>10</v>
      </c>
      <c r="C41" s="112" t="s">
        <v>2</v>
      </c>
      <c r="D41" s="121">
        <f>'P合計'!D41+'B合計'!D41+'液化石油ガス'!D41</f>
        <v>370372</v>
      </c>
      <c r="E41" s="116">
        <f>'P合計'!E41+'B合計'!E41+'液化石油ガス'!E41</f>
        <v>341983</v>
      </c>
      <c r="F41" s="116">
        <f>'P合計'!F41+'B合計'!F41+'液化石油ガス'!F41</f>
        <v>356906</v>
      </c>
      <c r="G41" s="116">
        <f>'P合計'!G41+'B合計'!G41+'液化石油ガス'!G41</f>
        <v>323193</v>
      </c>
      <c r="H41" s="116">
        <f>'P合計'!H41+'B合計'!H41+'液化石油ガス'!H41</f>
        <v>0</v>
      </c>
      <c r="I41" s="117">
        <f>'P合計'!I41+'B合計'!I41+'液化石油ガス'!I41</f>
        <v>0</v>
      </c>
      <c r="J41" s="118">
        <f>SUM(D41:I41)</f>
        <v>1392454</v>
      </c>
      <c r="K41" s="119">
        <f>'P合計'!K41+'B合計'!K41+'液化石油ガス'!K41</f>
        <v>0</v>
      </c>
      <c r="L41" s="116">
        <f>'P合計'!L41+'B合計'!L41+'液化石油ガス'!L41</f>
        <v>0</v>
      </c>
      <c r="M41" s="116">
        <f>'P合計'!M41+'B合計'!M41+'液化石油ガス'!M41</f>
        <v>0</v>
      </c>
      <c r="N41" s="116">
        <f>'P合計'!N41+'B合計'!N41+'液化石油ガス'!N41</f>
        <v>0</v>
      </c>
      <c r="O41" s="116">
        <f>'P合計'!O41+'B合計'!O41+'液化石油ガス'!O41</f>
        <v>0</v>
      </c>
      <c r="P41" s="117">
        <f>'P合計'!P41+'B合計'!P41+'液化石油ガス'!P41</f>
        <v>0</v>
      </c>
      <c r="Q41" s="118">
        <f>'P合計'!Q41+'B合計'!Q41+'液化石油ガス'!Q41</f>
        <v>0</v>
      </c>
      <c r="R41" s="120">
        <f>'P合計'!R41+'B合計'!R41+'液化石油ガス'!R41</f>
        <v>1392454</v>
      </c>
    </row>
    <row r="42" spans="1:18" ht="13.5" customHeight="1" thickBot="1">
      <c r="A42" s="165"/>
      <c r="B42" s="113" t="s">
        <v>18</v>
      </c>
      <c r="C42" s="113" t="s">
        <v>3</v>
      </c>
      <c r="D42" s="122">
        <f>IF(OR(D40=0,D41=0)," ",(D41/D40)*1000)</f>
        <v>278057.0570570571</v>
      </c>
      <c r="E42" s="123">
        <f aca="true" t="shared" si="12" ref="E42:R42">IF(OR(E40=0,E41=0)," ",(E41/E40)*1000)</f>
        <v>266341.9003115265</v>
      </c>
      <c r="F42" s="123">
        <f t="shared" si="12"/>
        <v>318666.0714285715</v>
      </c>
      <c r="G42" s="123">
        <f t="shared" si="12"/>
        <v>337010.4275286757</v>
      </c>
      <c r="H42" s="123" t="str">
        <f t="shared" si="12"/>
        <v> </v>
      </c>
      <c r="I42" s="124" t="str">
        <f t="shared" si="12"/>
        <v> </v>
      </c>
      <c r="J42" s="125">
        <f t="shared" si="12"/>
        <v>296582.3216187433</v>
      </c>
      <c r="K42" s="126" t="str">
        <f t="shared" si="12"/>
        <v> </v>
      </c>
      <c r="L42" s="123" t="str">
        <f t="shared" si="12"/>
        <v> </v>
      </c>
      <c r="M42" s="123" t="str">
        <f t="shared" si="12"/>
        <v> </v>
      </c>
      <c r="N42" s="123" t="str">
        <f t="shared" si="12"/>
        <v> </v>
      </c>
      <c r="O42" s="123" t="str">
        <f t="shared" si="12"/>
        <v> </v>
      </c>
      <c r="P42" s="124" t="str">
        <f t="shared" si="12"/>
        <v> </v>
      </c>
      <c r="Q42" s="125" t="str">
        <f t="shared" si="12"/>
        <v> </v>
      </c>
      <c r="R42" s="127">
        <f t="shared" si="12"/>
        <v>296582.3216187433</v>
      </c>
    </row>
    <row r="43" spans="1:18" ht="13.5" customHeight="1">
      <c r="A43" s="163" t="s">
        <v>47</v>
      </c>
      <c r="B43" s="114" t="s">
        <v>9</v>
      </c>
      <c r="C43" s="114" t="s">
        <v>1</v>
      </c>
      <c r="D43" s="115">
        <f>'P合計'!D43+'B合計'!D43+'液化石油ガス'!D43</f>
        <v>0</v>
      </c>
      <c r="E43" s="116">
        <f>'P合計'!E43+'B合計'!E43+'液化石油ガス'!E43</f>
        <v>8</v>
      </c>
      <c r="F43" s="116">
        <f>'P合計'!F43+'B合計'!F43+'液化石油ガス'!F43</f>
        <v>6</v>
      </c>
      <c r="G43" s="116">
        <f>'P合計'!G43+'B合計'!G43+'液化石油ガス'!G43</f>
        <v>0</v>
      </c>
      <c r="H43" s="116">
        <f>'P合計'!H43+'B合計'!H43+'液化石油ガス'!H43</f>
        <v>0</v>
      </c>
      <c r="I43" s="117">
        <f>'P合計'!I43+'B合計'!I43+'液化石油ガス'!I43</f>
        <v>0</v>
      </c>
      <c r="J43" s="118">
        <f>SUM(D43:I43)</f>
        <v>14</v>
      </c>
      <c r="K43" s="119">
        <f>'P合計'!K43+'B合計'!K43+'液化石油ガス'!K43</f>
        <v>0</v>
      </c>
      <c r="L43" s="116">
        <f>'P合計'!L43+'B合計'!L43+'液化石油ガス'!L43</f>
        <v>0</v>
      </c>
      <c r="M43" s="116">
        <f>'P合計'!M43+'B合計'!M43+'液化石油ガス'!M43</f>
        <v>0</v>
      </c>
      <c r="N43" s="116">
        <f>'P合計'!N43+'B合計'!N43+'液化石油ガス'!N43</f>
        <v>0</v>
      </c>
      <c r="O43" s="116">
        <f>'P合計'!O43+'B合計'!O43+'液化石油ガス'!O43</f>
        <v>0</v>
      </c>
      <c r="P43" s="117">
        <f>'P合計'!P43+'B合計'!P43+'液化石油ガス'!P43</f>
        <v>0</v>
      </c>
      <c r="Q43" s="118">
        <f>'P合計'!Q43+'B合計'!Q43+'液化石油ガス'!Q43</f>
        <v>0</v>
      </c>
      <c r="R43" s="120">
        <f>'P合計'!R43+'B合計'!R43+'液化石油ガス'!R43</f>
        <v>14</v>
      </c>
    </row>
    <row r="44" spans="1:18" ht="13.5" customHeight="1">
      <c r="A44" s="164"/>
      <c r="B44" s="112" t="s">
        <v>10</v>
      </c>
      <c r="C44" s="112" t="s">
        <v>2</v>
      </c>
      <c r="D44" s="121">
        <f>'P合計'!D44+'B合計'!D44+'液化石油ガス'!D44</f>
        <v>0</v>
      </c>
      <c r="E44" s="116">
        <f>'P合計'!E44+'B合計'!E44+'液化石油ガス'!E44</f>
        <v>13952</v>
      </c>
      <c r="F44" s="116">
        <f>'P合計'!F44+'B合計'!F44+'液化石油ガス'!F44</f>
        <v>13637</v>
      </c>
      <c r="G44" s="116">
        <f>'P合計'!G44+'B合計'!G44+'液化石油ガス'!G44</f>
        <v>8362</v>
      </c>
      <c r="H44" s="116">
        <f>'P合計'!H44+'B合計'!H44+'液化石油ガス'!H44</f>
        <v>0</v>
      </c>
      <c r="I44" s="117">
        <f>'P合計'!I44+'B合計'!I44+'液化石油ガス'!I44</f>
        <v>0</v>
      </c>
      <c r="J44" s="118">
        <f>SUM(D44:I44)</f>
        <v>35951</v>
      </c>
      <c r="K44" s="119">
        <f>'P合計'!K44+'B合計'!K44+'液化石油ガス'!K44</f>
        <v>0</v>
      </c>
      <c r="L44" s="116">
        <f>'P合計'!L44+'B合計'!L44+'液化石油ガス'!L44</f>
        <v>0</v>
      </c>
      <c r="M44" s="116">
        <f>'P合計'!M44+'B合計'!M44+'液化石油ガス'!M44</f>
        <v>0</v>
      </c>
      <c r="N44" s="116">
        <f>'P合計'!N44+'B合計'!N44+'液化石油ガス'!N44</f>
        <v>0</v>
      </c>
      <c r="O44" s="116">
        <f>'P合計'!O44+'B合計'!O44+'液化石油ガス'!O44</f>
        <v>0</v>
      </c>
      <c r="P44" s="117">
        <f>'P合計'!P44+'B合計'!P44+'液化石油ガス'!P44</f>
        <v>0</v>
      </c>
      <c r="Q44" s="118">
        <f>'P合計'!Q44+'B合計'!Q44+'液化石油ガス'!Q44</f>
        <v>0</v>
      </c>
      <c r="R44" s="120">
        <f>'P合計'!R44+'B合計'!R44+'液化石油ガス'!R44</f>
        <v>35951</v>
      </c>
    </row>
    <row r="45" spans="1:18" ht="13.5" customHeight="1" thickBot="1">
      <c r="A45" s="165"/>
      <c r="B45" s="113" t="s">
        <v>18</v>
      </c>
      <c r="C45" s="113" t="s">
        <v>3</v>
      </c>
      <c r="D45" s="122" t="str">
        <f>IF(OR(D43=0,D44=0)," ",(D44/D43)*1000)</f>
        <v> </v>
      </c>
      <c r="E45" s="123">
        <f aca="true" t="shared" si="13" ref="E45:R45">IF(OR(E43=0,E44=0)," ",(E44/E43)*1000)</f>
        <v>1744000</v>
      </c>
      <c r="F45" s="123">
        <f t="shared" si="13"/>
        <v>2272833.3333333335</v>
      </c>
      <c r="G45" s="123" t="str">
        <f t="shared" si="13"/>
        <v> </v>
      </c>
      <c r="H45" s="123" t="str">
        <f t="shared" si="13"/>
        <v> </v>
      </c>
      <c r="I45" s="124" t="str">
        <f t="shared" si="13"/>
        <v> </v>
      </c>
      <c r="J45" s="125">
        <f t="shared" si="13"/>
        <v>2567928.5714285714</v>
      </c>
      <c r="K45" s="126" t="str">
        <f t="shared" si="13"/>
        <v> </v>
      </c>
      <c r="L45" s="123" t="str">
        <f t="shared" si="13"/>
        <v> </v>
      </c>
      <c r="M45" s="123" t="str">
        <f t="shared" si="13"/>
        <v> </v>
      </c>
      <c r="N45" s="123" t="str">
        <f t="shared" si="13"/>
        <v> </v>
      </c>
      <c r="O45" s="123" t="str">
        <f t="shared" si="13"/>
        <v> </v>
      </c>
      <c r="P45" s="124" t="str">
        <f t="shared" si="13"/>
        <v> </v>
      </c>
      <c r="Q45" s="125" t="str">
        <f t="shared" si="13"/>
        <v> </v>
      </c>
      <c r="R45" s="127">
        <f t="shared" si="13"/>
        <v>2567928.5714285714</v>
      </c>
    </row>
    <row r="46" spans="1:18" ht="13.5" customHeight="1">
      <c r="A46" s="163" t="s">
        <v>12</v>
      </c>
      <c r="B46" s="112" t="s">
        <v>9</v>
      </c>
      <c r="C46" s="112" t="s">
        <v>1</v>
      </c>
      <c r="D46" s="115">
        <f>'P合計'!D46+'B合計'!D46+'液化石油ガス'!D46</f>
        <v>205</v>
      </c>
      <c r="E46" s="116">
        <f>'P合計'!E46+'B合計'!E46+'液化石油ガス'!E46</f>
        <v>0</v>
      </c>
      <c r="F46" s="116">
        <f>'P合計'!F46+'B合計'!F46+'液化石油ガス'!F46</f>
        <v>241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446</v>
      </c>
      <c r="K46" s="119">
        <f>'P合計'!K46+'B合計'!K46+'液化石油ガス'!K46</f>
        <v>0</v>
      </c>
      <c r="L46" s="116">
        <f>'P合計'!L46+'B合計'!L46+'液化石油ガス'!L46</f>
        <v>0</v>
      </c>
      <c r="M46" s="116">
        <f>'P合計'!M46+'B合計'!M46+'液化石油ガス'!M46</f>
        <v>0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0</v>
      </c>
      <c r="Q46" s="118">
        <f>'P合計'!Q46+'B合計'!Q46+'液化石油ガス'!Q46</f>
        <v>0</v>
      </c>
      <c r="R46" s="120">
        <f>'P合計'!R46+'B合計'!R46+'液化石油ガス'!R46</f>
        <v>446</v>
      </c>
    </row>
    <row r="47" spans="1:18" ht="13.5" customHeight="1">
      <c r="A47" s="164"/>
      <c r="B47" s="112" t="s">
        <v>10</v>
      </c>
      <c r="C47" s="112" t="s">
        <v>2</v>
      </c>
      <c r="D47" s="121">
        <f>'P合計'!D47+'B合計'!D47+'液化石油ガス'!D47</f>
        <v>23987</v>
      </c>
      <c r="E47" s="116">
        <f>'P合計'!E47+'B合計'!E47+'液化石油ガス'!E47</f>
        <v>2811</v>
      </c>
      <c r="F47" s="116">
        <f>'P合計'!F47+'B合計'!F47+'液化石油ガス'!F47</f>
        <v>15048</v>
      </c>
      <c r="G47" s="116">
        <f>'P合計'!G47+'B合計'!G47+'液化石油ガス'!G47</f>
        <v>0</v>
      </c>
      <c r="H47" s="116">
        <f>'P合計'!H47+'B合計'!H47+'液化石油ガス'!H47</f>
        <v>0</v>
      </c>
      <c r="I47" s="117">
        <f>'P合計'!I47+'B合計'!I47+'液化石油ガス'!I47</f>
        <v>0</v>
      </c>
      <c r="J47" s="118">
        <f>SUM(D47:I47)</f>
        <v>41846</v>
      </c>
      <c r="K47" s="119">
        <f>'P合計'!K47+'B合計'!K47+'液化石油ガス'!K47</f>
        <v>0</v>
      </c>
      <c r="L47" s="116">
        <f>'P合計'!L47+'B合計'!L47+'液化石油ガス'!L47</f>
        <v>0</v>
      </c>
      <c r="M47" s="116">
        <f>'P合計'!M47+'B合計'!M47+'液化石油ガス'!M47</f>
        <v>0</v>
      </c>
      <c r="N47" s="116">
        <f>'P合計'!N47+'B合計'!N47+'液化石油ガス'!N47</f>
        <v>0</v>
      </c>
      <c r="O47" s="116">
        <f>'P合計'!O47+'B合計'!O47+'液化石油ガス'!O47</f>
        <v>0</v>
      </c>
      <c r="P47" s="117">
        <f>'P合計'!P47+'B合計'!P47+'液化石油ガス'!P47</f>
        <v>0</v>
      </c>
      <c r="Q47" s="118">
        <f>'P合計'!Q47+'B合計'!Q47+'液化石油ガス'!Q47</f>
        <v>0</v>
      </c>
      <c r="R47" s="120">
        <f>'P合計'!R47+'B合計'!R47+'液化石油ガス'!R47</f>
        <v>41846</v>
      </c>
    </row>
    <row r="48" spans="1:18" ht="13.5" customHeight="1" thickBot="1">
      <c r="A48" s="165"/>
      <c r="B48" s="113" t="s">
        <v>18</v>
      </c>
      <c r="C48" s="113" t="s">
        <v>3</v>
      </c>
      <c r="D48" s="122">
        <f>IF(OR(D46=0,D47=0)," ",(D47/D46)*1000)</f>
        <v>117009.75609756098</v>
      </c>
      <c r="E48" s="123" t="str">
        <f aca="true" t="shared" si="14" ref="E48:R48">IF(OR(E46=0,E47=0)," ",(E47/E46)*1000)</f>
        <v> </v>
      </c>
      <c r="F48" s="123">
        <f t="shared" si="14"/>
        <v>62439.83402489626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>
        <f t="shared" si="14"/>
        <v>93825.11210762331</v>
      </c>
      <c r="K48" s="126" t="str">
        <f t="shared" si="14"/>
        <v> </v>
      </c>
      <c r="L48" s="123" t="str">
        <f t="shared" si="14"/>
        <v> </v>
      </c>
      <c r="M48" s="123" t="str">
        <f t="shared" si="14"/>
        <v> </v>
      </c>
      <c r="N48" s="123" t="str">
        <f t="shared" si="14"/>
        <v> </v>
      </c>
      <c r="O48" s="123" t="str">
        <f t="shared" si="14"/>
        <v> </v>
      </c>
      <c r="P48" s="124" t="str">
        <f t="shared" si="14"/>
        <v> </v>
      </c>
      <c r="Q48" s="125" t="str">
        <f t="shared" si="14"/>
        <v> </v>
      </c>
      <c r="R48" s="127">
        <f t="shared" si="14"/>
        <v>93825.11210762331</v>
      </c>
    </row>
    <row r="49" spans="1:18" ht="13.5" customHeight="1">
      <c r="A49" s="167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807586</v>
      </c>
      <c r="E49" s="129">
        <f t="shared" si="15"/>
        <v>928465</v>
      </c>
      <c r="F49" s="129">
        <f t="shared" si="15"/>
        <v>793717</v>
      </c>
      <c r="G49" s="129">
        <f t="shared" si="15"/>
        <v>699215</v>
      </c>
      <c r="H49" s="129">
        <f t="shared" si="15"/>
        <v>0</v>
      </c>
      <c r="I49" s="130">
        <f t="shared" si="15"/>
        <v>0</v>
      </c>
      <c r="J49" s="118">
        <f>SUM(D49:I49)</f>
        <v>3228983</v>
      </c>
      <c r="K49" s="131">
        <f aca="true" t="shared" si="16" ref="K49:P49">K4+K7+K10+K13+K16+K19+K22+K25+K28+K31+K34+K37+K40+K43+K46</f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30">
        <f t="shared" si="16"/>
        <v>0</v>
      </c>
      <c r="Q49" s="132">
        <f>SUM(K49:P49)</f>
        <v>0</v>
      </c>
      <c r="R49" s="133">
        <f>J49+Q49</f>
        <v>3228983</v>
      </c>
    </row>
    <row r="50" spans="1:18" ht="13.5" customHeight="1">
      <c r="A50" s="167"/>
      <c r="B50" s="112" t="s">
        <v>10</v>
      </c>
      <c r="C50" s="112" t="s">
        <v>2</v>
      </c>
      <c r="D50" s="134">
        <f t="shared" si="15"/>
        <v>87996613</v>
      </c>
      <c r="E50" s="135">
        <f t="shared" si="15"/>
        <v>106358094</v>
      </c>
      <c r="F50" s="135">
        <f t="shared" si="15"/>
        <v>85431501</v>
      </c>
      <c r="G50" s="135">
        <f t="shared" si="15"/>
        <v>75986381</v>
      </c>
      <c r="H50" s="135">
        <f t="shared" si="15"/>
        <v>0</v>
      </c>
      <c r="I50" s="136">
        <f t="shared" si="15"/>
        <v>0</v>
      </c>
      <c r="J50" s="118">
        <f>SUM(D50:I50)</f>
        <v>355772589</v>
      </c>
      <c r="K50" s="137">
        <f aca="true" t="shared" si="17" ref="K50:P50">K5+K8+K11+K14+K17+K20+K23+K26+K29+K32+K35+K38+K41+K44+K47</f>
        <v>0</v>
      </c>
      <c r="L50" s="135">
        <f t="shared" si="17"/>
        <v>0</v>
      </c>
      <c r="M50" s="135">
        <f t="shared" si="17"/>
        <v>0</v>
      </c>
      <c r="N50" s="135">
        <f t="shared" si="17"/>
        <v>0</v>
      </c>
      <c r="O50" s="135">
        <f t="shared" si="17"/>
        <v>0</v>
      </c>
      <c r="P50" s="136">
        <f t="shared" si="17"/>
        <v>0</v>
      </c>
      <c r="Q50" s="138">
        <f>SUM(K50:P50)</f>
        <v>0</v>
      </c>
      <c r="R50" s="139">
        <f>J50+Q50</f>
        <v>355772589</v>
      </c>
    </row>
    <row r="51" spans="1:18" ht="13.5" customHeight="1" thickBot="1">
      <c r="A51" s="168"/>
      <c r="B51" s="113" t="s">
        <v>18</v>
      </c>
      <c r="C51" s="113" t="s">
        <v>3</v>
      </c>
      <c r="D51" s="122">
        <f aca="true" t="shared" si="18" ref="D51:I51">IF(OR(D49=0,D50=0)," ",(D50/D49)*1000)</f>
        <v>108962.52906811163</v>
      </c>
      <c r="E51" s="123">
        <f t="shared" si="18"/>
        <v>114552.61533821953</v>
      </c>
      <c r="F51" s="123">
        <f t="shared" si="18"/>
        <v>107634.7123722939</v>
      </c>
      <c r="G51" s="123">
        <f t="shared" si="18"/>
        <v>108673.84280943629</v>
      </c>
      <c r="H51" s="123" t="str">
        <f t="shared" si="18"/>
        <v> </v>
      </c>
      <c r="I51" s="124" t="str">
        <f t="shared" si="18"/>
        <v> </v>
      </c>
      <c r="J51" s="125">
        <f aca="true" t="shared" si="19" ref="J51:P51">IF(OR(J49=0,J50=0)," ",(J50/J49)*1000)</f>
        <v>110181.00404988196</v>
      </c>
      <c r="K51" s="126" t="str">
        <f t="shared" si="19"/>
        <v> </v>
      </c>
      <c r="L51" s="123" t="str">
        <f t="shared" si="19"/>
        <v> </v>
      </c>
      <c r="M51" s="123" t="str">
        <f t="shared" si="19"/>
        <v> </v>
      </c>
      <c r="N51" s="123" t="str">
        <f t="shared" si="19"/>
        <v> </v>
      </c>
      <c r="O51" s="123" t="str">
        <f t="shared" si="19"/>
        <v> </v>
      </c>
      <c r="P51" s="124" t="str">
        <f t="shared" si="19"/>
        <v> </v>
      </c>
      <c r="Q51" s="125" t="str">
        <f>IF(OR(Q49=0,Q50=0)," ",(Q50/Q49)*1000)</f>
        <v> </v>
      </c>
      <c r="R51" s="127">
        <f>IF(OR(R49=0,R50=0)," ",(R50/R49)*1000)</f>
        <v>110181.00404988196</v>
      </c>
    </row>
    <row r="52" spans="1:18" s="6" customFormat="1" ht="23.25" customHeight="1" thickBot="1">
      <c r="A52" s="170" t="s">
        <v>13</v>
      </c>
      <c r="B52" s="171"/>
      <c r="C52" s="172"/>
      <c r="D52" s="140">
        <v>122.81</v>
      </c>
      <c r="E52" s="141">
        <v>129.22</v>
      </c>
      <c r="F52" s="142">
        <v>130.37</v>
      </c>
      <c r="G52" s="143">
        <v>136.03</v>
      </c>
      <c r="H52" s="144"/>
      <c r="I52" s="145"/>
      <c r="J52" s="150">
        <f>IF(J49=0,0,((D52*D49)+(E52*E49)+(F52*F49)+(G52*G49)+(H52*H49)+(I52*I49))/J49)</f>
        <v>129.37416694358564</v>
      </c>
      <c r="K52" s="146"/>
      <c r="L52" s="147"/>
      <c r="M52" s="148"/>
      <c r="N52" s="148"/>
      <c r="O52" s="143"/>
      <c r="P52" s="149"/>
      <c r="Q52" s="150">
        <f>IF(Q49=0,0,((K52*K49)+(L52*L49)+(M52*M49)+(N52*N49)+(O52*O49)+(P52*P49))/Q49)</f>
        <v>0</v>
      </c>
      <c r="R52" s="151">
        <f>((J52*J49)+(Q52*Q49))/R49</f>
        <v>129.37416694358564</v>
      </c>
    </row>
    <row r="53" spans="1:18" s="6" customFormat="1" ht="12.75" customHeight="1">
      <c r="A53" s="166" t="s">
        <v>40</v>
      </c>
      <c r="B53" s="112" t="s">
        <v>9</v>
      </c>
      <c r="C53" s="112" t="s">
        <v>1</v>
      </c>
      <c r="D53" s="128">
        <f>'P合計'!D49</f>
        <v>679203</v>
      </c>
      <c r="E53" s="129">
        <f>'P合計'!E49</f>
        <v>821093</v>
      </c>
      <c r="F53" s="129">
        <f>'P合計'!F49</f>
        <v>690584</v>
      </c>
      <c r="G53" s="129">
        <f>'P合計'!G49</f>
        <v>553623</v>
      </c>
      <c r="H53" s="129">
        <f>'P合計'!H49</f>
        <v>0</v>
      </c>
      <c r="I53" s="130">
        <f>'P合計'!I49</f>
        <v>0</v>
      </c>
      <c r="J53" s="132">
        <f>SUM(D53:I53)</f>
        <v>2744503</v>
      </c>
      <c r="K53" s="131">
        <f>'P合計'!K49</f>
        <v>0</v>
      </c>
      <c r="L53" s="129">
        <f>'P合計'!L49</f>
        <v>0</v>
      </c>
      <c r="M53" s="129">
        <f>'P合計'!M49</f>
        <v>0</v>
      </c>
      <c r="N53" s="129">
        <f>'P合計'!N49</f>
        <v>0</v>
      </c>
      <c r="O53" s="129">
        <f>'P合計'!O49</f>
        <v>0</v>
      </c>
      <c r="P53" s="130">
        <f>'P合計'!P49</f>
        <v>0</v>
      </c>
      <c r="Q53" s="132">
        <f>SUM(K53:P53)</f>
        <v>0</v>
      </c>
      <c r="R53" s="152">
        <f>J53+Q53</f>
        <v>2744503</v>
      </c>
    </row>
    <row r="54" spans="1:18" s="6" customFormat="1" ht="12.75" customHeight="1">
      <c r="A54" s="167"/>
      <c r="B54" s="112" t="s">
        <v>10</v>
      </c>
      <c r="C54" s="112" t="s">
        <v>2</v>
      </c>
      <c r="D54" s="134">
        <f>'P合計'!D50</f>
        <v>73493806</v>
      </c>
      <c r="E54" s="135">
        <f>'P合計'!E50</f>
        <v>93154492</v>
      </c>
      <c r="F54" s="135">
        <f>'P合計'!F50</f>
        <v>73377002</v>
      </c>
      <c r="G54" s="135">
        <f>'P合計'!G50</f>
        <v>59786588</v>
      </c>
      <c r="H54" s="135">
        <f>'P合計'!H50</f>
        <v>0</v>
      </c>
      <c r="I54" s="136">
        <f>'P合計'!I50</f>
        <v>0</v>
      </c>
      <c r="J54" s="138">
        <f>SUM(D54:I54)</f>
        <v>299811888</v>
      </c>
      <c r="K54" s="137">
        <f>'P合計'!K50</f>
        <v>0</v>
      </c>
      <c r="L54" s="135">
        <f>'P合計'!L50</f>
        <v>0</v>
      </c>
      <c r="M54" s="135">
        <f>'P合計'!M50</f>
        <v>0</v>
      </c>
      <c r="N54" s="135">
        <f>'P合計'!N50</f>
        <v>0</v>
      </c>
      <c r="O54" s="135">
        <f>'P合計'!O50</f>
        <v>0</v>
      </c>
      <c r="P54" s="136">
        <f>'P合計'!P50</f>
        <v>0</v>
      </c>
      <c r="Q54" s="138">
        <f>SUM(K54:P54)</f>
        <v>0</v>
      </c>
      <c r="R54" s="153">
        <f>J54+Q54</f>
        <v>299811888</v>
      </c>
    </row>
    <row r="55" spans="1:18" s="6" customFormat="1" ht="12.75" customHeight="1" thickBot="1">
      <c r="A55" s="168"/>
      <c r="B55" s="113" t="s">
        <v>18</v>
      </c>
      <c r="C55" s="113" t="s">
        <v>3</v>
      </c>
      <c r="D55" s="122">
        <f>IF(OR(D53=0,D54=0)," ",(D54/D53)*1000)</f>
        <v>108205.95020928941</v>
      </c>
      <c r="E55" s="123">
        <f aca="true" t="shared" si="20" ref="E55:R55">IF(OR(E53=0,E54=0)," ",(E54/E53)*1000)</f>
        <v>113451.8160549414</v>
      </c>
      <c r="F55" s="123">
        <f t="shared" si="20"/>
        <v>106253.55061802764</v>
      </c>
      <c r="G55" s="123">
        <f t="shared" si="20"/>
        <v>107991.51769344843</v>
      </c>
      <c r="H55" s="123" t="str">
        <f t="shared" si="20"/>
        <v> </v>
      </c>
      <c r="I55" s="124" t="str">
        <f t="shared" si="20"/>
        <v> </v>
      </c>
      <c r="J55" s="125">
        <f t="shared" si="20"/>
        <v>109240.86728999749</v>
      </c>
      <c r="K55" s="126" t="str">
        <f t="shared" si="20"/>
        <v> </v>
      </c>
      <c r="L55" s="123" t="str">
        <f t="shared" si="20"/>
        <v> </v>
      </c>
      <c r="M55" s="123" t="str">
        <f t="shared" si="20"/>
        <v> </v>
      </c>
      <c r="N55" s="123" t="str">
        <f t="shared" si="20"/>
        <v> </v>
      </c>
      <c r="O55" s="123" t="str">
        <f t="shared" si="20"/>
        <v> </v>
      </c>
      <c r="P55" s="124" t="str">
        <f t="shared" si="20"/>
        <v> </v>
      </c>
      <c r="Q55" s="125" t="str">
        <f t="shared" si="20"/>
        <v> </v>
      </c>
      <c r="R55" s="127">
        <f t="shared" si="20"/>
        <v>109240.86728999749</v>
      </c>
    </row>
    <row r="56" spans="1:18" s="6" customFormat="1" ht="12.75" customHeight="1">
      <c r="A56" s="166" t="s">
        <v>41</v>
      </c>
      <c r="B56" s="112" t="s">
        <v>9</v>
      </c>
      <c r="C56" s="112" t="s">
        <v>1</v>
      </c>
      <c r="D56" s="128">
        <f>'B合計'!D49</f>
        <v>128371</v>
      </c>
      <c r="E56" s="129">
        <f>'B合計'!E49</f>
        <v>107367</v>
      </c>
      <c r="F56" s="129">
        <f>'B合計'!F49</f>
        <v>103124</v>
      </c>
      <c r="G56" s="129">
        <f>'B合計'!G49</f>
        <v>145583</v>
      </c>
      <c r="H56" s="129">
        <f>'B合計'!H49</f>
        <v>0</v>
      </c>
      <c r="I56" s="130">
        <f>'B合計'!I49</f>
        <v>0</v>
      </c>
      <c r="J56" s="132">
        <f>SUM(D56:I56)</f>
        <v>484445</v>
      </c>
      <c r="K56" s="131">
        <f>'B合計'!K49</f>
        <v>0</v>
      </c>
      <c r="L56" s="129">
        <f>'B合計'!L49</f>
        <v>0</v>
      </c>
      <c r="M56" s="129">
        <f>'B合計'!M49</f>
        <v>0</v>
      </c>
      <c r="N56" s="129">
        <f>'B合計'!N49</f>
        <v>0</v>
      </c>
      <c r="O56" s="129">
        <f>'B合計'!O49</f>
        <v>0</v>
      </c>
      <c r="P56" s="130">
        <f>'B合計'!P49</f>
        <v>0</v>
      </c>
      <c r="Q56" s="132">
        <f>SUM(K56:P56)</f>
        <v>0</v>
      </c>
      <c r="R56" s="152">
        <f>J56+Q56</f>
        <v>484445</v>
      </c>
    </row>
    <row r="57" spans="1:18" s="6" customFormat="1" ht="12.75" customHeight="1">
      <c r="A57" s="167"/>
      <c r="B57" s="112" t="s">
        <v>10</v>
      </c>
      <c r="C57" s="112" t="s">
        <v>2</v>
      </c>
      <c r="D57" s="134">
        <f>'B合計'!D50</f>
        <v>14489424</v>
      </c>
      <c r="E57" s="135">
        <f>'B合計'!E50</f>
        <v>13191711</v>
      </c>
      <c r="F57" s="135">
        <f>'B合計'!F50</f>
        <v>12042296</v>
      </c>
      <c r="G57" s="135">
        <f>'B合計'!G50</f>
        <v>16190564</v>
      </c>
      <c r="H57" s="135">
        <f>'B合計'!H50</f>
        <v>0</v>
      </c>
      <c r="I57" s="136">
        <f>'B合計'!I50</f>
        <v>0</v>
      </c>
      <c r="J57" s="138">
        <f>SUM(D57:I57)</f>
        <v>55913995</v>
      </c>
      <c r="K57" s="137">
        <f>'B合計'!K50</f>
        <v>0</v>
      </c>
      <c r="L57" s="135">
        <f>'B合計'!L50</f>
        <v>0</v>
      </c>
      <c r="M57" s="135">
        <f>'B合計'!M50</f>
        <v>0</v>
      </c>
      <c r="N57" s="135">
        <f>'B合計'!N50</f>
        <v>0</v>
      </c>
      <c r="O57" s="135">
        <f>'B合計'!O50</f>
        <v>0</v>
      </c>
      <c r="P57" s="136">
        <f>'B合計'!P50</f>
        <v>0</v>
      </c>
      <c r="Q57" s="138">
        <f>SUM(K57:P57)</f>
        <v>0</v>
      </c>
      <c r="R57" s="153">
        <f>J57+Q57</f>
        <v>55913995</v>
      </c>
    </row>
    <row r="58" spans="1:18" s="6" customFormat="1" ht="12.75" customHeight="1" thickBot="1">
      <c r="A58" s="168"/>
      <c r="B58" s="113" t="s">
        <v>18</v>
      </c>
      <c r="C58" s="113" t="s">
        <v>3</v>
      </c>
      <c r="D58" s="122">
        <f>IF(OR(D56=0,D57=0)," ",(D57/D56)*1000)</f>
        <v>112871.47408682646</v>
      </c>
      <c r="E58" s="123">
        <f aca="true" t="shared" si="21" ref="E58:R58">IF(OR(E56=0,E57=0)," ",(E57/E56)*1000)</f>
        <v>122865.60116236832</v>
      </c>
      <c r="F58" s="123">
        <f t="shared" si="21"/>
        <v>116774.91175672006</v>
      </c>
      <c r="G58" s="123">
        <f t="shared" si="21"/>
        <v>111211.91347890894</v>
      </c>
      <c r="H58" s="123" t="str">
        <f t="shared" si="21"/>
        <v> </v>
      </c>
      <c r="I58" s="124" t="str">
        <f t="shared" si="21"/>
        <v> </v>
      </c>
      <c r="J58" s="125">
        <f t="shared" si="21"/>
        <v>115418.66465749466</v>
      </c>
      <c r="K58" s="126" t="str">
        <f t="shared" si="21"/>
        <v> </v>
      </c>
      <c r="L58" s="123" t="str">
        <f t="shared" si="21"/>
        <v> </v>
      </c>
      <c r="M58" s="123" t="str">
        <f t="shared" si="21"/>
        <v> </v>
      </c>
      <c r="N58" s="123" t="str">
        <f t="shared" si="21"/>
        <v> </v>
      </c>
      <c r="O58" s="123" t="str">
        <f t="shared" si="21"/>
        <v> </v>
      </c>
      <c r="P58" s="124" t="str">
        <f t="shared" si="21"/>
        <v> </v>
      </c>
      <c r="Q58" s="125" t="str">
        <f t="shared" si="21"/>
        <v> </v>
      </c>
      <c r="R58" s="127">
        <f t="shared" si="21"/>
        <v>115418.66465749466</v>
      </c>
    </row>
    <row r="59" spans="1:18" s="6" customFormat="1" ht="12.75" customHeight="1">
      <c r="A59" s="169" t="s">
        <v>44</v>
      </c>
      <c r="B59" s="112" t="s">
        <v>9</v>
      </c>
      <c r="C59" s="112" t="s">
        <v>1</v>
      </c>
      <c r="D59" s="128">
        <f>'液化石油ガス'!D49</f>
        <v>12</v>
      </c>
      <c r="E59" s="129">
        <f>'液化石油ガス'!E49</f>
        <v>5</v>
      </c>
      <c r="F59" s="129">
        <f>'液化石油ガス'!F49</f>
        <v>9</v>
      </c>
      <c r="G59" s="129">
        <f>'液化石油ガス'!G49</f>
        <v>9</v>
      </c>
      <c r="H59" s="129">
        <f>'液化石油ガス'!H49</f>
        <v>0</v>
      </c>
      <c r="I59" s="130">
        <f>'液化石油ガス'!I49</f>
        <v>0</v>
      </c>
      <c r="J59" s="132">
        <f>SUM(D59:I59)</f>
        <v>35</v>
      </c>
      <c r="K59" s="131">
        <f>'液化石油ガス'!K49</f>
        <v>0</v>
      </c>
      <c r="L59" s="129">
        <f>'液化石油ガス'!L49</f>
        <v>0</v>
      </c>
      <c r="M59" s="129">
        <f>'液化石油ガス'!M49</f>
        <v>0</v>
      </c>
      <c r="N59" s="129">
        <f>'液化石油ガス'!N49</f>
        <v>0</v>
      </c>
      <c r="O59" s="129">
        <f>'液化石油ガス'!O49</f>
        <v>0</v>
      </c>
      <c r="P59" s="130">
        <f>'液化石油ガス'!P49</f>
        <v>0</v>
      </c>
      <c r="Q59" s="132">
        <f>SUM(K59:P59)</f>
        <v>0</v>
      </c>
      <c r="R59" s="152">
        <f>J59+Q59</f>
        <v>35</v>
      </c>
    </row>
    <row r="60" spans="1:18" s="6" customFormat="1" ht="12.75" customHeight="1">
      <c r="A60" s="167"/>
      <c r="B60" s="112" t="s">
        <v>10</v>
      </c>
      <c r="C60" s="112" t="s">
        <v>2</v>
      </c>
      <c r="D60" s="134">
        <f>'液化石油ガス'!D50</f>
        <v>13383</v>
      </c>
      <c r="E60" s="135">
        <f>'液化石油ガス'!E50</f>
        <v>11891</v>
      </c>
      <c r="F60" s="135">
        <f>'液化石油ガス'!F50</f>
        <v>12203</v>
      </c>
      <c r="G60" s="135">
        <f>'液化石油ガス'!G50</f>
        <v>9229</v>
      </c>
      <c r="H60" s="135">
        <f>'液化石油ガス'!H50</f>
        <v>0</v>
      </c>
      <c r="I60" s="136">
        <f>'液化石油ガス'!I50</f>
        <v>0</v>
      </c>
      <c r="J60" s="138">
        <f>SUM(D60:I60)</f>
        <v>46706</v>
      </c>
      <c r="K60" s="137">
        <f>'液化石油ガス'!K50</f>
        <v>0</v>
      </c>
      <c r="L60" s="135">
        <f>'液化石油ガス'!L50</f>
        <v>0</v>
      </c>
      <c r="M60" s="135">
        <f>'液化石油ガス'!M50</f>
        <v>0</v>
      </c>
      <c r="N60" s="135">
        <f>'液化石油ガス'!N50</f>
        <v>0</v>
      </c>
      <c r="O60" s="135">
        <f>'液化石油ガス'!O50</f>
        <v>0</v>
      </c>
      <c r="P60" s="136">
        <f>'液化石油ガス'!P50</f>
        <v>0</v>
      </c>
      <c r="Q60" s="138">
        <f>SUM(K60:P60)</f>
        <v>0</v>
      </c>
      <c r="R60" s="153">
        <f>J60+Q60</f>
        <v>46706</v>
      </c>
    </row>
    <row r="61" spans="1:18" s="6" customFormat="1" ht="12.75" customHeight="1" thickBot="1">
      <c r="A61" s="168"/>
      <c r="B61" s="113" t="s">
        <v>18</v>
      </c>
      <c r="C61" s="113" t="s">
        <v>3</v>
      </c>
      <c r="D61" s="122">
        <f>IF(OR(D59=0,D60=0)," ",(D60/D59)*1000)</f>
        <v>1115250</v>
      </c>
      <c r="E61" s="123">
        <f aca="true" t="shared" si="22" ref="E61:R61">IF(OR(E59=0,E60=0)," ",(E60/E59)*1000)</f>
        <v>2378200</v>
      </c>
      <c r="F61" s="123">
        <f t="shared" si="22"/>
        <v>1355888.888888889</v>
      </c>
      <c r="G61" s="123">
        <f t="shared" si="22"/>
        <v>1025444.4444444444</v>
      </c>
      <c r="H61" s="123" t="str">
        <f t="shared" si="22"/>
        <v> </v>
      </c>
      <c r="I61" s="124" t="str">
        <f t="shared" si="22"/>
        <v> </v>
      </c>
      <c r="J61" s="125">
        <f t="shared" si="22"/>
        <v>1334457.1428571427</v>
      </c>
      <c r="K61" s="126" t="str">
        <f t="shared" si="22"/>
        <v> </v>
      </c>
      <c r="L61" s="123" t="str">
        <f t="shared" si="22"/>
        <v> </v>
      </c>
      <c r="M61" s="123" t="str">
        <f t="shared" si="22"/>
        <v> </v>
      </c>
      <c r="N61" s="123" t="str">
        <f t="shared" si="22"/>
        <v> </v>
      </c>
      <c r="O61" s="123" t="str">
        <f t="shared" si="22"/>
        <v> </v>
      </c>
      <c r="P61" s="124" t="str">
        <f t="shared" si="22"/>
        <v> </v>
      </c>
      <c r="Q61" s="125" t="str">
        <f t="shared" si="22"/>
        <v> </v>
      </c>
      <c r="R61" s="127">
        <f t="shared" si="22"/>
        <v>1334457.1428571427</v>
      </c>
    </row>
    <row r="62" spans="1:3" ht="17.25" customHeight="1">
      <c r="A62" s="111" t="s">
        <v>55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  <mergeCell ref="A28:A30"/>
    <mergeCell ref="A34:A36"/>
    <mergeCell ref="A10:A12"/>
    <mergeCell ref="A13:A15"/>
    <mergeCell ref="A16:A18"/>
    <mergeCell ref="A19:A21"/>
    <mergeCell ref="A31:A33"/>
    <mergeCell ref="Q2:R2"/>
    <mergeCell ref="D1:P1"/>
    <mergeCell ref="A4:A6"/>
    <mergeCell ref="A7:A9"/>
    <mergeCell ref="A22:A24"/>
    <mergeCell ref="A25:A27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61">
        <f>'総合計'!Q2</f>
        <v>44803</v>
      </c>
      <c r="R2" s="16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/>
      <c r="E32" s="45"/>
      <c r="F32" s="45">
        <v>546</v>
      </c>
      <c r="G32" s="45">
        <v>2712</v>
      </c>
      <c r="H32" s="45"/>
      <c r="I32" s="46"/>
      <c r="J32" s="49">
        <f>SUM(D32:I32)</f>
        <v>3258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3258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12</v>
      </c>
      <c r="E40" s="45"/>
      <c r="F40" s="45">
        <v>7</v>
      </c>
      <c r="G40" s="45">
        <v>9</v>
      </c>
      <c r="H40" s="45"/>
      <c r="I40" s="46"/>
      <c r="J40" s="49">
        <f>SUM(D40:I40)</f>
        <v>28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28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11792</v>
      </c>
      <c r="E41" s="45"/>
      <c r="F41" s="45">
        <v>5530</v>
      </c>
      <c r="G41" s="45">
        <v>6517</v>
      </c>
      <c r="H41" s="45"/>
      <c r="I41" s="46"/>
      <c r="J41" s="49">
        <f>SUM(D41:I41)</f>
        <v>23839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23839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982666.6666666666</v>
      </c>
      <c r="E42" s="12" t="s">
        <v>53</v>
      </c>
      <c r="F42" s="12">
        <v>790000</v>
      </c>
      <c r="G42" s="12">
        <v>724111.1111111111</v>
      </c>
      <c r="H42" s="12" t="s">
        <v>53</v>
      </c>
      <c r="I42" s="47" t="s">
        <v>53</v>
      </c>
      <c r="J42" s="27">
        <f>IF(OR(J40=0,J41=0)," ",J41/J40*1000)</f>
        <v>851392.8571428572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851392.8571428572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>
        <v>5</v>
      </c>
      <c r="F43" s="45">
        <v>2</v>
      </c>
      <c r="G43" s="45"/>
      <c r="H43" s="45"/>
      <c r="I43" s="46"/>
      <c r="J43" s="49">
        <f>SUM(D43:I43)</f>
        <v>7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7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>
        <v>9080</v>
      </c>
      <c r="F44" s="45">
        <v>3185</v>
      </c>
      <c r="G44" s="45"/>
      <c r="H44" s="45"/>
      <c r="I44" s="46"/>
      <c r="J44" s="49">
        <f>SUM(D44:I44)</f>
        <v>12265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12265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>
        <v>1816000</v>
      </c>
      <c r="F45" s="12">
        <v>1592500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1752142.857142857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1752142.857142857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43">
        <v>1591</v>
      </c>
      <c r="E47" s="45">
        <v>2811</v>
      </c>
      <c r="F47" s="45">
        <v>2942</v>
      </c>
      <c r="G47" s="45"/>
      <c r="H47" s="45"/>
      <c r="I47" s="46"/>
      <c r="J47" s="49">
        <f>SUM(D47:I47)</f>
        <v>7344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7344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12</v>
      </c>
      <c r="E49" s="53">
        <f aca="true" t="shared" si="0" ref="E49:I50">E4+E7+E10+E13+E16+E19+E22+E25+E28+E31+E34+E37+E40+E46+E43</f>
        <v>5</v>
      </c>
      <c r="F49" s="53">
        <f t="shared" si="0"/>
        <v>9</v>
      </c>
      <c r="G49" s="53">
        <f t="shared" si="0"/>
        <v>9</v>
      </c>
      <c r="H49" s="53">
        <f t="shared" si="0"/>
        <v>0</v>
      </c>
      <c r="I49" s="55">
        <f t="shared" si="0"/>
        <v>0</v>
      </c>
      <c r="J49" s="102">
        <f>SUM(D49:I49)</f>
        <v>35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53">
        <f aca="true" t="shared" si="1" ref="M49:P50">M4+M7+M10+M13+M16+M19+M22+M25+M28+M31+M34+M37+M40+M46+M43</f>
        <v>0</v>
      </c>
      <c r="N49" s="53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35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13383</v>
      </c>
      <c r="E50" s="54">
        <f t="shared" si="0"/>
        <v>11891</v>
      </c>
      <c r="F50" s="53">
        <f t="shared" si="0"/>
        <v>12203</v>
      </c>
      <c r="G50" s="53">
        <f t="shared" si="0"/>
        <v>9229</v>
      </c>
      <c r="H50" s="53">
        <f t="shared" si="0"/>
        <v>0</v>
      </c>
      <c r="I50" s="55">
        <f t="shared" si="0"/>
        <v>0</v>
      </c>
      <c r="J50" s="102">
        <f>SUM(D50:I50)</f>
        <v>46706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56">
        <f t="shared" si="1"/>
        <v>0</v>
      </c>
      <c r="N50" s="56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46706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1115250</v>
      </c>
      <c r="E51" s="12">
        <f aca="true" t="shared" si="2" ref="E51:L51">IF(OR(E49=0,E50=0)," ",E50/E49*1000)</f>
        <v>2378200</v>
      </c>
      <c r="F51" s="12">
        <f t="shared" si="2"/>
        <v>1355888.888888889</v>
      </c>
      <c r="G51" s="12">
        <f t="shared" si="2"/>
        <v>1025444.4444444444</v>
      </c>
      <c r="H51" s="12" t="str">
        <f t="shared" si="2"/>
        <v> </v>
      </c>
      <c r="I51" s="47" t="str">
        <f t="shared" si="2"/>
        <v> </v>
      </c>
      <c r="J51" s="27">
        <f t="shared" si="2"/>
        <v>1334457.1428571427</v>
      </c>
      <c r="K51" s="12" t="str">
        <f>IF(OR(K49=0,K50=0)," ",K50/K49*1000)</f>
        <v> </v>
      </c>
      <c r="L51" s="12" t="str">
        <f t="shared" si="2"/>
        <v> </v>
      </c>
      <c r="M51" s="12" t="str">
        <f>IF(OR(M49=0,M50=0)," ",M50/M49*1000)</f>
        <v> </v>
      </c>
      <c r="N51" s="12" t="str">
        <f>IF(OR(N49=0,N50=0)," ",N50/N49*1000)</f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>IF(OR(Q49=0,Q50=0)," ",(Q50/Q49)*1000)</f>
        <v> </v>
      </c>
      <c r="R51" s="23">
        <f>IF(OR(R49=0,R50=0)," ",(R50/R49)*1000)</f>
        <v>1334457.1428571427</v>
      </c>
    </row>
    <row r="52" spans="1:18" ht="15" customHeight="1" thickBot="1">
      <c r="A52" s="170" t="s">
        <v>13</v>
      </c>
      <c r="B52" s="171"/>
      <c r="C52" s="172"/>
      <c r="D52" s="32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3" ht="16.5">
      <c r="A53" s="44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0" zoomScaleNormal="80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'P一般'!D4+'B一般'!D4</f>
        <v>0</v>
      </c>
      <c r="E4" s="11">
        <f>'P一般'!E4+'B一般'!E4</f>
        <v>0</v>
      </c>
      <c r="F4" s="11">
        <f>'P一般'!F4+'B一般'!F4</f>
        <v>0</v>
      </c>
      <c r="G4" s="11">
        <f>'P一般'!G4+'B一般'!G4</f>
        <v>40851</v>
      </c>
      <c r="H4" s="11">
        <f>'P一般'!H4+'B一般'!H4</f>
        <v>0</v>
      </c>
      <c r="I4" s="18">
        <f>'P一般'!I4+'B一般'!I4</f>
        <v>0</v>
      </c>
      <c r="J4" s="30">
        <f>SUM(D4:I4)</f>
        <v>40851</v>
      </c>
      <c r="K4" s="22">
        <f>'P一般'!K4+'B一般'!K4</f>
        <v>0</v>
      </c>
      <c r="L4" s="11">
        <f>'P一般'!L4+'B一般'!L4</f>
        <v>0</v>
      </c>
      <c r="M4" s="11">
        <f>'P一般'!M4+'B一般'!M4</f>
        <v>0</v>
      </c>
      <c r="N4" s="11">
        <f>'P一般'!N4+'B一般'!N4</f>
        <v>0</v>
      </c>
      <c r="O4" s="11">
        <f>'P一般'!O4+'B一般'!O4</f>
        <v>0</v>
      </c>
      <c r="P4" s="18">
        <f>'P一般'!P4+'B一般'!P4</f>
        <v>0</v>
      </c>
      <c r="Q4" s="30">
        <f>SUM(K4:P4)</f>
        <v>0</v>
      </c>
      <c r="R4" s="22">
        <f>J4+Q4</f>
        <v>40851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'P一般'!D5+'B一般'!D5</f>
        <v>0</v>
      </c>
      <c r="E5" s="11">
        <f>'P一般'!E5+'B一般'!E5</f>
        <v>0</v>
      </c>
      <c r="F5" s="11">
        <f>'P一般'!F5+'B一般'!F5</f>
        <v>0</v>
      </c>
      <c r="G5" s="11">
        <f>'P一般'!G5+'B一般'!G5</f>
        <v>4554884</v>
      </c>
      <c r="H5" s="11">
        <f>'P一般'!H5+'B一般'!H5</f>
        <v>0</v>
      </c>
      <c r="I5" s="18">
        <f>'P一般'!I5+'B一般'!I5</f>
        <v>0</v>
      </c>
      <c r="J5" s="26">
        <f>SUM(D5:I5)</f>
        <v>4554884</v>
      </c>
      <c r="K5" s="22">
        <f>'P一般'!K5+'B一般'!K5</f>
        <v>0</v>
      </c>
      <c r="L5" s="11">
        <f>'P一般'!L5+'B一般'!L5</f>
        <v>0</v>
      </c>
      <c r="M5" s="11">
        <f>'P一般'!M5+'B一般'!M5</f>
        <v>0</v>
      </c>
      <c r="N5" s="11">
        <f>'P一般'!N5+'B一般'!N5</f>
        <v>0</v>
      </c>
      <c r="O5" s="11">
        <f>'P一般'!O5+'B一般'!O5</f>
        <v>0</v>
      </c>
      <c r="P5" s="18">
        <f>'P一般'!P5+'B一般'!P5</f>
        <v>0</v>
      </c>
      <c r="Q5" s="26">
        <f>SUM(K5:P5)</f>
        <v>0</v>
      </c>
      <c r="R5" s="22">
        <f>J5+Q5</f>
        <v>4554884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>
        <f t="shared" si="0"/>
        <v>111499.93880198771</v>
      </c>
      <c r="H6" s="12" t="str">
        <f t="shared" si="0"/>
        <v> </v>
      </c>
      <c r="I6" s="19" t="str">
        <f t="shared" si="0"/>
        <v> </v>
      </c>
      <c r="J6" s="27">
        <f t="shared" si="0"/>
        <v>111499.93880198771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111499.93880198771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'P一般'!D7+'B一般'!D7</f>
        <v>44237</v>
      </c>
      <c r="E7" s="11">
        <f>'P一般'!E7+'B一般'!E7</f>
        <v>80140</v>
      </c>
      <c r="F7" s="11">
        <f>'P一般'!F7+'B一般'!F7</f>
        <v>22676</v>
      </c>
      <c r="G7" s="11">
        <f>'P一般'!G7+'B一般'!G7</f>
        <v>0</v>
      </c>
      <c r="H7" s="11">
        <f>'P一般'!H7+'B一般'!H7</f>
        <v>0</v>
      </c>
      <c r="I7" s="18">
        <f>'P一般'!I7+'B一般'!I7</f>
        <v>0</v>
      </c>
      <c r="J7" s="30">
        <f>SUM(D7:I7)</f>
        <v>147053</v>
      </c>
      <c r="K7" s="22">
        <f>'P一般'!K7+'B一般'!K7</f>
        <v>0</v>
      </c>
      <c r="L7" s="11">
        <f>'P一般'!L7+'B一般'!L7</f>
        <v>0</v>
      </c>
      <c r="M7" s="11">
        <f>'P一般'!M7+'B一般'!M7</f>
        <v>0</v>
      </c>
      <c r="N7" s="11">
        <f>'P一般'!N7+'B一般'!N7</f>
        <v>0</v>
      </c>
      <c r="O7" s="11">
        <f>'P一般'!O7+'B一般'!O7</f>
        <v>0</v>
      </c>
      <c r="P7" s="18">
        <f>'P一般'!P7+'B一般'!P7</f>
        <v>0</v>
      </c>
      <c r="Q7" s="30">
        <f>SUM(K7:P7)</f>
        <v>0</v>
      </c>
      <c r="R7" s="22">
        <f>J7+Q7</f>
        <v>147053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'P一般'!D8+'B一般'!D8</f>
        <v>5435176</v>
      </c>
      <c r="E8" s="11">
        <f>'P一般'!E8+'B一般'!E8</f>
        <v>9627076</v>
      </c>
      <c r="F8" s="11">
        <f>'P一般'!F8+'B一般'!F8</f>
        <v>2608640</v>
      </c>
      <c r="G8" s="11">
        <f>'P一般'!G8+'B一般'!G8</f>
        <v>0</v>
      </c>
      <c r="H8" s="11">
        <f>'P一般'!H8+'B一般'!H8</f>
        <v>0</v>
      </c>
      <c r="I8" s="18">
        <f>'P一般'!I8+'B一般'!I8</f>
        <v>0</v>
      </c>
      <c r="J8" s="26">
        <f>SUM(D8:I8)</f>
        <v>17670892</v>
      </c>
      <c r="K8" s="22">
        <f>'P一般'!K8+'B一般'!K8</f>
        <v>0</v>
      </c>
      <c r="L8" s="11">
        <f>'P一般'!L8+'B一般'!L8</f>
        <v>0</v>
      </c>
      <c r="M8" s="11">
        <f>'P一般'!M8+'B一般'!M8</f>
        <v>0</v>
      </c>
      <c r="N8" s="11">
        <f>'P一般'!N8+'B一般'!N8</f>
        <v>0</v>
      </c>
      <c r="O8" s="11">
        <f>'P一般'!O8+'B一般'!O8</f>
        <v>0</v>
      </c>
      <c r="P8" s="18">
        <f>'P一般'!P8+'B一般'!P8</f>
        <v>0</v>
      </c>
      <c r="Q8" s="26">
        <f>SUM(K8:P8)</f>
        <v>0</v>
      </c>
      <c r="R8" s="22">
        <f>J8+Q8</f>
        <v>17670892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122864.93207043876</v>
      </c>
      <c r="E9" s="12">
        <f aca="true" t="shared" si="1" ref="E9:R9">IF(OR(E7=0,E8=0)," ",(E8/E7)*1000)</f>
        <v>120128.22560519092</v>
      </c>
      <c r="F9" s="12">
        <f t="shared" si="1"/>
        <v>115039.68953960134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120166.82420623857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120166.82420623857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'P一般'!D10+'B一般'!D10</f>
        <v>21569</v>
      </c>
      <c r="E10" s="11">
        <f>'P一般'!E10+'B一般'!E10</f>
        <v>12530</v>
      </c>
      <c r="F10" s="11">
        <f>'P一般'!F10+'B一般'!F10</f>
        <v>10008</v>
      </c>
      <c r="G10" s="11">
        <f>'P一般'!G10+'B一般'!G10</f>
        <v>0</v>
      </c>
      <c r="H10" s="11">
        <f>'P一般'!H10+'B一般'!H10</f>
        <v>0</v>
      </c>
      <c r="I10" s="18">
        <f>'P一般'!I10+'B一般'!I10</f>
        <v>0</v>
      </c>
      <c r="J10" s="30">
        <f>SUM(D10:I10)</f>
        <v>44107</v>
      </c>
      <c r="K10" s="22">
        <f>'P一般'!K10+'B一般'!K10</f>
        <v>0</v>
      </c>
      <c r="L10" s="11">
        <f>'P一般'!L10+'B一般'!L10</f>
        <v>0</v>
      </c>
      <c r="M10" s="11">
        <f>'P一般'!M10+'B一般'!M10</f>
        <v>0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0</v>
      </c>
      <c r="R10" s="22">
        <f>J10+Q10</f>
        <v>44107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'P一般'!D11+'B一般'!D11</f>
        <v>2456715</v>
      </c>
      <c r="E11" s="11">
        <f>'P一般'!E11+'B一般'!E11</f>
        <v>1493622</v>
      </c>
      <c r="F11" s="11">
        <f>'P一般'!F11+'B一般'!F11</f>
        <v>1184501</v>
      </c>
      <c r="G11" s="11">
        <f>'P一般'!G11+'B一般'!G11</f>
        <v>0</v>
      </c>
      <c r="H11" s="11">
        <f>'P一般'!H11+'B一般'!H11</f>
        <v>0</v>
      </c>
      <c r="I11" s="18">
        <f>'P一般'!I11+'B一般'!I11</f>
        <v>0</v>
      </c>
      <c r="J11" s="26">
        <f>SUM(D11:I11)</f>
        <v>5134838</v>
      </c>
      <c r="K11" s="22">
        <f>'P一般'!K11+'B一般'!K11</f>
        <v>0</v>
      </c>
      <c r="L11" s="11">
        <f>'P一般'!L11+'B一般'!L11</f>
        <v>0</v>
      </c>
      <c r="M11" s="11">
        <f>'P一般'!M11+'B一般'!M11</f>
        <v>0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0</v>
      </c>
      <c r="R11" s="22">
        <f>J11+Q11</f>
        <v>5134838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>
        <f>IF(OR(D10=0,D11=0)," ",(D11/D10)*1000)</f>
        <v>113900.27354072976</v>
      </c>
      <c r="E12" s="12">
        <f aca="true" t="shared" si="2" ref="E12:R12">IF(OR(E10=0,E11=0)," ",(E11/E10)*1000)</f>
        <v>119203.67118914604</v>
      </c>
      <c r="F12" s="12">
        <f t="shared" si="2"/>
        <v>118355.41566746603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116417.75681864558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116417.75681864558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'P一般'!D13+'B一般'!D13</f>
        <v>13789</v>
      </c>
      <c r="E13" s="11">
        <f>'P一般'!E13+'B一般'!E13</f>
        <v>0</v>
      </c>
      <c r="F13" s="11">
        <f>'P一般'!F13+'B一般'!F13</f>
        <v>0</v>
      </c>
      <c r="G13" s="11">
        <f>'P一般'!G13+'B一般'!G13</f>
        <v>0</v>
      </c>
      <c r="H13" s="11">
        <f>'P一般'!H13+'B一般'!H13</f>
        <v>0</v>
      </c>
      <c r="I13" s="18">
        <f>'P一般'!I13+'B一般'!I13</f>
        <v>0</v>
      </c>
      <c r="J13" s="30">
        <f>SUM(D13:I13)</f>
        <v>13789</v>
      </c>
      <c r="K13" s="22">
        <f>'P一般'!K13+'B一般'!K13</f>
        <v>0</v>
      </c>
      <c r="L13" s="11">
        <f>'P一般'!L13+'B一般'!L13</f>
        <v>0</v>
      </c>
      <c r="M13" s="11">
        <f>'P一般'!M13+'B一般'!M13</f>
        <v>0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0</v>
      </c>
      <c r="R13" s="22">
        <f>J13+Q13</f>
        <v>13789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'P一般'!D14+'B一般'!D14</f>
        <v>1350718</v>
      </c>
      <c r="E14" s="11">
        <f>'P一般'!E14+'B一般'!E14</f>
        <v>0</v>
      </c>
      <c r="F14" s="11">
        <f>'P一般'!F14+'B一般'!F14</f>
        <v>0</v>
      </c>
      <c r="G14" s="11">
        <f>'P一般'!G14+'B一般'!G14</f>
        <v>0</v>
      </c>
      <c r="H14" s="11">
        <f>'P一般'!H14+'B一般'!H14</f>
        <v>0</v>
      </c>
      <c r="I14" s="18">
        <f>'P一般'!I14+'B一般'!I14</f>
        <v>0</v>
      </c>
      <c r="J14" s="26">
        <f>SUM(D14:I14)</f>
        <v>1350718</v>
      </c>
      <c r="K14" s="22">
        <f>'P一般'!K14+'B一般'!K14</f>
        <v>0</v>
      </c>
      <c r="L14" s="11">
        <f>'P一般'!L14+'B一般'!L14</f>
        <v>0</v>
      </c>
      <c r="M14" s="11">
        <f>'P一般'!M14+'B一般'!M14</f>
        <v>0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0</v>
      </c>
      <c r="R14" s="22">
        <f>J14+Q14</f>
        <v>1350718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>
        <f>IF(OR(D13=0,D14=0)," ",(D14/D13)*1000)</f>
        <v>97956.19696859816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97956.19696859816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97956.19696859816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'P一般'!D16+'B一般'!D16</f>
        <v>54230</v>
      </c>
      <c r="E16" s="11">
        <f>'P一般'!E16+'B一般'!E16</f>
        <v>72375</v>
      </c>
      <c r="F16" s="11">
        <f>'P一般'!F16+'B一般'!F16</f>
        <v>118685</v>
      </c>
      <c r="G16" s="11">
        <f>'P一般'!G16+'B一般'!G16</f>
        <v>65461</v>
      </c>
      <c r="H16" s="11">
        <f>'P一般'!H16+'B一般'!H16</f>
        <v>0</v>
      </c>
      <c r="I16" s="18">
        <f>'P一般'!I16+'B一般'!I16</f>
        <v>0</v>
      </c>
      <c r="J16" s="30">
        <f>SUM(D16:I16)</f>
        <v>310751</v>
      </c>
      <c r="K16" s="22">
        <f>'P一般'!K16+'B一般'!K16</f>
        <v>0</v>
      </c>
      <c r="L16" s="11">
        <f>'P一般'!L16+'B一般'!L16</f>
        <v>0</v>
      </c>
      <c r="M16" s="11">
        <f>'P一般'!M16+'B一般'!M16</f>
        <v>0</v>
      </c>
      <c r="N16" s="11">
        <f>'P一般'!N16+'B一般'!N16</f>
        <v>0</v>
      </c>
      <c r="O16" s="11">
        <f>'P一般'!O16+'B一般'!O16</f>
        <v>0</v>
      </c>
      <c r="P16" s="18">
        <f>'P一般'!P16+'B一般'!P16</f>
        <v>0</v>
      </c>
      <c r="Q16" s="30">
        <f>SUM(K16:P16)</f>
        <v>0</v>
      </c>
      <c r="R16" s="22">
        <f>J16+Q16</f>
        <v>310751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'P一般'!D17+'B一般'!D17</f>
        <v>5479684</v>
      </c>
      <c r="E17" s="11">
        <f>'P一般'!E17+'B一般'!E17</f>
        <v>8629518</v>
      </c>
      <c r="F17" s="11">
        <f>'P一般'!F17+'B一般'!F17</f>
        <v>12697409</v>
      </c>
      <c r="G17" s="11">
        <f>'P一般'!G17+'B一般'!G17</f>
        <v>7545045</v>
      </c>
      <c r="H17" s="11">
        <f>'P一般'!H17+'B一般'!H17</f>
        <v>0</v>
      </c>
      <c r="I17" s="18">
        <f>'P一般'!I17+'B一般'!I17</f>
        <v>0</v>
      </c>
      <c r="J17" s="26">
        <f>SUM(D17:I17)</f>
        <v>34351656</v>
      </c>
      <c r="K17" s="22">
        <f>'P一般'!K17+'B一般'!K17</f>
        <v>0</v>
      </c>
      <c r="L17" s="11">
        <f>'P一般'!L17+'B一般'!L17</f>
        <v>0</v>
      </c>
      <c r="M17" s="11">
        <f>'P一般'!M17+'B一般'!M17</f>
        <v>0</v>
      </c>
      <c r="N17" s="11">
        <f>'P一般'!N17+'B一般'!N17</f>
        <v>0</v>
      </c>
      <c r="O17" s="11">
        <f>'P一般'!O17+'B一般'!O17</f>
        <v>0</v>
      </c>
      <c r="P17" s="18">
        <f>'P一般'!P17+'B一般'!P17</f>
        <v>0</v>
      </c>
      <c r="Q17" s="26">
        <f>SUM(K17:P17)</f>
        <v>0</v>
      </c>
      <c r="R17" s="22">
        <f>J17+Q17</f>
        <v>34351656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101045.25170569796</v>
      </c>
      <c r="E18" s="12">
        <f aca="true" t="shared" si="4" ref="E18:R18">IF(OR(E16=0,E17=0)," ",(E17/E16)*1000)</f>
        <v>119233.40932642488</v>
      </c>
      <c r="F18" s="12">
        <f t="shared" si="4"/>
        <v>106984.10919661287</v>
      </c>
      <c r="G18" s="12">
        <f t="shared" si="4"/>
        <v>115260.15490139167</v>
      </c>
      <c r="H18" s="12" t="str">
        <f t="shared" si="4"/>
        <v> </v>
      </c>
      <c r="I18" s="19" t="str">
        <f t="shared" si="4"/>
        <v> </v>
      </c>
      <c r="J18" s="27">
        <f t="shared" si="4"/>
        <v>110543.99181338113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110543.99181338113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0</v>
      </c>
      <c r="F19" s="11">
        <f>'P一般'!F19+'B一般'!F19</f>
        <v>0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0</v>
      </c>
      <c r="J19" s="30">
        <f>SUM(D19:I19)</f>
        <v>0</v>
      </c>
      <c r="K19" s="22">
        <f>'P一般'!K19+'B一般'!K19</f>
        <v>0</v>
      </c>
      <c r="L19" s="11">
        <f>'P一般'!L19+'B一般'!L19</f>
        <v>0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0</v>
      </c>
      <c r="F20" s="11">
        <f>'P一般'!F20+'B一般'!F20</f>
        <v>0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0</v>
      </c>
      <c r="J20" s="26">
        <f>SUM(D20:I20)</f>
        <v>0</v>
      </c>
      <c r="K20" s="22">
        <f>'P一般'!K20+'B一般'!K20</f>
        <v>0</v>
      </c>
      <c r="L20" s="11">
        <f>'P一般'!L20+'B一般'!L20</f>
        <v>0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'P一般'!D31+'B一般'!D31</f>
        <v>491210</v>
      </c>
      <c r="E31" s="11">
        <f>'P一般'!E31+'B一般'!E31</f>
        <v>502119</v>
      </c>
      <c r="F31" s="11">
        <f>'P一般'!F31+'B一般'!F31</f>
        <v>455945</v>
      </c>
      <c r="G31" s="11">
        <f>'P一般'!G31+'B一般'!G31</f>
        <v>486470</v>
      </c>
      <c r="H31" s="11">
        <f>'P一般'!H31+'B一般'!H31</f>
        <v>0</v>
      </c>
      <c r="I31" s="18">
        <f>'P一般'!I31+'B一般'!I31</f>
        <v>0</v>
      </c>
      <c r="J31" s="30">
        <f>SUM(D31:I31)</f>
        <v>1935744</v>
      </c>
      <c r="K31" s="22">
        <f>'P一般'!K31+'B一般'!K31</f>
        <v>0</v>
      </c>
      <c r="L31" s="11">
        <f>'P一般'!L31+'B一般'!L31</f>
        <v>0</v>
      </c>
      <c r="M31" s="11">
        <f>'P一般'!M31+'B一般'!M31</f>
        <v>0</v>
      </c>
      <c r="N31" s="11">
        <f>'P一般'!N31+'B一般'!N31</f>
        <v>0</v>
      </c>
      <c r="O31" s="11">
        <f>'P一般'!O31+'B一般'!O31</f>
        <v>0</v>
      </c>
      <c r="P31" s="18">
        <f>'P一般'!P31+'B一般'!P31</f>
        <v>0</v>
      </c>
      <c r="Q31" s="30">
        <f>SUM(K31:P31)</f>
        <v>0</v>
      </c>
      <c r="R31" s="22">
        <f>J31+Q31</f>
        <v>1935744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'P一般'!D32+'B一般'!D32</f>
        <v>52935388</v>
      </c>
      <c r="E32" s="11">
        <f>'P一般'!E32+'B一般'!E32</f>
        <v>56965812</v>
      </c>
      <c r="F32" s="11">
        <f>'P一般'!F32+'B一般'!F32</f>
        <v>48564164</v>
      </c>
      <c r="G32" s="11">
        <f>'P一般'!G32+'B一般'!G32</f>
        <v>52384644</v>
      </c>
      <c r="H32" s="11">
        <f>'P一般'!H32+'B一般'!H32</f>
        <v>0</v>
      </c>
      <c r="I32" s="18">
        <f>'P一般'!I32+'B一般'!I32</f>
        <v>0</v>
      </c>
      <c r="J32" s="26">
        <f>SUM(D32:I32)</f>
        <v>210850008</v>
      </c>
      <c r="K32" s="22">
        <f>'P一般'!K32+'B一般'!K32</f>
        <v>0</v>
      </c>
      <c r="L32" s="11">
        <f>'P一般'!L32+'B一般'!L32</f>
        <v>0</v>
      </c>
      <c r="M32" s="11">
        <f>'P一般'!M32+'B一般'!M32</f>
        <v>0</v>
      </c>
      <c r="N32" s="11">
        <f>'P一般'!N32+'B一般'!N32</f>
        <v>0</v>
      </c>
      <c r="O32" s="11">
        <f>'P一般'!O32+'B一般'!O32</f>
        <v>0</v>
      </c>
      <c r="P32" s="18">
        <f>'P一般'!P32+'B一般'!P32</f>
        <v>0</v>
      </c>
      <c r="Q32" s="26">
        <f>SUM(K32:P32)</f>
        <v>0</v>
      </c>
      <c r="R32" s="22">
        <f>J32+Q32</f>
        <v>210850008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107765.28979458887</v>
      </c>
      <c r="E33" s="12">
        <f aca="true" t="shared" si="9" ref="E33:R33">IF(OR(E31=0,E32=0)," ",(E32/E31)*1000)</f>
        <v>113450.81942726726</v>
      </c>
      <c r="F33" s="12">
        <f t="shared" si="9"/>
        <v>106513.2066367654</v>
      </c>
      <c r="G33" s="12">
        <f t="shared" si="9"/>
        <v>107683.19526383949</v>
      </c>
      <c r="H33" s="12" t="str">
        <f t="shared" si="9"/>
        <v> </v>
      </c>
      <c r="I33" s="19" t="str">
        <f t="shared" si="9"/>
        <v> </v>
      </c>
      <c r="J33" s="27">
        <f t="shared" si="9"/>
        <v>108924.53134298751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108924.53134298751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'P一般'!D34+'B一般'!D34</f>
        <v>127239</v>
      </c>
      <c r="E34" s="11">
        <f>'P一般'!E34+'B一般'!E34</f>
        <v>225402</v>
      </c>
      <c r="F34" s="11">
        <f>'P一般'!F34+'B一般'!F34</f>
        <v>139653</v>
      </c>
      <c r="G34" s="11">
        <f>'P一般'!G34+'B一般'!G34</f>
        <v>62091</v>
      </c>
      <c r="H34" s="11">
        <f>'P一般'!H34+'B一般'!H34</f>
        <v>0</v>
      </c>
      <c r="I34" s="18">
        <f>'P一般'!I34+'B一般'!I34</f>
        <v>0</v>
      </c>
      <c r="J34" s="30">
        <f>SUM(D34:I34)</f>
        <v>554385</v>
      </c>
      <c r="K34" s="22">
        <f>'P一般'!K34+'B一般'!K34</f>
        <v>0</v>
      </c>
      <c r="L34" s="11">
        <f>'P一般'!L34+'B一般'!L34</f>
        <v>0</v>
      </c>
      <c r="M34" s="11">
        <f>'P一般'!M34+'B一般'!M34</f>
        <v>0</v>
      </c>
      <c r="N34" s="11">
        <f>'P一般'!N34+'B一般'!N34</f>
        <v>0</v>
      </c>
      <c r="O34" s="11">
        <f>'P一般'!O34+'B一般'!O34</f>
        <v>0</v>
      </c>
      <c r="P34" s="18">
        <f>'P一般'!P34+'B一般'!P34</f>
        <v>0</v>
      </c>
      <c r="Q34" s="30">
        <f>SUM(K34:P34)</f>
        <v>0</v>
      </c>
      <c r="R34" s="22">
        <f>J34+Q34</f>
        <v>554385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'P一般'!D35+'B一般'!D35</f>
        <v>13803644</v>
      </c>
      <c r="E35" s="11">
        <f>'P一般'!E35+'B一般'!E35</f>
        <v>25168629</v>
      </c>
      <c r="F35" s="11">
        <f>'P一般'!F35+'B一般'!F35</f>
        <v>14676364</v>
      </c>
      <c r="G35" s="11">
        <f>'P一般'!G35+'B一般'!G35</f>
        <v>6360158</v>
      </c>
      <c r="H35" s="11">
        <f>'P一般'!H35+'B一般'!H35</f>
        <v>0</v>
      </c>
      <c r="I35" s="18">
        <f>'P一般'!I35+'B一般'!I35</f>
        <v>0</v>
      </c>
      <c r="J35" s="26">
        <f>SUM(D35:I35)</f>
        <v>60008795</v>
      </c>
      <c r="K35" s="22">
        <f>'P一般'!K35+'B一般'!K35</f>
        <v>0</v>
      </c>
      <c r="L35" s="11">
        <f>'P一般'!L35+'B一般'!L35</f>
        <v>0</v>
      </c>
      <c r="M35" s="11">
        <f>'P一般'!M35+'B一般'!M35</f>
        <v>0</v>
      </c>
      <c r="N35" s="11">
        <f>'P一般'!N35+'B一般'!N35</f>
        <v>0</v>
      </c>
      <c r="O35" s="11">
        <f>'P一般'!O35+'B一般'!O35</f>
        <v>0</v>
      </c>
      <c r="P35" s="18">
        <f>'P一般'!P35+'B一般'!P35</f>
        <v>0</v>
      </c>
      <c r="Q35" s="26">
        <f>SUM(K35:P35)</f>
        <v>0</v>
      </c>
      <c r="R35" s="22">
        <f>J35+Q35</f>
        <v>60008795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108485.95163432596</v>
      </c>
      <c r="E36" s="12">
        <f aca="true" t="shared" si="10" ref="E36:R36">IF(OR(E34=0,E35=0)," ",(E35/E34)*1000)</f>
        <v>111661.07221763782</v>
      </c>
      <c r="F36" s="12">
        <f t="shared" si="10"/>
        <v>105091.6485861385</v>
      </c>
      <c r="G36" s="12">
        <f t="shared" si="10"/>
        <v>102432.84856098308</v>
      </c>
      <c r="H36" s="12" t="str">
        <f t="shared" si="10"/>
        <v> </v>
      </c>
      <c r="I36" s="19" t="str">
        <f t="shared" si="10"/>
        <v> </v>
      </c>
      <c r="J36" s="27">
        <f t="shared" si="10"/>
        <v>108243.9008991946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108243.9008991946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'P一般'!D40+'B一般'!D40</f>
        <v>1320</v>
      </c>
      <c r="E40" s="11">
        <f>'P一般'!E40+'B一般'!E40</f>
        <v>1284</v>
      </c>
      <c r="F40" s="11">
        <f>'P一般'!F40+'B一般'!F40</f>
        <v>1113</v>
      </c>
      <c r="G40" s="11">
        <f>'P一般'!G40+'B一般'!G40</f>
        <v>950</v>
      </c>
      <c r="H40" s="11">
        <f>'P一般'!H40+'B一般'!H40</f>
        <v>0</v>
      </c>
      <c r="I40" s="18">
        <f>'P一般'!I40+'B一般'!I40</f>
        <v>0</v>
      </c>
      <c r="J40" s="30">
        <f>SUM(D40:I40)</f>
        <v>4667</v>
      </c>
      <c r="K40" s="22">
        <f>'P一般'!K40+'B一般'!K40</f>
        <v>0</v>
      </c>
      <c r="L40" s="11">
        <f>'P一般'!L40+'B一般'!L40</f>
        <v>0</v>
      </c>
      <c r="M40" s="11">
        <f>'P一般'!M40+'B一般'!M40</f>
        <v>0</v>
      </c>
      <c r="N40" s="11">
        <f>'P一般'!N40+'B一般'!N40</f>
        <v>0</v>
      </c>
      <c r="O40" s="11">
        <f>'P一般'!O40+'B一般'!O40</f>
        <v>0</v>
      </c>
      <c r="P40" s="18">
        <f>'P一般'!P40+'B一般'!P40</f>
        <v>0</v>
      </c>
      <c r="Q40" s="30">
        <f>SUM(K40:P40)</f>
        <v>0</v>
      </c>
      <c r="R40" s="22">
        <f>J40+Q40</f>
        <v>4667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'P一般'!D41+'B一般'!D41</f>
        <v>358580</v>
      </c>
      <c r="E41" s="11">
        <f>'P一般'!E41+'B一般'!E41</f>
        <v>341983</v>
      </c>
      <c r="F41" s="11">
        <f>'P一般'!F41+'B一般'!F41</f>
        <v>351376</v>
      </c>
      <c r="G41" s="11">
        <f>'P一般'!G41+'B一般'!G41</f>
        <v>316676</v>
      </c>
      <c r="H41" s="11">
        <f>'P一般'!H41+'B一般'!H41</f>
        <v>0</v>
      </c>
      <c r="I41" s="18">
        <f>'P一般'!I41+'B一般'!I41</f>
        <v>0</v>
      </c>
      <c r="J41" s="26">
        <f>SUM(D41:I41)</f>
        <v>1368615</v>
      </c>
      <c r="K41" s="22">
        <f>'P一般'!K41+'B一般'!K41</f>
        <v>0</v>
      </c>
      <c r="L41" s="11">
        <f>'P一般'!L41+'B一般'!L41</f>
        <v>0</v>
      </c>
      <c r="M41" s="11">
        <f>'P一般'!M41+'B一般'!M41</f>
        <v>0</v>
      </c>
      <c r="N41" s="11">
        <f>'P一般'!N41+'B一般'!N41</f>
        <v>0</v>
      </c>
      <c r="O41" s="11">
        <f>'P一般'!O41+'B一般'!O41</f>
        <v>0</v>
      </c>
      <c r="P41" s="18">
        <f>'P一般'!P41+'B一般'!P41</f>
        <v>0</v>
      </c>
      <c r="Q41" s="26">
        <f>SUM(K41:P41)</f>
        <v>0</v>
      </c>
      <c r="R41" s="22">
        <f>J41+Q41</f>
        <v>1368615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>
        <f>IF(OR(D40=0,D41=0)," ",(D41/D40)*1000)</f>
        <v>271651.51515151514</v>
      </c>
      <c r="E42" s="12">
        <f aca="true" t="shared" si="12" ref="E42:R42">IF(OR(E40=0,E41=0)," ",(E41/E40)*1000)</f>
        <v>266341.9003115265</v>
      </c>
      <c r="F42" s="12">
        <f t="shared" si="12"/>
        <v>315701.7070979335</v>
      </c>
      <c r="G42" s="12">
        <f t="shared" si="12"/>
        <v>333343.15789473685</v>
      </c>
      <c r="H42" s="12" t="str">
        <f t="shared" si="12"/>
        <v> </v>
      </c>
      <c r="I42" s="19" t="str">
        <f t="shared" si="12"/>
        <v> </v>
      </c>
      <c r="J42" s="27">
        <f t="shared" si="12"/>
        <v>293253.6961645597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293253.6961645597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'P一般'!D43+'B一般'!D43</f>
        <v>0</v>
      </c>
      <c r="E43" s="11">
        <f>'P一般'!E43+'B一般'!E43</f>
        <v>3</v>
      </c>
      <c r="F43" s="11">
        <f>'P一般'!F43+'B一般'!F43</f>
        <v>4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0</v>
      </c>
      <c r="J43" s="30">
        <f>SUM(D43:I43)</f>
        <v>7</v>
      </c>
      <c r="K43" s="22">
        <f>'P一般'!K43+'B一般'!K43</f>
        <v>0</v>
      </c>
      <c r="L43" s="11">
        <f>'P一般'!L43+'B一般'!L43</f>
        <v>0</v>
      </c>
      <c r="M43" s="11">
        <f>'P一般'!M43+'B一般'!M43</f>
        <v>0</v>
      </c>
      <c r="N43" s="11">
        <f>'P一般'!N43+'B一般'!N43</f>
        <v>0</v>
      </c>
      <c r="O43" s="11">
        <f>'P一般'!O43+'B一般'!O43</f>
        <v>0</v>
      </c>
      <c r="P43" s="18">
        <f>'P一般'!P43+'B一般'!P43</f>
        <v>0</v>
      </c>
      <c r="Q43" s="30">
        <f>SUM(K43:P43)</f>
        <v>0</v>
      </c>
      <c r="R43" s="22">
        <f>J43+Q43</f>
        <v>7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'P一般'!D44+'B一般'!D44</f>
        <v>0</v>
      </c>
      <c r="E44" s="11">
        <f>'P一般'!E44+'B一般'!E44</f>
        <v>4872</v>
      </c>
      <c r="F44" s="11">
        <f>'P一般'!F44+'B一般'!F44</f>
        <v>10452</v>
      </c>
      <c r="G44" s="11">
        <f>'P一般'!G44+'B一般'!G44</f>
        <v>8362</v>
      </c>
      <c r="H44" s="11">
        <f>'P一般'!H44+'B一般'!H44</f>
        <v>0</v>
      </c>
      <c r="I44" s="18">
        <f>'P一般'!I44+'B一般'!I44</f>
        <v>0</v>
      </c>
      <c r="J44" s="26">
        <f>SUM(D44:I44)</f>
        <v>23686</v>
      </c>
      <c r="K44" s="22">
        <f>'P一般'!K44+'B一般'!K44</f>
        <v>0</v>
      </c>
      <c r="L44" s="11">
        <f>'P一般'!L44+'B一般'!L44</f>
        <v>0</v>
      </c>
      <c r="M44" s="11">
        <f>'P一般'!M44+'B一般'!M44</f>
        <v>0</v>
      </c>
      <c r="N44" s="11">
        <f>'P一般'!N44+'B一般'!N44</f>
        <v>0</v>
      </c>
      <c r="O44" s="11">
        <f>'P一般'!O44+'B一般'!O44</f>
        <v>0</v>
      </c>
      <c r="P44" s="18">
        <f>'P一般'!P44+'B一般'!P44</f>
        <v>0</v>
      </c>
      <c r="Q44" s="26">
        <f>SUM(K44:P44)</f>
        <v>0</v>
      </c>
      <c r="R44" s="22">
        <f>J44+Q44</f>
        <v>23686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1624000</v>
      </c>
      <c r="F45" s="12">
        <f t="shared" si="13"/>
        <v>2613000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3383714.285714286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3383714.285714286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'P一般'!D46+'B一般'!D46</f>
        <v>205</v>
      </c>
      <c r="E46" s="11">
        <f>'P一般'!E46+'B一般'!E46</f>
        <v>0</v>
      </c>
      <c r="F46" s="11">
        <f>'P一般'!F46+'B一般'!F46</f>
        <v>241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446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0</v>
      </c>
      <c r="Q46" s="30">
        <f>SUM(K46:P46)</f>
        <v>0</v>
      </c>
      <c r="R46" s="22">
        <f>J46+Q46</f>
        <v>446</v>
      </c>
      <c r="S46" s="5"/>
    </row>
    <row r="47" spans="1:19" s="6" customFormat="1" ht="16.5" customHeight="1">
      <c r="A47" s="164"/>
      <c r="B47" s="112" t="s">
        <v>10</v>
      </c>
      <c r="C47" s="112" t="s">
        <v>2</v>
      </c>
      <c r="D47" s="16">
        <f>'P一般'!D47+'B一般'!D47</f>
        <v>22396</v>
      </c>
      <c r="E47" s="11">
        <f>'P一般'!E47+'B一般'!E47</f>
        <v>0</v>
      </c>
      <c r="F47" s="11">
        <f>'P一般'!F47+'B一般'!F47</f>
        <v>12106</v>
      </c>
      <c r="G47" s="11">
        <f>'P一般'!G47+'B一般'!G47</f>
        <v>0</v>
      </c>
      <c r="H47" s="11">
        <f>'P一般'!H47+'B一般'!H47</f>
        <v>0</v>
      </c>
      <c r="I47" s="18">
        <f>'P一般'!I47+'B一般'!I47</f>
        <v>0</v>
      </c>
      <c r="J47" s="26">
        <f>SUM(D47:I47)</f>
        <v>34502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0</v>
      </c>
      <c r="Q47" s="26">
        <f>SUM(K47:P47)</f>
        <v>0</v>
      </c>
      <c r="R47" s="22">
        <f>J47+Q47</f>
        <v>34502</v>
      </c>
      <c r="S47" s="5"/>
    </row>
    <row r="48" spans="1:19" s="6" customFormat="1" ht="16.5" customHeight="1" thickBot="1">
      <c r="A48" s="165"/>
      <c r="B48" s="113" t="s">
        <v>18</v>
      </c>
      <c r="C48" s="113" t="s">
        <v>3</v>
      </c>
      <c r="D48" s="17">
        <f>IF(OR(D46=0,D47=0)," ",(D47/D46)*1000)</f>
        <v>109248.78048780488</v>
      </c>
      <c r="E48" s="12" t="str">
        <f aca="true" t="shared" si="14" ref="E48:R48">IF(OR(E46=0,E47=0)," ",(E47/E46)*1000)</f>
        <v> </v>
      </c>
      <c r="F48" s="12">
        <f t="shared" si="14"/>
        <v>50232.365145228214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77358.74439461884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77358.74439461884</v>
      </c>
      <c r="S48" s="5"/>
    </row>
    <row r="49" spans="1:19" s="6" customFormat="1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753799</v>
      </c>
      <c r="E49" s="53">
        <f aca="true" t="shared" si="15" ref="E49:I50">E4+E7+E10+E13+E16+E19+E22+E25+E28+E31+E34+E40+E43+E46+E37</f>
        <v>893853</v>
      </c>
      <c r="F49" s="14">
        <f t="shared" si="15"/>
        <v>748325</v>
      </c>
      <c r="G49" s="14">
        <f t="shared" si="15"/>
        <v>655823</v>
      </c>
      <c r="H49" s="14">
        <f t="shared" si="15"/>
        <v>0</v>
      </c>
      <c r="I49" s="21">
        <f t="shared" si="15"/>
        <v>0</v>
      </c>
      <c r="J49" s="29">
        <f>SUM(D49:I49)</f>
        <v>3051800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3051800</v>
      </c>
      <c r="S49" s="5"/>
    </row>
    <row r="50" spans="1:19" s="6" customFormat="1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81842301</v>
      </c>
      <c r="E50" s="54">
        <f t="shared" si="15"/>
        <v>102231512</v>
      </c>
      <c r="F50" s="13">
        <f t="shared" si="15"/>
        <v>80105012</v>
      </c>
      <c r="G50" s="13">
        <f t="shared" si="15"/>
        <v>71169769</v>
      </c>
      <c r="H50" s="13">
        <f t="shared" si="15"/>
        <v>0</v>
      </c>
      <c r="I50" s="20">
        <f t="shared" si="15"/>
        <v>0</v>
      </c>
      <c r="J50" s="28">
        <f>SUM(D50:I50)</f>
        <v>335348594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335348594</v>
      </c>
      <c r="S50" s="5"/>
    </row>
    <row r="51" spans="1:19" s="6" customFormat="1" ht="16.5" customHeight="1" thickBot="1">
      <c r="A51" s="168"/>
      <c r="B51" s="113" t="s">
        <v>18</v>
      </c>
      <c r="C51" s="113" t="s">
        <v>3</v>
      </c>
      <c r="D51" s="37">
        <f>IF(OR(D49=0,D50=0)," ",D50/D49*1000)</f>
        <v>108573.1090118188</v>
      </c>
      <c r="E51" s="12">
        <f>IF(OR(E49=0,E50=0)," ",E50/E49*1000)</f>
        <v>114371.72778969248</v>
      </c>
      <c r="F51" s="12">
        <f aca="true" t="shared" si="17" ref="F51:Q51">IF(OR(F49=0,F50=0)," ",(F50/F49)*1000)</f>
        <v>107045.75151170949</v>
      </c>
      <c r="G51" s="12">
        <f t="shared" si="17"/>
        <v>108519.78201435448</v>
      </c>
      <c r="H51" s="12" t="str">
        <f t="shared" si="17"/>
        <v> </v>
      </c>
      <c r="I51" s="19" t="str">
        <f t="shared" si="17"/>
        <v> </v>
      </c>
      <c r="J51" s="27">
        <f t="shared" si="17"/>
        <v>109885.5082246543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109885.5082246543</v>
      </c>
      <c r="S51" s="5"/>
    </row>
    <row r="52" spans="1:19" s="6" customFormat="1" ht="24" customHeight="1" thickBot="1">
      <c r="A52" s="170" t="s">
        <v>13</v>
      </c>
      <c r="B52" s="171"/>
      <c r="C52" s="172"/>
      <c r="D52" s="31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  <c r="S52" s="5"/>
    </row>
    <row r="53" spans="1:18" ht="15.75">
      <c r="A53" s="111" t="str">
        <f>'総合計'!A62</f>
        <v>※4～6月は確報値。7月は速報値。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  <mergeCell ref="A31:A33"/>
    <mergeCell ref="A13:A15"/>
    <mergeCell ref="A16:A18"/>
    <mergeCell ref="A19:A21"/>
    <mergeCell ref="A22:A24"/>
    <mergeCell ref="D1:P1"/>
    <mergeCell ref="A4:A6"/>
    <mergeCell ref="A7:A9"/>
    <mergeCell ref="A10:A12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'B原料'!D7+'P原料'!D7</f>
        <v>19376</v>
      </c>
      <c r="E7" s="11">
        <f>'B原料'!E7+'P原料'!E7</f>
        <v>0</v>
      </c>
      <c r="F7" s="11">
        <f>'B原料'!F7+'P原料'!F7</f>
        <v>0</v>
      </c>
      <c r="G7" s="11">
        <f>'B原料'!G7+'P原料'!G7</f>
        <v>0</v>
      </c>
      <c r="H7" s="11">
        <f>'B原料'!H7+'P原料'!H7</f>
        <v>0</v>
      </c>
      <c r="I7" s="18">
        <f>'B原料'!I7+'P原料'!I7</f>
        <v>0</v>
      </c>
      <c r="J7" s="30">
        <f>SUM(D7:I7)</f>
        <v>19376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0</v>
      </c>
      <c r="O7" s="11">
        <f>'B原料'!O7+'P原料'!O7</f>
        <v>0</v>
      </c>
      <c r="P7" s="18">
        <f>'B原料'!P7+'P原料'!P7</f>
        <v>0</v>
      </c>
      <c r="Q7" s="30">
        <f>SUM(K7:P7)</f>
        <v>0</v>
      </c>
      <c r="R7" s="22">
        <f>Q7+J7</f>
        <v>19376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'B原料'!D8+'P原料'!D8</f>
        <v>2349045</v>
      </c>
      <c r="E8" s="11">
        <f>'B原料'!E8+'P原料'!E8</f>
        <v>0</v>
      </c>
      <c r="F8" s="11">
        <f>'B原料'!F8+'P原料'!F8</f>
        <v>0</v>
      </c>
      <c r="G8" s="11">
        <f>'B原料'!G8+'P原料'!G8</f>
        <v>0</v>
      </c>
      <c r="H8" s="11">
        <f>'B原料'!H8+'P原料'!H8</f>
        <v>0</v>
      </c>
      <c r="I8" s="18">
        <f>'B原料'!I8+'P原料'!I8</f>
        <v>0</v>
      </c>
      <c r="J8" s="26">
        <f>SUM(D8:I8)</f>
        <v>2349045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0</v>
      </c>
      <c r="O8" s="11">
        <f>'B原料'!O8+'P原料'!O8</f>
        <v>0</v>
      </c>
      <c r="P8" s="18">
        <f>'B原料'!P8+'P原料'!P8</f>
        <v>0</v>
      </c>
      <c r="Q8" s="26">
        <f>SUM(K8:P8)</f>
        <v>0</v>
      </c>
      <c r="R8" s="22">
        <f>Q8+J8</f>
        <v>2349045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37">
        <f>IF(OR(D7=0,D8=0)," ",D8/D7*1000)</f>
        <v>121234.7749793559</v>
      </c>
      <c r="E9" s="12" t="str">
        <f aca="true" t="shared" si="1" ref="E9:R9">IF(OR(E7=0,E8=0)," ",(E8/E7)*1000)</f>
        <v> </v>
      </c>
      <c r="F9" s="12" t="str">
        <f t="shared" si="1"/>
        <v> 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121234.7749793559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121234.7749793559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0</v>
      </c>
      <c r="I10" s="18">
        <f>'B原料'!I10+'P原料'!I10</f>
        <v>0</v>
      </c>
      <c r="J10" s="30">
        <f>SUM(D10:I10)</f>
        <v>0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0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0</v>
      </c>
      <c r="I11" s="18">
        <f>'B原料'!I11+'P原料'!I11</f>
        <v>0</v>
      </c>
      <c r="J11" s="26">
        <f>SUM(D11:I11)</f>
        <v>0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0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5"/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'B原料'!D13+'P原料'!D13</f>
        <v>5200</v>
      </c>
      <c r="E13" s="11">
        <f>'B原料'!E13+'P原料'!E13</f>
        <v>0</v>
      </c>
      <c r="F13" s="11">
        <f>'B原料'!F13+'P原料'!F13</f>
        <v>0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0</v>
      </c>
      <c r="J13" s="30">
        <f>SUM(D13:I13)</f>
        <v>5200</v>
      </c>
      <c r="K13" s="22">
        <f>'B原料'!K13+'P原料'!K13</f>
        <v>0</v>
      </c>
      <c r="L13" s="11">
        <f>'B原料'!L13+'P原料'!L13</f>
        <v>0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0</v>
      </c>
      <c r="R13" s="22">
        <f>Q13+J13</f>
        <v>5200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'B原料'!D14+'P原料'!D14</f>
        <v>518633</v>
      </c>
      <c r="E14" s="11">
        <f>'B原料'!E14+'P原料'!E14</f>
        <v>0</v>
      </c>
      <c r="F14" s="11">
        <f>'B原料'!F14+'P原料'!F14</f>
        <v>0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0</v>
      </c>
      <c r="J14" s="26">
        <f>SUM(D14:I14)</f>
        <v>518633</v>
      </c>
      <c r="K14" s="22">
        <f>'B原料'!K14+'P原料'!K14</f>
        <v>0</v>
      </c>
      <c r="L14" s="11">
        <f>'B原料'!L14+'P原料'!L14</f>
        <v>0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0</v>
      </c>
      <c r="R14" s="22">
        <f>Q14+J14</f>
        <v>518633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37">
        <f>IF(OR(D13=0,D14=0)," ",D14/D13*1000)</f>
        <v>99737.11538461538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99737.11538461538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99737.11538461538</v>
      </c>
      <c r="S15" s="5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'B原料'!D16+'P原料'!D16</f>
        <v>10200</v>
      </c>
      <c r="E16" s="11">
        <f>'B原料'!E16+'P原料'!E16</f>
        <v>17400</v>
      </c>
      <c r="F16" s="11">
        <f>'B原料'!F16+'P原料'!F16</f>
        <v>45383</v>
      </c>
      <c r="G16" s="11">
        <f>'B原料'!G16+'P原料'!G16</f>
        <v>20909</v>
      </c>
      <c r="H16" s="11">
        <f>'B原料'!H16+'P原料'!H16</f>
        <v>0</v>
      </c>
      <c r="I16" s="18">
        <f>'B原料'!I16+'P原料'!I16</f>
        <v>0</v>
      </c>
      <c r="J16" s="30">
        <f>SUM(D16:I16)</f>
        <v>93892</v>
      </c>
      <c r="K16" s="22">
        <f>'B原料'!K16+'P原料'!K16</f>
        <v>0</v>
      </c>
      <c r="L16" s="11">
        <f>'B原料'!L16+'P原料'!L16</f>
        <v>0</v>
      </c>
      <c r="M16" s="11">
        <f>'B原料'!M16+'P原料'!M16</f>
        <v>0</v>
      </c>
      <c r="N16" s="11">
        <f>'B原料'!N16+'P原料'!N16</f>
        <v>0</v>
      </c>
      <c r="O16" s="11">
        <f>'B原料'!O16+'P原料'!O16</f>
        <v>0</v>
      </c>
      <c r="P16" s="18">
        <f>'B原料'!P16+'P原料'!P16</f>
        <v>0</v>
      </c>
      <c r="Q16" s="30">
        <f>SUM(K16:P16)</f>
        <v>0</v>
      </c>
      <c r="R16" s="22">
        <f>Q16+J16</f>
        <v>93892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'B原料'!D17+'P原料'!D17</f>
        <v>1185399</v>
      </c>
      <c r="E17" s="11">
        <f>'B原料'!E17+'P原料'!E17</f>
        <v>2163895</v>
      </c>
      <c r="F17" s="11">
        <f>'B原料'!F17+'P原料'!F17</f>
        <v>5314286</v>
      </c>
      <c r="G17" s="11">
        <f>'B原料'!G17+'P原料'!G17</f>
        <v>2281625</v>
      </c>
      <c r="H17" s="11">
        <f>'B原料'!H17+'P原料'!H17</f>
        <v>0</v>
      </c>
      <c r="I17" s="18">
        <f>'B原料'!I17+'P原料'!I17</f>
        <v>0</v>
      </c>
      <c r="J17" s="26">
        <f>SUM(D17:I17)</f>
        <v>10945205</v>
      </c>
      <c r="K17" s="22">
        <f>'B原料'!K17+'P原料'!K17</f>
        <v>0</v>
      </c>
      <c r="L17" s="11">
        <f>'B原料'!L17+'P原料'!L17</f>
        <v>0</v>
      </c>
      <c r="M17" s="11">
        <f>'B原料'!M17+'P原料'!M17</f>
        <v>0</v>
      </c>
      <c r="N17" s="11">
        <f>'B原料'!N17+'P原料'!N17</f>
        <v>0</v>
      </c>
      <c r="O17" s="11">
        <f>'B原料'!O17+'P原料'!O17</f>
        <v>0</v>
      </c>
      <c r="P17" s="18">
        <f>'B原料'!P17+'P原料'!P17</f>
        <v>0</v>
      </c>
      <c r="Q17" s="26">
        <f>SUM(K17:P17)</f>
        <v>0</v>
      </c>
      <c r="R17" s="22">
        <f>Q17+J17</f>
        <v>10945205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37">
        <f>IF(OR(D16=0,D17=0)," ",D17/D16*1000)</f>
        <v>116215.58823529413</v>
      </c>
      <c r="E18" s="12">
        <f aca="true" t="shared" si="4" ref="E18:R18">IF(OR(E16=0,E17=0)," ",(E17/E16)*1000)</f>
        <v>124361.7816091954</v>
      </c>
      <c r="F18" s="12">
        <f t="shared" si="4"/>
        <v>117098.60520459204</v>
      </c>
      <c r="G18" s="12">
        <f t="shared" si="4"/>
        <v>109121.6700942178</v>
      </c>
      <c r="H18" s="12" t="str">
        <f t="shared" si="4"/>
        <v> </v>
      </c>
      <c r="I18" s="19" t="str">
        <f t="shared" si="4"/>
        <v> </v>
      </c>
      <c r="J18" s="27">
        <f t="shared" si="4"/>
        <v>116572.28517871597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116572.28517871597</v>
      </c>
      <c r="S18" s="5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'B原料'!D19+'P原料'!D19</f>
        <v>7999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7999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7999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'B原料'!D20+'P原料'!D20</f>
        <v>828308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828308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828308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37">
        <f>IF(OR(D19=0,D20=0)," ",D20/D19*1000)</f>
        <v>103551.44393049131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103551.44393049131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103551.44393049131</v>
      </c>
      <c r="S21" s="5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'B原料'!D31+'P原料'!D31</f>
        <v>11000</v>
      </c>
      <c r="E31" s="11">
        <f>'B原料'!E31+'P原料'!E31</f>
        <v>17207</v>
      </c>
      <c r="F31" s="11">
        <f>'B原料'!F31+'P原料'!F31</f>
        <v>0</v>
      </c>
      <c r="G31" s="11">
        <f>'B原料'!G31+'P原料'!G31</f>
        <v>22474</v>
      </c>
      <c r="H31" s="11">
        <f>'B原料'!H31+'P原料'!H31</f>
        <v>0</v>
      </c>
      <c r="I31" s="18">
        <f>'B原料'!I31+'P原料'!I31</f>
        <v>0</v>
      </c>
      <c r="J31" s="30">
        <f>SUM(D31:I31)</f>
        <v>50681</v>
      </c>
      <c r="K31" s="22">
        <f>'B原料'!K31+'P原料'!K31</f>
        <v>0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0</v>
      </c>
      <c r="P31" s="18">
        <f>'B原料'!P31+'P原料'!P31</f>
        <v>0</v>
      </c>
      <c r="Q31" s="30">
        <f>SUM(K31:P31)</f>
        <v>0</v>
      </c>
      <c r="R31" s="22">
        <f>Q31+J31</f>
        <v>50681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'B原料'!D32+'P原料'!D32</f>
        <v>1259544</v>
      </c>
      <c r="E32" s="11">
        <f>'B原料'!E32+'P原料'!E32</f>
        <v>1950796</v>
      </c>
      <c r="F32" s="11">
        <f>'B原料'!F32+'P原料'!F32</f>
        <v>0</v>
      </c>
      <c r="G32" s="11">
        <f>'B原料'!G32+'P原料'!G32</f>
        <v>2525758</v>
      </c>
      <c r="H32" s="11">
        <f>'B原料'!H32+'P原料'!H32</f>
        <v>0</v>
      </c>
      <c r="I32" s="18">
        <f>'B原料'!I32+'P原料'!I32</f>
        <v>0</v>
      </c>
      <c r="J32" s="26">
        <f>SUM(D32:I32)</f>
        <v>5736098</v>
      </c>
      <c r="K32" s="22">
        <f>'B原料'!K32+'P原料'!K32</f>
        <v>0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0</v>
      </c>
      <c r="P32" s="18">
        <f>'B原料'!P32+'P原料'!P32</f>
        <v>0</v>
      </c>
      <c r="Q32" s="26">
        <f>SUM(K32:P32)</f>
        <v>0</v>
      </c>
      <c r="R32" s="22">
        <f>Q32+J32</f>
        <v>5736098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37">
        <f>IF(OR(D31=0,D32=0)," ",D32/D31*1000)</f>
        <v>114504</v>
      </c>
      <c r="E33" s="12">
        <f aca="true" t="shared" si="9" ref="E33:R33">IF(OR(E31=0,E32=0)," ",(E32/E31)*1000)</f>
        <v>113372.23223106875</v>
      </c>
      <c r="F33" s="12" t="str">
        <f t="shared" si="9"/>
        <v> </v>
      </c>
      <c r="G33" s="12">
        <f t="shared" si="9"/>
        <v>112385.7791225416</v>
      </c>
      <c r="H33" s="12" t="str">
        <f t="shared" si="9"/>
        <v> </v>
      </c>
      <c r="I33" s="19" t="str">
        <f t="shared" si="9"/>
        <v> </v>
      </c>
      <c r="J33" s="27">
        <f t="shared" si="9"/>
        <v>113180.44237485448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113180.44237485448</v>
      </c>
      <c r="S33" s="5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5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5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53775</v>
      </c>
      <c r="E49" s="53">
        <f aca="true" t="shared" si="15" ref="E49:I50">E4+E7+E10+E13+E16+E19+E22+E25+E28+E31+E34+E40+E43+E46+E37</f>
        <v>34607</v>
      </c>
      <c r="F49" s="14">
        <f t="shared" si="15"/>
        <v>45383</v>
      </c>
      <c r="G49" s="14">
        <f t="shared" si="15"/>
        <v>43383</v>
      </c>
      <c r="H49" s="14">
        <f t="shared" si="15"/>
        <v>0</v>
      </c>
      <c r="I49" s="21">
        <f t="shared" si="15"/>
        <v>0</v>
      </c>
      <c r="J49" s="29">
        <f>SUM(D49:I49)</f>
        <v>177148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177148</v>
      </c>
    </row>
    <row r="50" spans="1:18" ht="16.5" customHeight="1">
      <c r="A50" s="167"/>
      <c r="B50" s="112" t="s">
        <v>10</v>
      </c>
      <c r="C50" s="112" t="s">
        <v>2</v>
      </c>
      <c r="D50" s="52">
        <f>D5+D8+D11+D14+D17+D20+D23+D26+D29+D32+D35+D41+D44+D47+D38</f>
        <v>6140929</v>
      </c>
      <c r="E50" s="54">
        <f t="shared" si="15"/>
        <v>4114691</v>
      </c>
      <c r="F50" s="13">
        <f t="shared" si="15"/>
        <v>5314286</v>
      </c>
      <c r="G50" s="13">
        <f t="shared" si="15"/>
        <v>4807383</v>
      </c>
      <c r="H50" s="13">
        <f t="shared" si="15"/>
        <v>0</v>
      </c>
      <c r="I50" s="20">
        <f t="shared" si="15"/>
        <v>0</v>
      </c>
      <c r="J50" s="28">
        <f>SUM(D50:I50)</f>
        <v>20377289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20377289</v>
      </c>
    </row>
    <row r="51" spans="1:18" ht="16.5" customHeight="1" thickBot="1">
      <c r="A51" s="168"/>
      <c r="B51" s="113" t="s">
        <v>18</v>
      </c>
      <c r="C51" s="113" t="s">
        <v>3</v>
      </c>
      <c r="D51" s="37">
        <f>IF(OR(D49=0,D50=0)," ",D50/D49*1000)</f>
        <v>114196.72710367272</v>
      </c>
      <c r="E51" s="12">
        <f>IF(OR(E49=0,E50=0)," ",E50/E49*1000)</f>
        <v>118897.65076429624</v>
      </c>
      <c r="F51" s="12">
        <f aca="true" t="shared" si="17" ref="F51:Q51">IF(OR(F49=0,F50=0)," ",(F50/F49)*1000)</f>
        <v>117098.60520459204</v>
      </c>
      <c r="G51" s="12">
        <f t="shared" si="17"/>
        <v>110812.599405297</v>
      </c>
      <c r="H51" s="12" t="str">
        <f t="shared" si="17"/>
        <v> </v>
      </c>
      <c r="I51" s="19" t="str">
        <f t="shared" si="17"/>
        <v> </v>
      </c>
      <c r="J51" s="27">
        <f t="shared" si="17"/>
        <v>115029.74349131799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115029.74349131799</v>
      </c>
    </row>
    <row r="52" spans="1:18" ht="15" thickBot="1">
      <c r="A52" s="170" t="s">
        <v>13</v>
      </c>
      <c r="B52" s="171"/>
      <c r="C52" s="172"/>
      <c r="D52" s="31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18" ht="14.25">
      <c r="A53" s="111" t="str">
        <f>'総合計'!A62</f>
        <v>※4～6月は確報値。7月は速報値。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34:A36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3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12075</v>
      </c>
      <c r="H4" s="11">
        <f>'P一般'!H4+'P原料'!H4</f>
        <v>0</v>
      </c>
      <c r="I4" s="18">
        <f>'P一般'!I4+'P原料'!I4</f>
        <v>0</v>
      </c>
      <c r="J4" s="30">
        <f>SUM(D4:I4)</f>
        <v>12075</v>
      </c>
      <c r="K4" s="22">
        <f>'P一般'!K4+'P原料'!K4</f>
        <v>0</v>
      </c>
      <c r="L4" s="11">
        <f>'P一般'!L4+'P原料'!L4</f>
        <v>0</v>
      </c>
      <c r="M4" s="11">
        <f>'P一般'!M4+'P原料'!M4</f>
        <v>0</v>
      </c>
      <c r="N4" s="11">
        <f>'P一般'!N4+'P原料'!N4</f>
        <v>0</v>
      </c>
      <c r="O4" s="11">
        <f>'P一般'!O4+'P原料'!O4</f>
        <v>0</v>
      </c>
      <c r="P4" s="18">
        <f>'P一般'!P4+'P原料'!P4</f>
        <v>0</v>
      </c>
      <c r="Q4" s="30">
        <f>SUM(K4:P4)</f>
        <v>0</v>
      </c>
      <c r="R4" s="22">
        <f>J4+Q4</f>
        <v>12075</v>
      </c>
      <c r="S4" s="5"/>
    </row>
    <row r="5" spans="1:19" s="6" customFormat="1" ht="16.5" customHeight="1">
      <c r="A5" s="164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1348134</v>
      </c>
      <c r="H5" s="11">
        <f>'P一般'!H5+'P原料'!H5</f>
        <v>0</v>
      </c>
      <c r="I5" s="18">
        <f>'P一般'!I5+'P原料'!I5</f>
        <v>0</v>
      </c>
      <c r="J5" s="26">
        <f>SUM(D5:I5)</f>
        <v>1348134</v>
      </c>
      <c r="K5" s="22">
        <f>'P一般'!K5+'P原料'!K5</f>
        <v>0</v>
      </c>
      <c r="L5" s="11">
        <f>'P一般'!L5+'P原料'!L5</f>
        <v>0</v>
      </c>
      <c r="M5" s="11">
        <f>'P一般'!M5+'P原料'!M5</f>
        <v>0</v>
      </c>
      <c r="N5" s="11">
        <f>'P一般'!N5+'P原料'!N5</f>
        <v>0</v>
      </c>
      <c r="O5" s="11">
        <f>'P一般'!O5+'P原料'!O5</f>
        <v>0</v>
      </c>
      <c r="P5" s="18">
        <f>'P一般'!P5+'P原料'!P5</f>
        <v>0</v>
      </c>
      <c r="Q5" s="26">
        <f>SUM(K5:P5)</f>
        <v>0</v>
      </c>
      <c r="R5" s="22">
        <f>J5+Q5</f>
        <v>1348134</v>
      </c>
      <c r="S5" s="5"/>
    </row>
    <row r="6" spans="1:19" s="6" customFormat="1" ht="16.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>
        <f t="shared" si="0"/>
        <v>111646.70807453417</v>
      </c>
      <c r="H6" s="12" t="str">
        <f t="shared" si="0"/>
        <v> </v>
      </c>
      <c r="I6" s="19" t="str">
        <f t="shared" si="0"/>
        <v> </v>
      </c>
      <c r="J6" s="27">
        <f t="shared" si="0"/>
        <v>111646.70807453417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111646.70807453417</v>
      </c>
      <c r="S6" s="9">
        <f>IF(S4=0,"",(S5/S4)*1000)</f>
      </c>
    </row>
    <row r="7" spans="1:19" s="6" customFormat="1" ht="16.5" customHeight="1">
      <c r="A7" s="163" t="s">
        <v>19</v>
      </c>
      <c r="B7" s="112" t="s">
        <v>9</v>
      </c>
      <c r="C7" s="112" t="s">
        <v>1</v>
      </c>
      <c r="D7" s="15">
        <f>'P一般'!D7+'P原料'!D7</f>
        <v>31202</v>
      </c>
      <c r="E7" s="11">
        <f>'P一般'!E7+'P原料'!E7</f>
        <v>73130</v>
      </c>
      <c r="F7" s="11">
        <f>'P一般'!F7+'P原料'!F7</f>
        <v>14430</v>
      </c>
      <c r="G7" s="11">
        <f>'P一般'!G7+'P原料'!G7</f>
        <v>0</v>
      </c>
      <c r="H7" s="11">
        <f>'P一般'!H7+'P原料'!H7</f>
        <v>0</v>
      </c>
      <c r="I7" s="18">
        <f>'P一般'!I7+'P原料'!I7</f>
        <v>0</v>
      </c>
      <c r="J7" s="30">
        <f>SUM(D7:I7)</f>
        <v>118762</v>
      </c>
      <c r="K7" s="22">
        <f>'P一般'!K7+'P原料'!K7</f>
        <v>0</v>
      </c>
      <c r="L7" s="11">
        <f>'P一般'!L7+'P原料'!L7</f>
        <v>0</v>
      </c>
      <c r="M7" s="11">
        <f>'P一般'!M7+'P原料'!M7</f>
        <v>0</v>
      </c>
      <c r="N7" s="11">
        <f>'P一般'!N7+'P原料'!N7</f>
        <v>0</v>
      </c>
      <c r="O7" s="11">
        <f>'P一般'!O7+'P原料'!O7</f>
        <v>0</v>
      </c>
      <c r="P7" s="18">
        <f>'P一般'!P7+'P原料'!P7</f>
        <v>0</v>
      </c>
      <c r="Q7" s="30">
        <f>SUM(K7:P7)</f>
        <v>0</v>
      </c>
      <c r="R7" s="22">
        <f>J7+Q7</f>
        <v>118762</v>
      </c>
      <c r="S7" s="5"/>
    </row>
    <row r="8" spans="1:19" s="6" customFormat="1" ht="16.5" customHeight="1">
      <c r="A8" s="164"/>
      <c r="B8" s="112" t="s">
        <v>10</v>
      </c>
      <c r="C8" s="112" t="s">
        <v>2</v>
      </c>
      <c r="D8" s="16">
        <f>'P一般'!D8+'P原料'!D8</f>
        <v>3823097</v>
      </c>
      <c r="E8" s="11">
        <f>'P一般'!E8+'P原料'!E8</f>
        <v>8736628</v>
      </c>
      <c r="F8" s="11">
        <f>'P一般'!F8+'P原料'!F8</f>
        <v>1520002</v>
      </c>
      <c r="G8" s="11">
        <f>'P一般'!G8+'P原料'!G8</f>
        <v>0</v>
      </c>
      <c r="H8" s="11">
        <f>'P一般'!H8+'P原料'!H8</f>
        <v>0</v>
      </c>
      <c r="I8" s="18">
        <f>'P一般'!I8+'P原料'!I8</f>
        <v>0</v>
      </c>
      <c r="J8" s="26">
        <f>SUM(D8:I8)</f>
        <v>14079727</v>
      </c>
      <c r="K8" s="22">
        <f>'P一般'!K8+'P原料'!K8</f>
        <v>0</v>
      </c>
      <c r="L8" s="11">
        <f>'P一般'!L8+'P原料'!L8</f>
        <v>0</v>
      </c>
      <c r="M8" s="11">
        <f>'P一般'!M8+'P原料'!M8</f>
        <v>0</v>
      </c>
      <c r="N8" s="11">
        <f>'P一般'!N8+'P原料'!N8</f>
        <v>0</v>
      </c>
      <c r="O8" s="11">
        <f>'P一般'!O8+'P原料'!O8</f>
        <v>0</v>
      </c>
      <c r="P8" s="18">
        <f>'P一般'!P8+'P原料'!P8</f>
        <v>0</v>
      </c>
      <c r="Q8" s="26">
        <f>SUM(K8:P8)</f>
        <v>0</v>
      </c>
      <c r="R8" s="22">
        <f>J8+Q8</f>
        <v>14079727</v>
      </c>
      <c r="S8" s="5"/>
    </row>
    <row r="9" spans="1:19" s="6" customFormat="1" ht="16.5" customHeight="1" thickBot="1">
      <c r="A9" s="165"/>
      <c r="B9" s="113" t="s">
        <v>18</v>
      </c>
      <c r="C9" s="113" t="s">
        <v>3</v>
      </c>
      <c r="D9" s="17">
        <f>IF(OR(D7=0,D8=0)," ",(D8/D7)*1000)</f>
        <v>122527.3059419268</v>
      </c>
      <c r="E9" s="12">
        <f aca="true" t="shared" si="1" ref="E9:R9">IF(OR(E7=0,E8=0)," ",(E8/E7)*1000)</f>
        <v>119467.08601121292</v>
      </c>
      <c r="F9" s="12">
        <f t="shared" si="1"/>
        <v>105336.24393624393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118554.14189723985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118554.14189723985</v>
      </c>
      <c r="S9" s="5"/>
    </row>
    <row r="10" spans="1:19" s="6" customFormat="1" ht="16.5" customHeight="1">
      <c r="A10" s="163" t="s">
        <v>39</v>
      </c>
      <c r="B10" s="112" t="s">
        <v>9</v>
      </c>
      <c r="C10" s="112" t="s">
        <v>1</v>
      </c>
      <c r="D10" s="15">
        <f>'P一般'!D10+'P原料'!D10</f>
        <v>21569</v>
      </c>
      <c r="E10" s="11">
        <f>'P一般'!E10+'P原料'!E10</f>
        <v>12530</v>
      </c>
      <c r="F10" s="11">
        <f>'P一般'!F10+'P原料'!F10</f>
        <v>10008</v>
      </c>
      <c r="G10" s="11">
        <f>'P一般'!G10+'P原料'!G10</f>
        <v>0</v>
      </c>
      <c r="H10" s="11">
        <f>'P一般'!H10+'P原料'!H10</f>
        <v>0</v>
      </c>
      <c r="I10" s="18">
        <f>'P一般'!I10+'P原料'!I10</f>
        <v>0</v>
      </c>
      <c r="J10" s="30">
        <f>SUM(D10:I10)</f>
        <v>44107</v>
      </c>
      <c r="K10" s="22">
        <f>'P一般'!K10+'P原料'!K10</f>
        <v>0</v>
      </c>
      <c r="L10" s="11">
        <f>'P一般'!L10+'P原料'!L10</f>
        <v>0</v>
      </c>
      <c r="M10" s="11">
        <f>'P一般'!M10+'P原料'!M10</f>
        <v>0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0</v>
      </c>
      <c r="R10" s="22">
        <f>J10+Q10</f>
        <v>44107</v>
      </c>
      <c r="S10" s="5"/>
    </row>
    <row r="11" spans="1:19" s="6" customFormat="1" ht="16.5" customHeight="1">
      <c r="A11" s="164"/>
      <c r="B11" s="112" t="s">
        <v>10</v>
      </c>
      <c r="C11" s="112" t="s">
        <v>2</v>
      </c>
      <c r="D11" s="16">
        <f>'P一般'!D11+'P原料'!D11</f>
        <v>2456715</v>
      </c>
      <c r="E11" s="11">
        <f>'P一般'!E11+'P原料'!E11</f>
        <v>1493622</v>
      </c>
      <c r="F11" s="11">
        <f>'P一般'!F11+'P原料'!F11</f>
        <v>1184501</v>
      </c>
      <c r="G11" s="11">
        <f>'P一般'!G11+'P原料'!G11</f>
        <v>0</v>
      </c>
      <c r="H11" s="11">
        <f>'P一般'!H11+'P原料'!H11</f>
        <v>0</v>
      </c>
      <c r="I11" s="18">
        <f>'P一般'!I11+'P原料'!I11</f>
        <v>0</v>
      </c>
      <c r="J11" s="26">
        <f>SUM(D11:I11)</f>
        <v>5134838</v>
      </c>
      <c r="K11" s="22">
        <f>'P一般'!K11+'P原料'!K11</f>
        <v>0</v>
      </c>
      <c r="L11" s="11">
        <f>'P一般'!L11+'P原料'!L11</f>
        <v>0</v>
      </c>
      <c r="M11" s="11">
        <f>'P一般'!M11+'P原料'!M11</f>
        <v>0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0</v>
      </c>
      <c r="R11" s="22">
        <f>J11+Q11</f>
        <v>5134838</v>
      </c>
      <c r="S11" s="5"/>
    </row>
    <row r="12" spans="1:19" s="6" customFormat="1" ht="16.5" customHeight="1" thickBot="1">
      <c r="A12" s="165"/>
      <c r="B12" s="113" t="s">
        <v>18</v>
      </c>
      <c r="C12" s="113" t="s">
        <v>3</v>
      </c>
      <c r="D12" s="17">
        <f>IF(OR(D10=0,D11=0)," ",(D11/D10)*1000)</f>
        <v>113900.27354072976</v>
      </c>
      <c r="E12" s="12">
        <f aca="true" t="shared" si="2" ref="E12:R12">IF(OR(E10=0,E11=0)," ",(E11/E10)*1000)</f>
        <v>119203.67118914604</v>
      </c>
      <c r="F12" s="12">
        <f t="shared" si="2"/>
        <v>118355.41566746603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>
        <f t="shared" si="2"/>
        <v>116417.75681864558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116417.75681864558</v>
      </c>
      <c r="S12" s="9">
        <f>IF(S10=0,"",(S11/S10)*1000)</f>
      </c>
    </row>
    <row r="13" spans="1:19" s="6" customFormat="1" ht="16.5" customHeight="1">
      <c r="A13" s="163" t="s">
        <v>22</v>
      </c>
      <c r="B13" s="112" t="s">
        <v>9</v>
      </c>
      <c r="C13" s="112" t="s">
        <v>1</v>
      </c>
      <c r="D13" s="15">
        <f>'P一般'!D13+'P原料'!D13</f>
        <v>9980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0</v>
      </c>
      <c r="H13" s="11">
        <f>'P一般'!H13+'P原料'!H13</f>
        <v>0</v>
      </c>
      <c r="I13" s="18">
        <f>'P一般'!I13+'P原料'!I13</f>
        <v>0</v>
      </c>
      <c r="J13" s="30">
        <f>SUM(D13:I13)</f>
        <v>9980</v>
      </c>
      <c r="K13" s="22">
        <f>'P一般'!K13+'P原料'!K13</f>
        <v>0</v>
      </c>
      <c r="L13" s="11">
        <f>'P一般'!L13+'P原料'!L13</f>
        <v>0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0</v>
      </c>
      <c r="R13" s="22">
        <f>J13+Q13</f>
        <v>9980</v>
      </c>
      <c r="S13" s="5"/>
    </row>
    <row r="14" spans="1:19" s="6" customFormat="1" ht="16.5" customHeight="1">
      <c r="A14" s="164"/>
      <c r="B14" s="112" t="s">
        <v>10</v>
      </c>
      <c r="C14" s="112" t="s">
        <v>2</v>
      </c>
      <c r="D14" s="16">
        <f>'P一般'!D14+'P原料'!D14</f>
        <v>970726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0</v>
      </c>
      <c r="H14" s="11">
        <f>'P一般'!H14+'P原料'!H14</f>
        <v>0</v>
      </c>
      <c r="I14" s="18">
        <f>'P一般'!I14+'P原料'!I14</f>
        <v>0</v>
      </c>
      <c r="J14" s="26">
        <f>SUM(D14:I14)</f>
        <v>970726</v>
      </c>
      <c r="K14" s="22">
        <f>'P一般'!K14+'P原料'!K14</f>
        <v>0</v>
      </c>
      <c r="L14" s="11">
        <f>'P一般'!L14+'P原料'!L14</f>
        <v>0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0</v>
      </c>
      <c r="R14" s="22">
        <f>J14+Q14</f>
        <v>970726</v>
      </c>
      <c r="S14" s="5"/>
    </row>
    <row r="15" spans="1:19" s="6" customFormat="1" ht="16.5" customHeight="1" thickBot="1">
      <c r="A15" s="165"/>
      <c r="B15" s="113" t="s">
        <v>18</v>
      </c>
      <c r="C15" s="113" t="s">
        <v>3</v>
      </c>
      <c r="D15" s="17">
        <f>IF(OR(D13=0,D14=0)," ",(D14/D13)*1000)</f>
        <v>97267.13426853708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97267.13426853708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97267.13426853708</v>
      </c>
      <c r="S15" s="7"/>
    </row>
    <row r="16" spans="1:19" s="6" customFormat="1" ht="16.5" customHeight="1">
      <c r="A16" s="163" t="s">
        <v>20</v>
      </c>
      <c r="B16" s="112" t="s">
        <v>9</v>
      </c>
      <c r="C16" s="112" t="s">
        <v>1</v>
      </c>
      <c r="D16" s="15">
        <f>'P一般'!D16+'P原料'!D16</f>
        <v>17741</v>
      </c>
      <c r="E16" s="11">
        <f>'P一般'!E16+'P原料'!E16</f>
        <v>41266</v>
      </c>
      <c r="F16" s="11">
        <f>'P一般'!F16+'P原料'!F16</f>
        <v>111640</v>
      </c>
      <c r="G16" s="11">
        <f>'P一般'!G16+'P原料'!G16</f>
        <v>43273</v>
      </c>
      <c r="H16" s="11">
        <f>'P一般'!H16+'P原料'!H16</f>
        <v>0</v>
      </c>
      <c r="I16" s="18">
        <f>'P一般'!I16+'P原料'!I16</f>
        <v>0</v>
      </c>
      <c r="J16" s="30">
        <f>SUM(D16:I16)</f>
        <v>213920</v>
      </c>
      <c r="K16" s="22">
        <f>'P一般'!K16+'P原料'!K16</f>
        <v>0</v>
      </c>
      <c r="L16" s="11">
        <f>'P一般'!L16+'P原料'!L16</f>
        <v>0</v>
      </c>
      <c r="M16" s="11">
        <f>'P一般'!M16+'P原料'!M16</f>
        <v>0</v>
      </c>
      <c r="N16" s="11">
        <f>'P一般'!N16+'P原料'!N16</f>
        <v>0</v>
      </c>
      <c r="O16" s="11">
        <f>'P一般'!O16+'P原料'!O16</f>
        <v>0</v>
      </c>
      <c r="P16" s="18">
        <f>'P一般'!P16+'P原料'!P16</f>
        <v>0</v>
      </c>
      <c r="Q16" s="30">
        <f>SUM(K16:P16)</f>
        <v>0</v>
      </c>
      <c r="R16" s="22">
        <f>J16+Q16</f>
        <v>213920</v>
      </c>
      <c r="S16" s="5"/>
    </row>
    <row r="17" spans="1:19" s="6" customFormat="1" ht="16.5" customHeight="1">
      <c r="A17" s="164"/>
      <c r="B17" s="112" t="s">
        <v>10</v>
      </c>
      <c r="C17" s="112" t="s">
        <v>2</v>
      </c>
      <c r="D17" s="16">
        <f>'P一般'!D17+'P原料'!D17</f>
        <v>1810394</v>
      </c>
      <c r="E17" s="11">
        <f>'P一般'!E17+'P原料'!E17</f>
        <v>4984238</v>
      </c>
      <c r="F17" s="11">
        <f>'P一般'!F17+'P原料'!F17</f>
        <v>11917571</v>
      </c>
      <c r="G17" s="11">
        <f>'P一般'!G17+'P原料'!G17</f>
        <v>5061699</v>
      </c>
      <c r="H17" s="11">
        <f>'P一般'!H17+'P原料'!H17</f>
        <v>0</v>
      </c>
      <c r="I17" s="18">
        <f>'P一般'!I17+'P原料'!I17</f>
        <v>0</v>
      </c>
      <c r="J17" s="26">
        <f>SUM(D17:I17)</f>
        <v>23773902</v>
      </c>
      <c r="K17" s="22">
        <f>'P一般'!K17+'P原料'!K17</f>
        <v>0</v>
      </c>
      <c r="L17" s="11">
        <f>'P一般'!L17+'P原料'!L17</f>
        <v>0</v>
      </c>
      <c r="M17" s="11">
        <f>'P一般'!M17+'P原料'!M17</f>
        <v>0</v>
      </c>
      <c r="N17" s="11">
        <f>'P一般'!N17+'P原料'!N17</f>
        <v>0</v>
      </c>
      <c r="O17" s="11">
        <f>'P一般'!O17+'P原料'!O17</f>
        <v>0</v>
      </c>
      <c r="P17" s="18">
        <f>'P一般'!P17+'P原料'!P17</f>
        <v>0</v>
      </c>
      <c r="Q17" s="26">
        <f>SUM(K17:P17)</f>
        <v>0</v>
      </c>
      <c r="R17" s="22">
        <f>J17+Q17</f>
        <v>23773902</v>
      </c>
      <c r="S17" s="5"/>
    </row>
    <row r="18" spans="1:19" s="6" customFormat="1" ht="16.5" customHeight="1" thickBot="1">
      <c r="A18" s="165"/>
      <c r="B18" s="113" t="s">
        <v>18</v>
      </c>
      <c r="C18" s="113" t="s">
        <v>3</v>
      </c>
      <c r="D18" s="17">
        <f>IF(OR(D16=0,D17=0)," ",(D17/D16)*1000)</f>
        <v>102045.76968603798</v>
      </c>
      <c r="E18" s="12">
        <f aca="true" t="shared" si="4" ref="E18:R18">IF(OR(E16=0,E17=0)," ",(E17/E16)*1000)</f>
        <v>120783.16289439247</v>
      </c>
      <c r="F18" s="12">
        <f t="shared" si="4"/>
        <v>106750.00895736295</v>
      </c>
      <c r="G18" s="12">
        <f t="shared" si="4"/>
        <v>116971.29850021953</v>
      </c>
      <c r="H18" s="12" t="str">
        <f t="shared" si="4"/>
        <v> </v>
      </c>
      <c r="I18" s="19" t="str">
        <f t="shared" si="4"/>
        <v> </v>
      </c>
      <c r="J18" s="27">
        <f t="shared" si="4"/>
        <v>111134.54562453253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111134.54562453253</v>
      </c>
      <c r="S18" s="7"/>
    </row>
    <row r="19" spans="1:19" s="6" customFormat="1" ht="16.5" customHeight="1">
      <c r="A19" s="163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0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0</v>
      </c>
      <c r="J19" s="30">
        <f>SUM(D19:I19)</f>
        <v>0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0</v>
      </c>
      <c r="S19" s="5"/>
    </row>
    <row r="20" spans="1:19" s="6" customFormat="1" ht="16.5" customHeight="1">
      <c r="A20" s="164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0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0</v>
      </c>
      <c r="J20" s="26">
        <f>SUM(D20:I20)</f>
        <v>0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0</v>
      </c>
      <c r="S20" s="5"/>
    </row>
    <row r="21" spans="1:19" s="6" customFormat="1" ht="16.5" customHeight="1" thickBot="1">
      <c r="A21" s="165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7"/>
    </row>
    <row r="22" spans="1:19" s="6" customFormat="1" ht="16.5" customHeight="1">
      <c r="A22" s="163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4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3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4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3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4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3" t="s">
        <v>48</v>
      </c>
      <c r="B31" s="112" t="s">
        <v>9</v>
      </c>
      <c r="C31" s="112" t="s">
        <v>1</v>
      </c>
      <c r="D31" s="15">
        <f>'P一般'!D31+'P原料'!D31</f>
        <v>471273</v>
      </c>
      <c r="E31" s="11">
        <f>'P一般'!E31+'P原料'!E31</f>
        <v>468765</v>
      </c>
      <c r="F31" s="11">
        <f>'P一般'!F31+'P原料'!F31</f>
        <v>414608</v>
      </c>
      <c r="G31" s="11">
        <f>'P一般'!G31+'P原料'!G31</f>
        <v>436184</v>
      </c>
      <c r="H31" s="11">
        <f>'P一般'!H31+'P原料'!H31</f>
        <v>0</v>
      </c>
      <c r="I31" s="18">
        <f>'P一般'!I31+'P原料'!I31</f>
        <v>0</v>
      </c>
      <c r="J31" s="30">
        <f>SUM(D31:I31)</f>
        <v>1790830</v>
      </c>
      <c r="K31" s="22">
        <f>'P一般'!K31+'P原料'!K31</f>
        <v>0</v>
      </c>
      <c r="L31" s="11">
        <f>'P一般'!L31+'P原料'!L31</f>
        <v>0</v>
      </c>
      <c r="M31" s="11">
        <f>'P一般'!M31+'P原料'!M31</f>
        <v>0</v>
      </c>
      <c r="N31" s="11">
        <f>'P一般'!N31+'P原料'!N31</f>
        <v>0</v>
      </c>
      <c r="O31" s="11">
        <f>'P一般'!O31+'P原料'!O31</f>
        <v>0</v>
      </c>
      <c r="P31" s="18">
        <f>'P一般'!P31+'P原料'!P31</f>
        <v>0</v>
      </c>
      <c r="Q31" s="30">
        <f>SUM(K31:P31)</f>
        <v>0</v>
      </c>
      <c r="R31" s="22">
        <f>J31+Q31</f>
        <v>1790830</v>
      </c>
      <c r="S31" s="5"/>
    </row>
    <row r="32" spans="1:19" s="6" customFormat="1" ht="16.5" customHeight="1">
      <c r="A32" s="164"/>
      <c r="B32" s="112" t="s">
        <v>10</v>
      </c>
      <c r="C32" s="112" t="s">
        <v>2</v>
      </c>
      <c r="D32" s="16">
        <f>'P一般'!D32+'P原料'!D32</f>
        <v>50610206</v>
      </c>
      <c r="E32" s="11">
        <f>'P一般'!E32+'P原料'!E32</f>
        <v>52771375</v>
      </c>
      <c r="F32" s="11">
        <f>'P一般'!F32+'P原料'!F32</f>
        <v>44064353</v>
      </c>
      <c r="G32" s="11">
        <f>'P一般'!G32+'P原料'!G32</f>
        <v>47016597</v>
      </c>
      <c r="H32" s="11">
        <f>'P一般'!H32+'P原料'!H32</f>
        <v>0</v>
      </c>
      <c r="I32" s="18">
        <f>'P一般'!I32+'P原料'!I32</f>
        <v>0</v>
      </c>
      <c r="J32" s="26">
        <f>SUM(D32:I32)</f>
        <v>194462531</v>
      </c>
      <c r="K32" s="22">
        <f>'P一般'!K32+'P原料'!K32</f>
        <v>0</v>
      </c>
      <c r="L32" s="11">
        <f>'P一般'!L32+'P原料'!L32</f>
        <v>0</v>
      </c>
      <c r="M32" s="11">
        <f>'P一般'!M32+'P原料'!M32</f>
        <v>0</v>
      </c>
      <c r="N32" s="11">
        <f>'P一般'!N32+'P原料'!N32</f>
        <v>0</v>
      </c>
      <c r="O32" s="11">
        <f>'P一般'!O32+'P原料'!O32</f>
        <v>0</v>
      </c>
      <c r="P32" s="18">
        <f>'P一般'!P32+'P原料'!P32</f>
        <v>0</v>
      </c>
      <c r="Q32" s="26">
        <f>SUM(K32:P32)</f>
        <v>0</v>
      </c>
      <c r="R32" s="22">
        <f>J32+Q32</f>
        <v>194462531</v>
      </c>
      <c r="S32" s="5"/>
    </row>
    <row r="33" spans="1:19" s="6" customFormat="1" ht="16.5" customHeight="1" thickBot="1">
      <c r="A33" s="165"/>
      <c r="B33" s="113" t="s">
        <v>18</v>
      </c>
      <c r="C33" s="113" t="s">
        <v>3</v>
      </c>
      <c r="D33" s="17">
        <f>IF(OR(D31=0,D32=0)," ",(D32/D31)*1000)</f>
        <v>107390.4212632593</v>
      </c>
      <c r="E33" s="12">
        <f aca="true" t="shared" si="9" ref="E33:R33">IF(OR(E31=0,E32=0)," ",(E32/E31)*1000)</f>
        <v>112575.3309227438</v>
      </c>
      <c r="F33" s="12">
        <f t="shared" si="9"/>
        <v>106279.55321653224</v>
      </c>
      <c r="G33" s="12">
        <f t="shared" si="9"/>
        <v>107790.74198044861</v>
      </c>
      <c r="H33" s="12" t="str">
        <f t="shared" si="9"/>
        <v> </v>
      </c>
      <c r="I33" s="19" t="str">
        <f t="shared" si="9"/>
        <v> </v>
      </c>
      <c r="J33" s="27">
        <f t="shared" si="9"/>
        <v>108587.93464482948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108587.93464482948</v>
      </c>
      <c r="S33" s="7"/>
    </row>
    <row r="34" spans="1:19" s="6" customFormat="1" ht="16.5" customHeight="1">
      <c r="A34" s="163" t="s">
        <v>54</v>
      </c>
      <c r="B34" s="112" t="s">
        <v>9</v>
      </c>
      <c r="C34" s="112" t="s">
        <v>1</v>
      </c>
      <c r="D34" s="15">
        <f>'P一般'!D34+'P原料'!D34</f>
        <v>127239</v>
      </c>
      <c r="E34" s="11">
        <f>'P一般'!E34+'P原料'!E34</f>
        <v>225402</v>
      </c>
      <c r="F34" s="11">
        <f>'P一般'!F34+'P原料'!F34</f>
        <v>139653</v>
      </c>
      <c r="G34" s="11">
        <f>'P一般'!G34+'P原料'!G34</f>
        <v>62091</v>
      </c>
      <c r="H34" s="11">
        <f>'P一般'!H34+'P原料'!H34</f>
        <v>0</v>
      </c>
      <c r="I34" s="18">
        <f>'P一般'!I34+'P原料'!I34</f>
        <v>0</v>
      </c>
      <c r="J34" s="30">
        <f>SUM(D34:I34)</f>
        <v>554385</v>
      </c>
      <c r="K34" s="22">
        <f>'P一般'!K34+'P原料'!K34</f>
        <v>0</v>
      </c>
      <c r="L34" s="11">
        <f>'P一般'!L34+'P原料'!L34</f>
        <v>0</v>
      </c>
      <c r="M34" s="11">
        <f>'P一般'!M34+'P原料'!M34</f>
        <v>0</v>
      </c>
      <c r="N34" s="11">
        <f>'P一般'!N34+'P原料'!N34</f>
        <v>0</v>
      </c>
      <c r="O34" s="11">
        <f>'P一般'!O34+'P原料'!O34</f>
        <v>0</v>
      </c>
      <c r="P34" s="18">
        <f>'P一般'!P34+'P原料'!P34</f>
        <v>0</v>
      </c>
      <c r="Q34" s="30">
        <f>SUM(K34:P34)</f>
        <v>0</v>
      </c>
      <c r="R34" s="22">
        <f>J34+Q34</f>
        <v>554385</v>
      </c>
      <c r="S34" s="7"/>
    </row>
    <row r="35" spans="1:19" s="6" customFormat="1" ht="16.5" customHeight="1">
      <c r="A35" s="164"/>
      <c r="B35" s="112" t="s">
        <v>10</v>
      </c>
      <c r="C35" s="112" t="s">
        <v>2</v>
      </c>
      <c r="D35" s="16">
        <f>'P一般'!D35+'P原料'!D35</f>
        <v>13803644</v>
      </c>
      <c r="E35" s="11">
        <f>'P一般'!E35+'P原料'!E35</f>
        <v>25168629</v>
      </c>
      <c r="F35" s="11">
        <f>'P一般'!F35+'P原料'!F35</f>
        <v>14676364</v>
      </c>
      <c r="G35" s="11">
        <f>'P一般'!G35+'P原料'!G35</f>
        <v>6360158</v>
      </c>
      <c r="H35" s="11">
        <f>'P一般'!H35+'P原料'!H35</f>
        <v>0</v>
      </c>
      <c r="I35" s="18">
        <f>'P一般'!I35+'P原料'!I35</f>
        <v>0</v>
      </c>
      <c r="J35" s="26">
        <f>SUM(D35:I35)</f>
        <v>60008795</v>
      </c>
      <c r="K35" s="22">
        <f>'P一般'!K35+'P原料'!K35</f>
        <v>0</v>
      </c>
      <c r="L35" s="11">
        <f>'P一般'!L35+'P原料'!L35</f>
        <v>0</v>
      </c>
      <c r="M35" s="11">
        <f>'P一般'!M35+'P原料'!M35</f>
        <v>0</v>
      </c>
      <c r="N35" s="11">
        <f>'P一般'!N35+'P原料'!N35</f>
        <v>0</v>
      </c>
      <c r="O35" s="11">
        <f>'P一般'!O35+'P原料'!O35</f>
        <v>0</v>
      </c>
      <c r="P35" s="18">
        <f>'P一般'!P35+'P原料'!P35</f>
        <v>0</v>
      </c>
      <c r="Q35" s="26">
        <f>SUM(K35:P35)</f>
        <v>0</v>
      </c>
      <c r="R35" s="22">
        <f>J35+Q35</f>
        <v>60008795</v>
      </c>
      <c r="S35" s="7"/>
    </row>
    <row r="36" spans="1:19" s="6" customFormat="1" ht="16.5" customHeight="1" thickBot="1">
      <c r="A36" s="165"/>
      <c r="B36" s="113" t="s">
        <v>18</v>
      </c>
      <c r="C36" s="113" t="s">
        <v>3</v>
      </c>
      <c r="D36" s="17">
        <f>IF(OR(D34=0,D35=0)," ",(D35/D34)*1000)</f>
        <v>108485.95163432596</v>
      </c>
      <c r="E36" s="12">
        <f aca="true" t="shared" si="10" ref="E36:R36">IF(OR(E34=0,E35=0)," ",(E35/E34)*1000)</f>
        <v>111661.07221763782</v>
      </c>
      <c r="F36" s="12">
        <f t="shared" si="10"/>
        <v>105091.6485861385</v>
      </c>
      <c r="G36" s="12">
        <f t="shared" si="10"/>
        <v>102432.84856098308</v>
      </c>
      <c r="H36" s="12" t="str">
        <f t="shared" si="10"/>
        <v> </v>
      </c>
      <c r="I36" s="19" t="str">
        <f t="shared" si="10"/>
        <v> </v>
      </c>
      <c r="J36" s="27">
        <f t="shared" si="10"/>
        <v>108243.9008991946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>
        <f t="shared" si="10"/>
        <v>108243.9008991946</v>
      </c>
      <c r="S36" s="7"/>
    </row>
    <row r="37" spans="1:19" s="6" customFormat="1" ht="16.5" customHeight="1">
      <c r="A37" s="163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4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3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0</v>
      </c>
      <c r="I40" s="18">
        <f>'P一般'!I40+'P原料'!I40</f>
        <v>0</v>
      </c>
      <c r="J40" s="30">
        <f>SUM(D40:I40)</f>
        <v>0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0</v>
      </c>
      <c r="O40" s="11">
        <f>'P一般'!O40+'P原料'!O40</f>
        <v>0</v>
      </c>
      <c r="P40" s="18">
        <f>'P一般'!P40+'P原料'!P40</f>
        <v>0</v>
      </c>
      <c r="Q40" s="30">
        <f>SUM(K40:P40)</f>
        <v>0</v>
      </c>
      <c r="R40" s="22">
        <f>J40+Q40</f>
        <v>0</v>
      </c>
      <c r="S40" s="5"/>
    </row>
    <row r="41" spans="1:19" s="6" customFormat="1" ht="16.5" customHeight="1">
      <c r="A41" s="164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0</v>
      </c>
      <c r="I41" s="18">
        <f>'P一般'!I41+'P原料'!I41</f>
        <v>0</v>
      </c>
      <c r="J41" s="26">
        <f>SUM(D41:I41)</f>
        <v>0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0</v>
      </c>
      <c r="O41" s="11">
        <f>'P一般'!O41+'P原料'!O41</f>
        <v>0</v>
      </c>
      <c r="P41" s="18">
        <f>'P一般'!P41+'P原料'!P41</f>
        <v>0</v>
      </c>
      <c r="Q41" s="26">
        <f>SUM(K41:P41)</f>
        <v>0</v>
      </c>
      <c r="R41" s="22">
        <f>J41+Q41</f>
        <v>0</v>
      </c>
      <c r="S41" s="5"/>
    </row>
    <row r="42" spans="1:19" s="6" customFormat="1" ht="16.5" customHeight="1" thickBot="1">
      <c r="A42" s="165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7"/>
    </row>
    <row r="43" spans="1:19" s="6" customFormat="1" ht="16.5" customHeight="1">
      <c r="A43" s="163" t="s">
        <v>47</v>
      </c>
      <c r="B43" s="114" t="s">
        <v>9</v>
      </c>
      <c r="C43" s="114" t="s">
        <v>1</v>
      </c>
      <c r="D43" s="15">
        <f>'P一般'!D43+'P原料'!D43</f>
        <v>0</v>
      </c>
      <c r="E43" s="11">
        <f>'P一般'!E43+'P原料'!E43</f>
        <v>0</v>
      </c>
      <c r="F43" s="11">
        <f>'P一般'!F43+'P原料'!F43</f>
        <v>4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0</v>
      </c>
      <c r="J43" s="30">
        <f>SUM(D43:I43)</f>
        <v>4</v>
      </c>
      <c r="K43" s="22">
        <f>'P一般'!K43+'P原料'!K43</f>
        <v>0</v>
      </c>
      <c r="L43" s="11">
        <f>'P一般'!L43+'P原料'!L43</f>
        <v>0</v>
      </c>
      <c r="M43" s="11">
        <f>'P一般'!M43+'P原料'!M43</f>
        <v>0</v>
      </c>
      <c r="N43" s="11">
        <f>'P一般'!N43+'P原料'!N43</f>
        <v>0</v>
      </c>
      <c r="O43" s="11">
        <f>'P一般'!O43+'P原料'!O43</f>
        <v>0</v>
      </c>
      <c r="P43" s="18">
        <f>'P一般'!P43+'P原料'!P43</f>
        <v>0</v>
      </c>
      <c r="Q43" s="30">
        <f>SUM(K43:P43)</f>
        <v>0</v>
      </c>
      <c r="R43" s="22">
        <f>J43+Q43</f>
        <v>4</v>
      </c>
      <c r="S43" s="5"/>
    </row>
    <row r="44" spans="1:19" s="6" customFormat="1" ht="16.5" customHeight="1">
      <c r="A44" s="164"/>
      <c r="B44" s="112" t="s">
        <v>10</v>
      </c>
      <c r="C44" s="112" t="s">
        <v>2</v>
      </c>
      <c r="D44" s="16">
        <f>'P一般'!D44+'P原料'!D44</f>
        <v>0</v>
      </c>
      <c r="E44" s="11">
        <f>'P一般'!E44+'P原料'!E44</f>
        <v>0</v>
      </c>
      <c r="F44" s="11">
        <f>'P一般'!F44+'P原料'!F44</f>
        <v>2105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0</v>
      </c>
      <c r="J44" s="26">
        <f>SUM(D44:I44)</f>
        <v>2105</v>
      </c>
      <c r="K44" s="22">
        <f>'P一般'!K44+'P原料'!K44</f>
        <v>0</v>
      </c>
      <c r="L44" s="11">
        <f>'P一般'!L44+'P原料'!L44</f>
        <v>0</v>
      </c>
      <c r="M44" s="11">
        <f>'P一般'!M44+'P原料'!M44</f>
        <v>0</v>
      </c>
      <c r="N44" s="11">
        <f>'P一般'!N44+'P原料'!N44</f>
        <v>0</v>
      </c>
      <c r="O44" s="11">
        <f>'P一般'!O44+'P原料'!O44</f>
        <v>0</v>
      </c>
      <c r="P44" s="18">
        <f>'P一般'!P44+'P原料'!P44</f>
        <v>0</v>
      </c>
      <c r="Q44" s="26">
        <f>SUM(K44:P44)</f>
        <v>0</v>
      </c>
      <c r="R44" s="22">
        <f>J44+Q44</f>
        <v>2105</v>
      </c>
      <c r="S44" s="5"/>
    </row>
    <row r="45" spans="1:19" s="6" customFormat="1" ht="16.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>
        <f t="shared" si="13"/>
        <v>526250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526250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526250</v>
      </c>
      <c r="S45" s="7"/>
    </row>
    <row r="46" spans="1:19" s="6" customFormat="1" ht="16.5" customHeight="1">
      <c r="A46" s="163" t="s">
        <v>12</v>
      </c>
      <c r="B46" s="112" t="s">
        <v>9</v>
      </c>
      <c r="C46" s="112" t="s">
        <v>1</v>
      </c>
      <c r="D46" s="15">
        <f>'P一般'!D46+'P原料'!D46</f>
        <v>199</v>
      </c>
      <c r="E46" s="11">
        <f>'P一般'!E46+'P原料'!E46</f>
        <v>0</v>
      </c>
      <c r="F46" s="11">
        <f>'P一般'!F46+'P原料'!F46</f>
        <v>241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440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0</v>
      </c>
      <c r="Q46" s="30">
        <f>SUM(K46:P46)</f>
        <v>0</v>
      </c>
      <c r="R46" s="22">
        <f>J46+Q46</f>
        <v>440</v>
      </c>
      <c r="S46" s="5"/>
    </row>
    <row r="47" spans="1:18" ht="16.5" customHeight="1">
      <c r="A47" s="164"/>
      <c r="B47" s="112" t="s">
        <v>10</v>
      </c>
      <c r="C47" s="112" t="s">
        <v>2</v>
      </c>
      <c r="D47" s="16">
        <f>'P一般'!D47+'P原料'!D47</f>
        <v>19024</v>
      </c>
      <c r="E47" s="11">
        <f>'P一般'!E47+'P原料'!E47</f>
        <v>0</v>
      </c>
      <c r="F47" s="11">
        <f>'P一般'!F47+'P原料'!F47</f>
        <v>12106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31130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0</v>
      </c>
      <c r="Q47" s="26">
        <f>SUM(K47:P47)</f>
        <v>0</v>
      </c>
      <c r="R47" s="22">
        <f>J47+Q47</f>
        <v>31130</v>
      </c>
    </row>
    <row r="48" spans="1:18" ht="16.5" customHeight="1" thickBot="1">
      <c r="A48" s="165"/>
      <c r="B48" s="113" t="s">
        <v>18</v>
      </c>
      <c r="C48" s="113" t="s">
        <v>3</v>
      </c>
      <c r="D48" s="17">
        <f>IF(OR(D46=0,D47=0)," ",(D47/D46)*1000)</f>
        <v>95597.98994974873</v>
      </c>
      <c r="E48" s="12" t="str">
        <f aca="true" t="shared" si="14" ref="E48:R48">IF(OR(E46=0,E47=0)," ",(E47/E46)*1000)</f>
        <v> </v>
      </c>
      <c r="F48" s="12">
        <f t="shared" si="14"/>
        <v>50232.365145228214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70750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70750</v>
      </c>
    </row>
    <row r="49" spans="1:18" ht="16.5" customHeight="1">
      <c r="A49" s="167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679203</v>
      </c>
      <c r="E49" s="42">
        <f t="shared" si="15"/>
        <v>821093</v>
      </c>
      <c r="F49" s="42">
        <f t="shared" si="15"/>
        <v>690584</v>
      </c>
      <c r="G49" s="42">
        <f t="shared" si="15"/>
        <v>553623</v>
      </c>
      <c r="H49" s="42">
        <f t="shared" si="15"/>
        <v>0</v>
      </c>
      <c r="I49" s="25">
        <f t="shared" si="15"/>
        <v>0</v>
      </c>
      <c r="J49" s="29">
        <f>J4+J7+J10+J13+J16+J19+J22+J25+J28+J31+J37+J40+J43+J46</f>
        <v>2190118</v>
      </c>
      <c r="K49" s="41">
        <f aca="true" t="shared" si="16" ref="K49:P49">K4+K7+K10+K13+K16+K19+K22+K25+K28+K31+K37+K40+K43+K46+K34</f>
        <v>0</v>
      </c>
      <c r="L49" s="42">
        <f t="shared" si="16"/>
        <v>0</v>
      </c>
      <c r="M49" s="42">
        <f t="shared" si="16"/>
        <v>0</v>
      </c>
      <c r="N49" s="42">
        <f t="shared" si="16"/>
        <v>0</v>
      </c>
      <c r="O49" s="42">
        <f t="shared" si="16"/>
        <v>0</v>
      </c>
      <c r="P49" s="25">
        <f t="shared" si="16"/>
        <v>0</v>
      </c>
      <c r="Q49" s="30">
        <f>SUM(K49:P49)</f>
        <v>0</v>
      </c>
      <c r="R49" s="22">
        <f>J49+Q49</f>
        <v>2190118</v>
      </c>
    </row>
    <row r="50" spans="1:18" ht="16.5" customHeight="1">
      <c r="A50" s="167"/>
      <c r="B50" s="112" t="s">
        <v>10</v>
      </c>
      <c r="C50" s="112" t="s">
        <v>2</v>
      </c>
      <c r="D50" s="40">
        <f t="shared" si="15"/>
        <v>73493806</v>
      </c>
      <c r="E50" s="13">
        <f t="shared" si="15"/>
        <v>93154492</v>
      </c>
      <c r="F50" s="13">
        <f t="shared" si="15"/>
        <v>73377002</v>
      </c>
      <c r="G50" s="13">
        <f t="shared" si="15"/>
        <v>59786588</v>
      </c>
      <c r="H50" s="13">
        <f t="shared" si="15"/>
        <v>0</v>
      </c>
      <c r="I50" s="24">
        <f t="shared" si="15"/>
        <v>0</v>
      </c>
      <c r="J50" s="28">
        <f>J5+J8+J11+J14+J17+J20+J23+J26+J29+J32+J38+J41+J44+J47</f>
        <v>239803093</v>
      </c>
      <c r="K50" s="40">
        <f aca="true" t="shared" si="17" ref="K50:P50">K5+K8+K11+K14+K17+K20+K23+K26+K29+K32+K38+K41+K44+K47+K35</f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0</v>
      </c>
      <c r="P50" s="24">
        <f t="shared" si="17"/>
        <v>0</v>
      </c>
      <c r="Q50" s="26">
        <f>SUM(K50:P50)</f>
        <v>0</v>
      </c>
      <c r="R50" s="22">
        <f>J50+Q50</f>
        <v>239803093</v>
      </c>
    </row>
    <row r="51" spans="1:18" ht="16.5" customHeight="1" thickBot="1">
      <c r="A51" s="168"/>
      <c r="B51" s="113" t="s">
        <v>18</v>
      </c>
      <c r="C51" s="113" t="s">
        <v>3</v>
      </c>
      <c r="D51" s="17">
        <f aca="true" t="shared" si="18" ref="D51:I51">IF(D49=0,,D50/D49*1000)</f>
        <v>108205.95020928941</v>
      </c>
      <c r="E51" s="12">
        <f t="shared" si="18"/>
        <v>113451.8160549414</v>
      </c>
      <c r="F51" s="12">
        <f t="shared" si="18"/>
        <v>106253.55061802764</v>
      </c>
      <c r="G51" s="12">
        <f t="shared" si="18"/>
        <v>107991.51769344843</v>
      </c>
      <c r="H51" s="12">
        <f t="shared" si="18"/>
        <v>0</v>
      </c>
      <c r="I51" s="19">
        <f t="shared" si="18"/>
        <v>0</v>
      </c>
      <c r="J51" s="27">
        <f aca="true" t="shared" si="19" ref="J51:P51">IF(J49=0,,J50/J49*1000)</f>
        <v>109493.22958854272</v>
      </c>
      <c r="K51" s="23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9">
        <f t="shared" si="19"/>
        <v>0</v>
      </c>
      <c r="Q51" s="27" t="str">
        <f>IF(OR(Q49=0,Q50=0)," ",(Q50/Q49)*1000)</f>
        <v> </v>
      </c>
      <c r="R51" s="23">
        <f>IF(OR(R49=0,R50=0)," ",(R50/R49)*1000)</f>
        <v>109493.22958854272</v>
      </c>
    </row>
    <row r="52" spans="1:18" ht="15" thickBot="1">
      <c r="A52" s="170" t="s">
        <v>13</v>
      </c>
      <c r="B52" s="171"/>
      <c r="C52" s="172"/>
      <c r="D52" s="31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70"/>
      <c r="F4" s="45"/>
      <c r="G4" s="45">
        <v>12075</v>
      </c>
      <c r="H4" s="45"/>
      <c r="I4" s="46"/>
      <c r="J4" s="49">
        <f>SUM(D4:I4)</f>
        <v>12075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12075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70"/>
      <c r="F5" s="45"/>
      <c r="G5" s="45">
        <v>1348134</v>
      </c>
      <c r="H5" s="45"/>
      <c r="I5" s="46"/>
      <c r="J5" s="103">
        <f>SUM(D5:I5)</f>
        <v>1348134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1348134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>
        <v>111646.70807453417</v>
      </c>
      <c r="H6" s="12" t="s">
        <v>53</v>
      </c>
      <c r="I6" s="47" t="s">
        <v>53</v>
      </c>
      <c r="J6" s="27">
        <f>IF(OR(J4=0,J5=0)," ",J5/J4*1000)</f>
        <v>111646.70807453417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111646.70807453417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31202</v>
      </c>
      <c r="E7" s="70">
        <v>73130</v>
      </c>
      <c r="F7" s="45">
        <v>14430</v>
      </c>
      <c r="G7" s="45"/>
      <c r="H7" s="45"/>
      <c r="I7" s="46"/>
      <c r="J7" s="103">
        <f>SUM(D7:I7)</f>
        <v>118762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118762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3823097</v>
      </c>
      <c r="E8" s="70">
        <v>8736628</v>
      </c>
      <c r="F8" s="45">
        <v>1520002</v>
      </c>
      <c r="G8" s="45"/>
      <c r="H8" s="45"/>
      <c r="I8" s="46"/>
      <c r="J8" s="103">
        <f>SUM(D8:I8)</f>
        <v>14079727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14079727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122527.3059419268</v>
      </c>
      <c r="E9" s="12">
        <v>119467.08601121292</v>
      </c>
      <c r="F9" s="12">
        <v>105336.24393624393</v>
      </c>
      <c r="G9" s="12" t="s">
        <v>53</v>
      </c>
      <c r="H9" s="12" t="s">
        <v>53</v>
      </c>
      <c r="I9" s="47" t="s">
        <v>53</v>
      </c>
      <c r="J9" s="27">
        <f>IF(OR(J7=0,J8=0)," ",J8/J7*1000)</f>
        <v>118554.14189723985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118554.14189723985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>
        <v>21569</v>
      </c>
      <c r="E10" s="70">
        <v>12530</v>
      </c>
      <c r="F10" s="45">
        <v>10008</v>
      </c>
      <c r="G10" s="45"/>
      <c r="H10" s="45"/>
      <c r="I10" s="46"/>
      <c r="J10" s="103">
        <f>SUM(D10:I10)</f>
        <v>44107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44107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>
        <v>2456715</v>
      </c>
      <c r="E11" s="70">
        <v>1493622</v>
      </c>
      <c r="F11" s="45">
        <v>1184501</v>
      </c>
      <c r="G11" s="45"/>
      <c r="H11" s="45"/>
      <c r="I11" s="46"/>
      <c r="J11" s="103">
        <f>SUM(D11:I11)</f>
        <v>5134838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5134838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>
        <v>113900.27354072976</v>
      </c>
      <c r="E12" s="12">
        <v>119203.67118914604</v>
      </c>
      <c r="F12" s="12">
        <v>118355.41566746603</v>
      </c>
      <c r="G12" s="12" t="s">
        <v>53</v>
      </c>
      <c r="H12" s="12" t="s">
        <v>53</v>
      </c>
      <c r="I12" s="47" t="s">
        <v>53</v>
      </c>
      <c r="J12" s="27">
        <f>IF(OR(J10=0,J11=0)," ",J11/J10*1000)</f>
        <v>116417.75681864558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>
        <f>IF(OR(R10=0,R11=0)," ",R11/R10*1000)</f>
        <v>116417.75681864558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>
        <v>9980</v>
      </c>
      <c r="E13" s="70"/>
      <c r="F13" s="45"/>
      <c r="G13" s="45"/>
      <c r="H13" s="45"/>
      <c r="I13" s="46"/>
      <c r="J13" s="103">
        <f>SUM(D13:I13)</f>
        <v>9980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9980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>
        <v>970726</v>
      </c>
      <c r="E14" s="70"/>
      <c r="F14" s="45"/>
      <c r="G14" s="45"/>
      <c r="H14" s="45"/>
      <c r="I14" s="46"/>
      <c r="J14" s="103">
        <f>SUM(D14:I14)</f>
        <v>970726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970726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>
        <v>97267.13426853708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97267.13426853708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97267.13426853708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17741</v>
      </c>
      <c r="E16" s="70">
        <v>41266</v>
      </c>
      <c r="F16" s="45">
        <v>111640</v>
      </c>
      <c r="G16" s="45">
        <v>43273</v>
      </c>
      <c r="H16" s="45"/>
      <c r="I16" s="46"/>
      <c r="J16" s="103">
        <f>SUM(D16:I16)</f>
        <v>213920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213920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1810394</v>
      </c>
      <c r="E17" s="70">
        <v>4984238</v>
      </c>
      <c r="F17" s="45">
        <v>11917571</v>
      </c>
      <c r="G17" s="45">
        <v>5061699</v>
      </c>
      <c r="H17" s="70"/>
      <c r="I17" s="46"/>
      <c r="J17" s="103">
        <f>SUM(D17:I17)</f>
        <v>23773902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23773902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102045.76968603798</v>
      </c>
      <c r="E18" s="12">
        <v>120783.16289439247</v>
      </c>
      <c r="F18" s="12">
        <v>106750.00895736295</v>
      </c>
      <c r="G18" s="12">
        <v>116971.29850021953</v>
      </c>
      <c r="H18" s="12" t="s">
        <v>53</v>
      </c>
      <c r="I18" s="47" t="s">
        <v>53</v>
      </c>
      <c r="J18" s="27">
        <f>IF(OR(J16=0,J17=0)," ",J17/J16*1000)</f>
        <v>111134.54562453253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111134.54562453253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70"/>
      <c r="F19" s="45"/>
      <c r="G19" s="45"/>
      <c r="H19" s="45"/>
      <c r="I19" s="46"/>
      <c r="J19" s="103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70"/>
      <c r="F20" s="45"/>
      <c r="G20" s="45"/>
      <c r="H20" s="45"/>
      <c r="I20" s="46"/>
      <c r="J20" s="103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471273</v>
      </c>
      <c r="E31" s="70">
        <v>468765</v>
      </c>
      <c r="F31" s="45">
        <v>414608</v>
      </c>
      <c r="G31" s="45">
        <v>436184</v>
      </c>
      <c r="H31" s="45"/>
      <c r="I31" s="46"/>
      <c r="J31" s="103">
        <f>SUM(D31:I31)</f>
        <v>1790830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1790830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50610206</v>
      </c>
      <c r="E32" s="70">
        <v>52771375</v>
      </c>
      <c r="F32" s="45">
        <v>44064353</v>
      </c>
      <c r="G32" s="45">
        <v>47016597</v>
      </c>
      <c r="H32" s="45"/>
      <c r="I32" s="46"/>
      <c r="J32" s="103">
        <f>SUM(D32:I32)</f>
        <v>194462531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194462531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107390.4212632593</v>
      </c>
      <c r="E33" s="12">
        <v>112575.3309227438</v>
      </c>
      <c r="F33" s="12">
        <v>106279.55321653224</v>
      </c>
      <c r="G33" s="12">
        <v>107790.74198044861</v>
      </c>
      <c r="H33" s="12" t="s">
        <v>53</v>
      </c>
      <c r="I33" s="47" t="s">
        <v>53</v>
      </c>
      <c r="J33" s="27">
        <f>IF(OR(J31=0,J32=0)," ",J32/J31*1000)</f>
        <v>108587.93464482948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108587.93464482948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>
        <v>127239</v>
      </c>
      <c r="E34" s="70">
        <v>225402</v>
      </c>
      <c r="F34" s="70">
        <v>139653</v>
      </c>
      <c r="G34" s="70">
        <v>62091</v>
      </c>
      <c r="H34" s="70"/>
      <c r="I34" s="71"/>
      <c r="J34" s="103">
        <f>SUM(D34:I34)</f>
        <v>554385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554385</v>
      </c>
      <c r="S34" s="5"/>
    </row>
    <row r="35" spans="1:19" s="6" customFormat="1" ht="15" customHeight="1">
      <c r="A35" s="164"/>
      <c r="B35" s="112" t="s">
        <v>10</v>
      </c>
      <c r="C35" s="112" t="s">
        <v>2</v>
      </c>
      <c r="D35" s="101">
        <v>13803644</v>
      </c>
      <c r="E35" s="70">
        <v>25168629</v>
      </c>
      <c r="F35" s="70">
        <v>14676364</v>
      </c>
      <c r="G35" s="70">
        <v>6360158</v>
      </c>
      <c r="H35" s="70"/>
      <c r="I35" s="71"/>
      <c r="J35" s="103">
        <f>SUM(D35:I35)</f>
        <v>60008795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60008795</v>
      </c>
      <c r="S35" s="5"/>
    </row>
    <row r="36" spans="1:19" s="6" customFormat="1" ht="15" customHeight="1" thickBot="1">
      <c r="A36" s="165"/>
      <c r="B36" s="113" t="s">
        <v>18</v>
      </c>
      <c r="C36" s="113" t="s">
        <v>3</v>
      </c>
      <c r="D36" s="154">
        <v>108485.95163432596</v>
      </c>
      <c r="E36" s="12">
        <v>111661.07221763782</v>
      </c>
      <c r="F36" s="12">
        <v>105091.6485861385</v>
      </c>
      <c r="G36" s="12">
        <v>102432.84856098308</v>
      </c>
      <c r="H36" s="12" t="s">
        <v>53</v>
      </c>
      <c r="I36" s="47" t="s">
        <v>53</v>
      </c>
      <c r="J36" s="27">
        <f>IF(OR(J34=0,J35=0)," ",J35/J34*1000)</f>
        <v>108243.9008991946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>
        <f>IF(OR(R34=0,R35=0)," ",R35/R34*1000)</f>
        <v>108243.9008991946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/>
      <c r="E41" s="70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70"/>
      <c r="F43" s="45">
        <v>4</v>
      </c>
      <c r="G43" s="45"/>
      <c r="H43" s="45"/>
      <c r="I43" s="46"/>
      <c r="J43" s="49">
        <f>SUM(D43:I43)</f>
        <v>4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4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70"/>
      <c r="F44" s="45">
        <v>2105</v>
      </c>
      <c r="G44" s="45"/>
      <c r="H44" s="45"/>
      <c r="I44" s="46"/>
      <c r="J44" s="49">
        <f>SUM(D44:I44)</f>
        <v>2105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2105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526250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526250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526250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>
        <v>199</v>
      </c>
      <c r="E46" s="70"/>
      <c r="F46" s="45">
        <v>241</v>
      </c>
      <c r="G46" s="45"/>
      <c r="H46" s="45"/>
      <c r="I46" s="46"/>
      <c r="J46" s="49">
        <f>SUM(D46:I46)</f>
        <v>440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440</v>
      </c>
      <c r="S46" s="5"/>
    </row>
    <row r="47" spans="1:18" ht="15" customHeight="1">
      <c r="A47" s="164"/>
      <c r="B47" s="112" t="s">
        <v>10</v>
      </c>
      <c r="C47" s="112" t="s">
        <v>2</v>
      </c>
      <c r="D47" s="43">
        <v>19024</v>
      </c>
      <c r="E47" s="70"/>
      <c r="F47" s="45">
        <v>12106</v>
      </c>
      <c r="G47" s="45"/>
      <c r="H47" s="45"/>
      <c r="I47" s="46"/>
      <c r="J47" s="49">
        <f>SUM(D47:I47)</f>
        <v>31130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31130</v>
      </c>
    </row>
    <row r="48" spans="1:18" ht="15" customHeight="1" thickBot="1">
      <c r="A48" s="165"/>
      <c r="B48" s="113" t="s">
        <v>18</v>
      </c>
      <c r="C48" s="113" t="s">
        <v>3</v>
      </c>
      <c r="D48" s="154">
        <v>95597.98994974873</v>
      </c>
      <c r="E48" s="12" t="s">
        <v>53</v>
      </c>
      <c r="F48" s="12">
        <v>50232.365145228214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70750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70750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9">
        <f>D4+D7+D10+D13+D16+D19+D22+D25+D28+D31+D34+D37+D40+D46+D43</f>
        <v>679203</v>
      </c>
      <c r="E49" s="54">
        <f aca="true" t="shared" si="0" ref="E49:H50">E4+E7+E10+E13+E16+E19+E22+E25+E28+E31+E34+E37+E40+E46+E43</f>
        <v>821093</v>
      </c>
      <c r="F49" s="53">
        <f t="shared" si="0"/>
        <v>690584</v>
      </c>
      <c r="G49" s="53">
        <f t="shared" si="0"/>
        <v>553623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2744503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2744503</v>
      </c>
    </row>
    <row r="50" spans="1:18" ht="15" customHeight="1">
      <c r="A50" s="167"/>
      <c r="B50" s="112" t="s">
        <v>10</v>
      </c>
      <c r="C50" s="157" t="s">
        <v>2</v>
      </c>
      <c r="D50" s="160">
        <f>D5+D8+D11+D14+D17+D20+D23+D26+D29+D32+D35+D38+D41+D47+D44</f>
        <v>73493806</v>
      </c>
      <c r="E50" s="54">
        <f t="shared" si="0"/>
        <v>93154492</v>
      </c>
      <c r="F50" s="53">
        <f t="shared" si="0"/>
        <v>73377002</v>
      </c>
      <c r="G50" s="53">
        <f t="shared" si="0"/>
        <v>59786588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299811888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>P5+P8+P11+P14+P17+P20+P23+P26+P29+P32+P35+P38+P41+P47+P44</f>
        <v>0</v>
      </c>
      <c r="Q50" s="28">
        <f>SUM(K50:P50)</f>
        <v>0</v>
      </c>
      <c r="R50" s="24">
        <f>J50+Q50</f>
        <v>299811888</v>
      </c>
    </row>
    <row r="51" spans="1:18" ht="15" customHeight="1" thickBot="1">
      <c r="A51" s="168"/>
      <c r="B51" s="113" t="s">
        <v>18</v>
      </c>
      <c r="C51" s="158" t="s">
        <v>3</v>
      </c>
      <c r="D51" s="17">
        <f>IF(OR(D49=0,D50=0)," ",D50/D49*1000)</f>
        <v>108205.95020928941</v>
      </c>
      <c r="E51" s="12">
        <f aca="true" t="shared" si="2" ref="E51:L51">IF(OR(E49=0,E50=0)," ",E50/E49*1000)</f>
        <v>113451.8160549414</v>
      </c>
      <c r="F51" s="12">
        <f t="shared" si="2"/>
        <v>106253.55061802764</v>
      </c>
      <c r="G51" s="12">
        <f t="shared" si="2"/>
        <v>107991.51769344843</v>
      </c>
      <c r="H51" s="12" t="str">
        <f t="shared" si="2"/>
        <v> </v>
      </c>
      <c r="I51" s="12" t="str">
        <f>IF(OR(I49=0,I50=0)," ",I50/I49*1000)</f>
        <v> </v>
      </c>
      <c r="J51" s="27">
        <f>IF(OR(J49=0,J50=0)," ",J50/J49*1000)</f>
        <v>109240.86728999749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109240.86728999749</v>
      </c>
    </row>
    <row r="52" spans="1:18" ht="15" customHeight="1" thickBot="1">
      <c r="A52" s="170" t="s">
        <v>13</v>
      </c>
      <c r="B52" s="171"/>
      <c r="C52" s="172"/>
      <c r="D52" s="32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4:A36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4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7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8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70" t="s">
        <v>13</v>
      </c>
      <c r="B52" s="171"/>
      <c r="C52" s="172"/>
      <c r="D52" s="31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Q2:R2"/>
    <mergeCell ref="A34:A36"/>
    <mergeCell ref="A4:A6"/>
    <mergeCell ref="A7:A9"/>
    <mergeCell ref="A10:A12"/>
    <mergeCell ref="A13:A15"/>
    <mergeCell ref="A16:A18"/>
    <mergeCell ref="A19:A21"/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15">
        <f>'B一般'!D4+'B原料'!D4</f>
        <v>0</v>
      </c>
      <c r="E4" s="11">
        <f>'B一般'!E4+'B原料'!E4</f>
        <v>0</v>
      </c>
      <c r="F4" s="11">
        <f>'B一般'!F4+'B原料'!F4</f>
        <v>0</v>
      </c>
      <c r="G4" s="11">
        <f>'B一般'!G4+'B原料'!G4</f>
        <v>28776</v>
      </c>
      <c r="H4" s="11">
        <f>'B一般'!H4+'B原料'!H4</f>
        <v>0</v>
      </c>
      <c r="I4" s="18">
        <f>'B一般'!I4+'B原料'!I4</f>
        <v>0</v>
      </c>
      <c r="J4" s="30">
        <f>SUM(D4:I4)</f>
        <v>28776</v>
      </c>
      <c r="K4" s="22">
        <f>'B一般'!K4+'B原料'!K4</f>
        <v>0</v>
      </c>
      <c r="L4" s="11">
        <f>'B一般'!L4+'B原料'!L4</f>
        <v>0</v>
      </c>
      <c r="M4" s="11">
        <f>'B一般'!M4+'B原料'!M4</f>
        <v>0</v>
      </c>
      <c r="N4" s="11">
        <f>'B一般'!N4+'B原料'!N4</f>
        <v>0</v>
      </c>
      <c r="O4" s="11">
        <f>'B一般'!O4+'B原料'!O4</f>
        <v>0</v>
      </c>
      <c r="P4" s="18">
        <f>'B一般'!P4+'B原料'!P4</f>
        <v>0</v>
      </c>
      <c r="Q4" s="30">
        <f>SUM(K4:P4)</f>
        <v>0</v>
      </c>
      <c r="R4" s="22">
        <f>J4+Q4</f>
        <v>28776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16">
        <f>'B一般'!D5+'B原料'!D5</f>
        <v>0</v>
      </c>
      <c r="E5" s="11">
        <f>'B一般'!E5+'B原料'!E5</f>
        <v>0</v>
      </c>
      <c r="F5" s="11">
        <f>'B一般'!F5+'B原料'!F5</f>
        <v>0</v>
      </c>
      <c r="G5" s="11">
        <f>'B一般'!G5+'B原料'!G5</f>
        <v>3206750</v>
      </c>
      <c r="H5" s="11">
        <f>'B一般'!H5+'B原料'!H5</f>
        <v>0</v>
      </c>
      <c r="I5" s="18">
        <f>'B一般'!I5+'B原料'!I5</f>
        <v>0</v>
      </c>
      <c r="J5" s="26">
        <f>SUM(D5:I5)</f>
        <v>3206750</v>
      </c>
      <c r="K5" s="22">
        <f>'B一般'!K5+'B原料'!K5</f>
        <v>0</v>
      </c>
      <c r="L5" s="11">
        <f>'B一般'!L5+'B原料'!L5</f>
        <v>0</v>
      </c>
      <c r="M5" s="11">
        <f>'B一般'!M5+'B原料'!M5</f>
        <v>0</v>
      </c>
      <c r="N5" s="11">
        <f>'B一般'!N5+'B原料'!N5</f>
        <v>0</v>
      </c>
      <c r="O5" s="11">
        <f>'B一般'!O5+'B原料'!O5</f>
        <v>0</v>
      </c>
      <c r="P5" s="18">
        <f>'B一般'!P5+'B原料'!P5</f>
        <v>0</v>
      </c>
      <c r="Q5" s="26">
        <f>SUM(K5:P5)</f>
        <v>0</v>
      </c>
      <c r="R5" s="22">
        <f>J5+Q5</f>
        <v>3206750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>
        <f t="shared" si="0"/>
        <v>111438.35140394773</v>
      </c>
      <c r="H6" s="12" t="str">
        <f t="shared" si="0"/>
        <v> </v>
      </c>
      <c r="I6" s="19" t="str">
        <f t="shared" si="0"/>
        <v> </v>
      </c>
      <c r="J6" s="27">
        <f t="shared" si="0"/>
        <v>111438.35140394773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>
        <f t="shared" si="0"/>
        <v>111438.35140394773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15">
        <f>'B一般'!D7+'B原料'!D7</f>
        <v>32411</v>
      </c>
      <c r="E7" s="11">
        <f>'B一般'!E7+'B原料'!E7</f>
        <v>7010</v>
      </c>
      <c r="F7" s="11">
        <f>'B一般'!F7+'B原料'!F7</f>
        <v>8246</v>
      </c>
      <c r="G7" s="11">
        <f>'B一般'!G7+'B原料'!G7</f>
        <v>0</v>
      </c>
      <c r="H7" s="11">
        <f>'B一般'!H7+'B原料'!H7</f>
        <v>0</v>
      </c>
      <c r="I7" s="18">
        <f>'B一般'!I7+'B原料'!I7</f>
        <v>0</v>
      </c>
      <c r="J7" s="30">
        <f>SUM(D7:I7)</f>
        <v>47667</v>
      </c>
      <c r="K7" s="22">
        <f>'B一般'!K7+'B原料'!K7</f>
        <v>0</v>
      </c>
      <c r="L7" s="11">
        <f>'B一般'!L7+'B原料'!L7</f>
        <v>0</v>
      </c>
      <c r="M7" s="11">
        <f>'B一般'!M7+'B原料'!M7</f>
        <v>0</v>
      </c>
      <c r="N7" s="11">
        <f>'B一般'!N7+'B原料'!N7</f>
        <v>0</v>
      </c>
      <c r="O7" s="11">
        <f>'B一般'!O7+'B原料'!O7</f>
        <v>0</v>
      </c>
      <c r="P7" s="18">
        <f>'B一般'!P7+'B原料'!P7</f>
        <v>0</v>
      </c>
      <c r="Q7" s="30">
        <f>SUM(K7:P7)</f>
        <v>0</v>
      </c>
      <c r="R7" s="22">
        <f>J7+Q7</f>
        <v>47667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16">
        <f>'B一般'!D8+'B原料'!D8</f>
        <v>3961124</v>
      </c>
      <c r="E8" s="11">
        <f>'B一般'!E8+'B原料'!E8</f>
        <v>890448</v>
      </c>
      <c r="F8" s="11">
        <f>'B一般'!F8+'B原料'!F8</f>
        <v>1088638</v>
      </c>
      <c r="G8" s="11">
        <f>'B一般'!G8+'B原料'!G8</f>
        <v>0</v>
      </c>
      <c r="H8" s="11">
        <f>'B一般'!H8+'B原料'!H8</f>
        <v>0</v>
      </c>
      <c r="I8" s="18">
        <f>'B一般'!I8+'B原料'!I8</f>
        <v>0</v>
      </c>
      <c r="J8" s="26">
        <f>SUM(D8:I8)</f>
        <v>5940210</v>
      </c>
      <c r="K8" s="22">
        <f>'B一般'!K8+'B原料'!K8</f>
        <v>0</v>
      </c>
      <c r="L8" s="11">
        <f>'B一般'!L8+'B原料'!L8</f>
        <v>0</v>
      </c>
      <c r="M8" s="11">
        <f>'B一般'!M8+'B原料'!M8</f>
        <v>0</v>
      </c>
      <c r="N8" s="11">
        <f>'B一般'!N8+'B原料'!N8</f>
        <v>0</v>
      </c>
      <c r="O8" s="11">
        <f>'B一般'!O8+'B原料'!O8</f>
        <v>0</v>
      </c>
      <c r="P8" s="18">
        <f>'B一般'!P8+'B原料'!P8</f>
        <v>0</v>
      </c>
      <c r="Q8" s="26">
        <f>SUM(K8:P8)</f>
        <v>0</v>
      </c>
      <c r="R8" s="22">
        <f>J8+Q8</f>
        <v>5940210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7">
        <f>IF(OR(D7=0,D8=0)," ",(D8/D7)*1000)</f>
        <v>122215.4206905063</v>
      </c>
      <c r="E9" s="12">
        <f aca="true" t="shared" si="1" ref="E9:R9">IF(OR(E7=0,E8=0)," ",(E8/E7)*1000)</f>
        <v>127025.39229671897</v>
      </c>
      <c r="F9" s="12">
        <f t="shared" si="1"/>
        <v>132020.13097259277</v>
      </c>
      <c r="G9" s="12" t="str">
        <f t="shared" si="1"/>
        <v> </v>
      </c>
      <c r="H9" s="12" t="str">
        <f t="shared" si="1"/>
        <v> </v>
      </c>
      <c r="I9" s="19" t="str">
        <f t="shared" si="1"/>
        <v> </v>
      </c>
      <c r="J9" s="27">
        <f t="shared" si="1"/>
        <v>124618.91874881994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 t="str">
        <f t="shared" si="1"/>
        <v> </v>
      </c>
      <c r="O9" s="12" t="str">
        <f t="shared" si="1"/>
        <v> </v>
      </c>
      <c r="P9" s="19" t="str">
        <f t="shared" si="1"/>
        <v> </v>
      </c>
      <c r="Q9" s="27" t="str">
        <f t="shared" si="1"/>
        <v> </v>
      </c>
      <c r="R9" s="23">
        <f t="shared" si="1"/>
        <v>124618.91874881994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0</v>
      </c>
      <c r="I10" s="18">
        <f>'B一般'!I10+'B原料'!I10</f>
        <v>0</v>
      </c>
      <c r="J10" s="30">
        <f>SUM(D10:I10)</f>
        <v>0</v>
      </c>
      <c r="K10" s="22">
        <f>'B一般'!K10+'B原料'!K10</f>
        <v>0</v>
      </c>
      <c r="L10" s="11">
        <f>'B一般'!L10+'B原料'!L10</f>
        <v>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0</v>
      </c>
      <c r="I11" s="18">
        <f>'B一般'!I11+'B原料'!I11</f>
        <v>0</v>
      </c>
      <c r="J11" s="26">
        <f>SUM(D11:I11)</f>
        <v>0</v>
      </c>
      <c r="K11" s="22">
        <f>'B一般'!K11+'B原料'!K11</f>
        <v>0</v>
      </c>
      <c r="L11" s="11">
        <f>'B一般'!L11+'B原料'!L11</f>
        <v>0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0</v>
      </c>
      <c r="R11" s="22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 t="str">
        <f t="shared" si="2"/>
        <v> </v>
      </c>
      <c r="I12" s="19" t="str">
        <f t="shared" si="2"/>
        <v> </v>
      </c>
      <c r="J12" s="27" t="str">
        <f t="shared" si="2"/>
        <v> 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 t="str">
        <f t="shared" si="2"/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5">
        <f>'B一般'!D13+'B原料'!D13</f>
        <v>9009</v>
      </c>
      <c r="E13" s="11">
        <f>'B一般'!E13+'B原料'!E13</f>
        <v>0</v>
      </c>
      <c r="F13" s="11">
        <f>'B一般'!F13+'B原料'!F13</f>
        <v>0</v>
      </c>
      <c r="G13" s="11">
        <f>'B一般'!G13+'B原料'!G13</f>
        <v>0</v>
      </c>
      <c r="H13" s="11">
        <f>'B一般'!H13+'B原料'!H13</f>
        <v>0</v>
      </c>
      <c r="I13" s="18">
        <f>'B一般'!I13+'B原料'!I13</f>
        <v>0</v>
      </c>
      <c r="J13" s="30">
        <f>SUM(D13:I13)</f>
        <v>9009</v>
      </c>
      <c r="K13" s="22">
        <f>'B一般'!K13+'B原料'!K13</f>
        <v>0</v>
      </c>
      <c r="L13" s="11">
        <f>'B一般'!L13+'B原料'!L13</f>
        <v>0</v>
      </c>
      <c r="M13" s="11">
        <f>'B一般'!M13+'B原料'!M13</f>
        <v>0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0</v>
      </c>
      <c r="R13" s="22">
        <f>J13+Q13</f>
        <v>9009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6">
        <f>'B一般'!D14+'B原料'!D14</f>
        <v>898625</v>
      </c>
      <c r="E14" s="11">
        <f>'B一般'!E14+'B原料'!E14</f>
        <v>0</v>
      </c>
      <c r="F14" s="11">
        <f>'B一般'!F14+'B原料'!F14</f>
        <v>0</v>
      </c>
      <c r="G14" s="11">
        <f>'B一般'!G14+'B原料'!G14</f>
        <v>0</v>
      </c>
      <c r="H14" s="11">
        <f>'B一般'!H14+'B原料'!H14</f>
        <v>0</v>
      </c>
      <c r="I14" s="18">
        <f>'B一般'!I14+'B原料'!I14</f>
        <v>0</v>
      </c>
      <c r="J14" s="26">
        <f>SUM(D14:I14)</f>
        <v>898625</v>
      </c>
      <c r="K14" s="22">
        <f>'B一般'!K14+'B原料'!K14</f>
        <v>0</v>
      </c>
      <c r="L14" s="11">
        <f>'B一般'!L14+'B原料'!L14</f>
        <v>0</v>
      </c>
      <c r="M14" s="11">
        <f>'B一般'!M14+'B原料'!M14</f>
        <v>0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0</v>
      </c>
      <c r="R14" s="22">
        <f>J14+Q14</f>
        <v>898625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7">
        <f>IF(OR(D13=0,D14=0)," ",(D14/D13)*1000)</f>
        <v>99747.47474747476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 t="str">
        <f t="shared" si="3"/>
        <v> </v>
      </c>
      <c r="H15" s="12" t="str">
        <f t="shared" si="3"/>
        <v> </v>
      </c>
      <c r="I15" s="19" t="str">
        <f t="shared" si="3"/>
        <v> </v>
      </c>
      <c r="J15" s="27">
        <f t="shared" si="3"/>
        <v>99747.47474747476</v>
      </c>
      <c r="K15" s="23" t="str">
        <f t="shared" si="3"/>
        <v> </v>
      </c>
      <c r="L15" s="12" t="str">
        <f t="shared" si="3"/>
        <v> 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 t="str">
        <f t="shared" si="3"/>
        <v> </v>
      </c>
      <c r="R15" s="23">
        <f t="shared" si="3"/>
        <v>99747.47474747476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5">
        <f>'B一般'!D16+'B原料'!D16</f>
        <v>46689</v>
      </c>
      <c r="E16" s="11">
        <f>'B一般'!E16+'B原料'!E16</f>
        <v>48509</v>
      </c>
      <c r="F16" s="11">
        <f>'B一般'!F16+'B原料'!F16</f>
        <v>52428</v>
      </c>
      <c r="G16" s="11">
        <f>'B一般'!G16+'B原料'!G16</f>
        <v>43097</v>
      </c>
      <c r="H16" s="11">
        <f>'B一般'!H16+'B原料'!H16</f>
        <v>0</v>
      </c>
      <c r="I16" s="18">
        <f>'B一般'!I16+'B原料'!I16</f>
        <v>0</v>
      </c>
      <c r="J16" s="30">
        <f>SUM(D16:I16)</f>
        <v>190723</v>
      </c>
      <c r="K16" s="22">
        <f>'B一般'!K16+'B原料'!K16</f>
        <v>0</v>
      </c>
      <c r="L16" s="11">
        <f>'B一般'!L16+'B原料'!L16</f>
        <v>0</v>
      </c>
      <c r="M16" s="11">
        <f>'B一般'!M16+'B原料'!M16</f>
        <v>0</v>
      </c>
      <c r="N16" s="11">
        <f>'B一般'!N16+'B原料'!N16</f>
        <v>0</v>
      </c>
      <c r="O16" s="11">
        <f>'B一般'!O16+'B原料'!O16</f>
        <v>0</v>
      </c>
      <c r="P16" s="18">
        <f>'B一般'!P16+'B原料'!P16</f>
        <v>0</v>
      </c>
      <c r="Q16" s="30">
        <f>SUM(K16:P16)</f>
        <v>0</v>
      </c>
      <c r="R16" s="22">
        <f>J16+Q16</f>
        <v>190723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6">
        <f>'B一般'!D17+'B原料'!D17</f>
        <v>4854689</v>
      </c>
      <c r="E17" s="11">
        <f>'B一般'!E17+'B原料'!E17</f>
        <v>5809175</v>
      </c>
      <c r="F17" s="11">
        <f>'B一般'!F17+'B原料'!F17</f>
        <v>6094124</v>
      </c>
      <c r="G17" s="11">
        <f>'B一般'!G17+'B原料'!G17</f>
        <v>4764971</v>
      </c>
      <c r="H17" s="11">
        <f>'B一般'!H17+'B原料'!H17</f>
        <v>0</v>
      </c>
      <c r="I17" s="18">
        <f>'B一般'!I17+'B原料'!I17</f>
        <v>0</v>
      </c>
      <c r="J17" s="26">
        <f>SUM(D17:I17)</f>
        <v>21522959</v>
      </c>
      <c r="K17" s="22">
        <f>'B一般'!K17+'B原料'!K17</f>
        <v>0</v>
      </c>
      <c r="L17" s="11">
        <f>'B一般'!L17+'B原料'!L17</f>
        <v>0</v>
      </c>
      <c r="M17" s="11">
        <f>'B一般'!M17+'B原料'!M17</f>
        <v>0</v>
      </c>
      <c r="N17" s="11">
        <f>'B一般'!N17+'B原料'!N17</f>
        <v>0</v>
      </c>
      <c r="O17" s="11">
        <f>'B一般'!O17+'B原料'!O17</f>
        <v>0</v>
      </c>
      <c r="P17" s="18">
        <f>'B一般'!P17+'B原料'!P17</f>
        <v>0</v>
      </c>
      <c r="Q17" s="26">
        <f>SUM(K17:P17)</f>
        <v>0</v>
      </c>
      <c r="R17" s="22">
        <f>J17+Q17</f>
        <v>21522959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7">
        <f>IF(OR(D16=0,D17=0)," ",(D17/D16)*1000)</f>
        <v>103979.28848336868</v>
      </c>
      <c r="E18" s="12">
        <f aca="true" t="shared" si="4" ref="E18:R18">IF(OR(E16=0,E17=0)," ",(E17/E16)*1000)</f>
        <v>119754.58162402853</v>
      </c>
      <c r="F18" s="12">
        <f t="shared" si="4"/>
        <v>116237.96444647899</v>
      </c>
      <c r="G18" s="12">
        <f t="shared" si="4"/>
        <v>110563.86755458616</v>
      </c>
      <c r="H18" s="12" t="str">
        <f t="shared" si="4"/>
        <v> </v>
      </c>
      <c r="I18" s="19" t="str">
        <f t="shared" si="4"/>
        <v> </v>
      </c>
      <c r="J18" s="27">
        <f t="shared" si="4"/>
        <v>112849.31025623549</v>
      </c>
      <c r="K18" s="23" t="str">
        <f t="shared" si="4"/>
        <v> </v>
      </c>
      <c r="L18" s="12" t="str">
        <f t="shared" si="4"/>
        <v> </v>
      </c>
      <c r="M18" s="12" t="str">
        <f t="shared" si="4"/>
        <v> </v>
      </c>
      <c r="N18" s="12" t="str">
        <f t="shared" si="4"/>
        <v> </v>
      </c>
      <c r="O18" s="12" t="str">
        <f t="shared" si="4"/>
        <v> </v>
      </c>
      <c r="P18" s="19" t="str">
        <f t="shared" si="4"/>
        <v> </v>
      </c>
      <c r="Q18" s="27" t="str">
        <f t="shared" si="4"/>
        <v> </v>
      </c>
      <c r="R18" s="23">
        <f t="shared" si="4"/>
        <v>112849.31025623549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5">
        <f>'B一般'!D19+'B原料'!D19</f>
        <v>7999</v>
      </c>
      <c r="E19" s="11">
        <f>'B一般'!E19+'B原料'!E19</f>
        <v>0</v>
      </c>
      <c r="F19" s="11">
        <f>'B一般'!F19+'B原料'!F19</f>
        <v>0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7999</v>
      </c>
      <c r="K19" s="22">
        <f>'B一般'!K19+'B原料'!K19</f>
        <v>0</v>
      </c>
      <c r="L19" s="11">
        <f>'B一般'!L19+'B原料'!L19</f>
        <v>0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0</v>
      </c>
      <c r="R19" s="22">
        <f>J19+Q19</f>
        <v>7999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6">
        <f>'B一般'!D20+'B原料'!D20</f>
        <v>828308</v>
      </c>
      <c r="E20" s="11">
        <f>'B一般'!E20+'B原料'!E20</f>
        <v>0</v>
      </c>
      <c r="F20" s="11">
        <f>'B一般'!F20+'B原料'!F20</f>
        <v>0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828308</v>
      </c>
      <c r="K20" s="22">
        <f>'B一般'!K20+'B原料'!K20</f>
        <v>0</v>
      </c>
      <c r="L20" s="11">
        <f>'B一般'!L20+'B原料'!L20</f>
        <v>0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0</v>
      </c>
      <c r="R20" s="22">
        <f>J20+Q20</f>
        <v>828308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7">
        <f>IF(OR(D19=0,D20=0)," ",(D20/D19)*1000)</f>
        <v>103551.44393049131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103551.44393049131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103551.44393049131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5">
        <f>'B一般'!D31+'B原料'!D31</f>
        <v>30937</v>
      </c>
      <c r="E31" s="11">
        <f>'B一般'!E31+'B原料'!E31</f>
        <v>50561</v>
      </c>
      <c r="F31" s="11">
        <f>'B一般'!F31+'B原料'!F31</f>
        <v>41337</v>
      </c>
      <c r="G31" s="11">
        <f>'B一般'!G31+'B原料'!G31</f>
        <v>72760</v>
      </c>
      <c r="H31" s="11">
        <f>'B一般'!H31+'B原料'!H31</f>
        <v>0</v>
      </c>
      <c r="I31" s="18">
        <f>'B一般'!I31+'B原料'!I31</f>
        <v>0</v>
      </c>
      <c r="J31" s="30">
        <f>SUM(D31:I31)</f>
        <v>195595</v>
      </c>
      <c r="K31" s="22">
        <f>'B一般'!K31+'B原料'!K31</f>
        <v>0</v>
      </c>
      <c r="L31" s="11">
        <f>'B一般'!L31+'B原料'!L31</f>
        <v>0</v>
      </c>
      <c r="M31" s="11">
        <f>'B一般'!M31+'B原料'!M31</f>
        <v>0</v>
      </c>
      <c r="N31" s="11">
        <f>'B一般'!N31+'B原料'!N31</f>
        <v>0</v>
      </c>
      <c r="O31" s="11">
        <f>'B一般'!O31+'B原料'!O31</f>
        <v>0</v>
      </c>
      <c r="P31" s="18">
        <f>'B一般'!P31+'B原料'!P31</f>
        <v>0</v>
      </c>
      <c r="Q31" s="30">
        <f>SUM(K31:P31)</f>
        <v>0</v>
      </c>
      <c r="R31" s="22">
        <f>J31+Q31</f>
        <v>195595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6">
        <f>'B一般'!D32+'B原料'!D32</f>
        <v>3584726</v>
      </c>
      <c r="E32" s="11">
        <f>'B一般'!E32+'B原料'!E32</f>
        <v>6145233</v>
      </c>
      <c r="F32" s="11">
        <f>'B一般'!F32+'B原料'!F32</f>
        <v>4499811</v>
      </c>
      <c r="G32" s="11">
        <f>'B一般'!G32+'B原料'!G32</f>
        <v>7893805</v>
      </c>
      <c r="H32" s="11">
        <f>'B一般'!H32+'B原料'!H32</f>
        <v>0</v>
      </c>
      <c r="I32" s="18">
        <f>'B一般'!I32+'B原料'!I32</f>
        <v>0</v>
      </c>
      <c r="J32" s="26">
        <f>SUM(D32:I32)</f>
        <v>22123575</v>
      </c>
      <c r="K32" s="22">
        <f>'B一般'!K32+'B原料'!K32</f>
        <v>0</v>
      </c>
      <c r="L32" s="11">
        <f>'B一般'!L32+'B原料'!L32</f>
        <v>0</v>
      </c>
      <c r="M32" s="11">
        <f>'B一般'!M32+'B原料'!M32</f>
        <v>0</v>
      </c>
      <c r="N32" s="11">
        <f>'B一般'!N32+'B原料'!N32</f>
        <v>0</v>
      </c>
      <c r="O32" s="11">
        <f>'B一般'!O32+'B原料'!O32</f>
        <v>0</v>
      </c>
      <c r="P32" s="18">
        <f>'B一般'!P32+'B原料'!P32</f>
        <v>0</v>
      </c>
      <c r="Q32" s="26">
        <f>SUM(K32:P32)</f>
        <v>0</v>
      </c>
      <c r="R32" s="22">
        <f>J32+Q32</f>
        <v>22123575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7">
        <f>IF(OR(D31=0,D32=0)," ",(D32/D31)*1000)</f>
        <v>115871.80398875134</v>
      </c>
      <c r="E33" s="12">
        <f aca="true" t="shared" si="9" ref="E33:R33">IF(OR(E31=0,E32=0)," ",(E32/E31)*1000)</f>
        <v>121540.97031308716</v>
      </c>
      <c r="F33" s="12">
        <f t="shared" si="9"/>
        <v>108856.73851513173</v>
      </c>
      <c r="G33" s="12">
        <f t="shared" si="9"/>
        <v>108490.99780098956</v>
      </c>
      <c r="H33" s="12" t="str">
        <f t="shared" si="9"/>
        <v> </v>
      </c>
      <c r="I33" s="19" t="str">
        <f t="shared" si="9"/>
        <v> </v>
      </c>
      <c r="J33" s="27">
        <f t="shared" si="9"/>
        <v>113109.1029934303</v>
      </c>
      <c r="K33" s="23" t="str">
        <f t="shared" si="9"/>
        <v> 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 t="str">
        <f t="shared" si="9"/>
        <v> </v>
      </c>
      <c r="P33" s="19" t="str">
        <f t="shared" si="9"/>
        <v> </v>
      </c>
      <c r="Q33" s="27" t="str">
        <f t="shared" si="9"/>
        <v> </v>
      </c>
      <c r="R33" s="23">
        <f t="shared" si="9"/>
        <v>113109.1029934303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15">
        <f>'B一般'!D40+'B原料'!D40</f>
        <v>1320</v>
      </c>
      <c r="E40" s="11">
        <f>'B一般'!E40+'B原料'!E40</f>
        <v>1284</v>
      </c>
      <c r="F40" s="11">
        <f>'B一般'!F40+'B原料'!F40</f>
        <v>1113</v>
      </c>
      <c r="G40" s="11">
        <f>'B一般'!G40+'B原料'!G40</f>
        <v>950</v>
      </c>
      <c r="H40" s="11">
        <f>'B一般'!H40+'B原料'!H40</f>
        <v>0</v>
      </c>
      <c r="I40" s="18">
        <f>'B一般'!I40+'B原料'!I40</f>
        <v>0</v>
      </c>
      <c r="J40" s="30">
        <f>SUM(D40:I40)</f>
        <v>4667</v>
      </c>
      <c r="K40" s="22">
        <f>'B一般'!K40+'B原料'!K40</f>
        <v>0</v>
      </c>
      <c r="L40" s="11">
        <f>'B一般'!L40+'B原料'!L40</f>
        <v>0</v>
      </c>
      <c r="M40" s="11">
        <f>'B一般'!M40+'B原料'!M40</f>
        <v>0</v>
      </c>
      <c r="N40" s="11">
        <f>'B一般'!N40+'B原料'!N40</f>
        <v>0</v>
      </c>
      <c r="O40" s="11">
        <f>'B一般'!O40+'B原料'!O40</f>
        <v>0</v>
      </c>
      <c r="P40" s="18">
        <f>'B一般'!P40+'B原料'!P40</f>
        <v>0</v>
      </c>
      <c r="Q40" s="30">
        <f>SUM(K40:P40)</f>
        <v>0</v>
      </c>
      <c r="R40" s="22">
        <f>J40+Q40</f>
        <v>4667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16">
        <f>'B一般'!D41+'B原料'!D41</f>
        <v>358580</v>
      </c>
      <c r="E41" s="11">
        <f>'B一般'!E41+'B原料'!E41</f>
        <v>341983</v>
      </c>
      <c r="F41" s="11">
        <f>'B一般'!F41+'B原料'!F41</f>
        <v>351376</v>
      </c>
      <c r="G41" s="11">
        <f>'B一般'!G41+'B原料'!G41</f>
        <v>316676</v>
      </c>
      <c r="H41" s="11">
        <f>'B一般'!H41+'B原料'!H41</f>
        <v>0</v>
      </c>
      <c r="I41" s="18">
        <f>'B一般'!I41+'B原料'!I41</f>
        <v>0</v>
      </c>
      <c r="J41" s="26">
        <f>SUM(D41:I41)</f>
        <v>1368615</v>
      </c>
      <c r="K41" s="22">
        <f>'B一般'!K41+'B原料'!K41</f>
        <v>0</v>
      </c>
      <c r="L41" s="11">
        <f>'B一般'!L41+'B原料'!L41</f>
        <v>0</v>
      </c>
      <c r="M41" s="11">
        <f>'B一般'!M41+'B原料'!M41</f>
        <v>0</v>
      </c>
      <c r="N41" s="11">
        <f>'B一般'!N41+'B原料'!N41</f>
        <v>0</v>
      </c>
      <c r="O41" s="11">
        <f>'B一般'!O41+'B原料'!O41</f>
        <v>0</v>
      </c>
      <c r="P41" s="18">
        <f>'B一般'!P41+'B原料'!P41</f>
        <v>0</v>
      </c>
      <c r="Q41" s="26">
        <f>SUM(K41:P41)</f>
        <v>0</v>
      </c>
      <c r="R41" s="22">
        <f>J41+Q41</f>
        <v>1368615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7">
        <f>IF(OR(D40=0,D41=0)," ",(D41/D40)*1000)</f>
        <v>271651.51515151514</v>
      </c>
      <c r="E42" s="12">
        <f aca="true" t="shared" si="12" ref="E42:R42">IF(OR(E40=0,E41=0)," ",(E41/E40)*1000)</f>
        <v>266341.9003115265</v>
      </c>
      <c r="F42" s="12">
        <f t="shared" si="12"/>
        <v>315701.7070979335</v>
      </c>
      <c r="G42" s="12">
        <f t="shared" si="12"/>
        <v>333343.15789473685</v>
      </c>
      <c r="H42" s="12" t="str">
        <f t="shared" si="12"/>
        <v> </v>
      </c>
      <c r="I42" s="19" t="str">
        <f t="shared" si="12"/>
        <v> </v>
      </c>
      <c r="J42" s="27">
        <f t="shared" si="12"/>
        <v>293253.6961645597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>
        <f t="shared" si="12"/>
        <v>293253.6961645597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3</v>
      </c>
      <c r="F43" s="11">
        <f>'B一般'!F43+'B原料'!F43</f>
        <v>0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3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3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4872</v>
      </c>
      <c r="F44" s="11">
        <f>'B一般'!F44+'B原料'!F44</f>
        <v>8347</v>
      </c>
      <c r="G44" s="11">
        <f>'B一般'!G44+'B原料'!G44</f>
        <v>8362</v>
      </c>
      <c r="H44" s="11">
        <f>'B一般'!H44+'B原料'!H44</f>
        <v>0</v>
      </c>
      <c r="I44" s="18">
        <f>'B一般'!I44+'B原料'!I44</f>
        <v>0</v>
      </c>
      <c r="J44" s="26">
        <f>SUM(D44:I44)</f>
        <v>21581</v>
      </c>
      <c r="K44" s="22">
        <f>'B一般'!K44+'B原料'!K44</f>
        <v>0</v>
      </c>
      <c r="L44" s="11">
        <f>'B一般'!L44+'B原料'!L44</f>
        <v>0</v>
      </c>
      <c r="M44" s="11">
        <f>'B一般'!M44+'B原料'!M44</f>
        <v>0</v>
      </c>
      <c r="N44" s="11">
        <f>'B一般'!N44+'B原料'!N44</f>
        <v>0</v>
      </c>
      <c r="O44" s="11">
        <f>'B一般'!O44+'B原料'!O44</f>
        <v>0</v>
      </c>
      <c r="P44" s="18">
        <f>'B一般'!P44+'B原料'!P44</f>
        <v>0</v>
      </c>
      <c r="Q44" s="26">
        <f>SUM(K44:P44)</f>
        <v>0</v>
      </c>
      <c r="R44" s="22">
        <f>J44+Q44</f>
        <v>21581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7" t="str">
        <f>IF(OR(D43=0,D44=0)," ",(D44/D43)*1000)</f>
        <v> </v>
      </c>
      <c r="E45" s="12">
        <f aca="true" t="shared" si="13" ref="E45:R45">IF(OR(E43=0,E44=0)," ",(E44/E43)*1000)</f>
        <v>1624000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7193666.666666667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7193666.666666667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15">
        <f>'B一般'!D46+'B原料'!D46</f>
        <v>6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6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0</v>
      </c>
      <c r="Q46" s="30">
        <f>SUM(K46:P46)</f>
        <v>0</v>
      </c>
      <c r="R46" s="22">
        <f>J46+Q46</f>
        <v>6</v>
      </c>
      <c r="S46" s="5"/>
    </row>
    <row r="47" spans="1:18" ht="15" customHeight="1">
      <c r="A47" s="164"/>
      <c r="B47" s="112" t="s">
        <v>10</v>
      </c>
      <c r="C47" s="112" t="s">
        <v>2</v>
      </c>
      <c r="D47" s="16">
        <f>'B一般'!D47+'B原料'!D47</f>
        <v>3372</v>
      </c>
      <c r="E47" s="11">
        <f>'B一般'!E47+'B原料'!E47</f>
        <v>0</v>
      </c>
      <c r="F47" s="11">
        <f>'B一般'!F47+'B原料'!F47</f>
        <v>0</v>
      </c>
      <c r="G47" s="11">
        <f>'B一般'!G47+'B原料'!G47</f>
        <v>0</v>
      </c>
      <c r="H47" s="11">
        <f>'B一般'!H47+'B原料'!H47</f>
        <v>0</v>
      </c>
      <c r="I47" s="18">
        <f>'B一般'!I47+'B原料'!I47</f>
        <v>0</v>
      </c>
      <c r="J47" s="26">
        <f>SUM(D47:I47)</f>
        <v>3372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0</v>
      </c>
      <c r="Q47" s="26">
        <f>SUM(K47:P47)</f>
        <v>0</v>
      </c>
      <c r="R47" s="22">
        <f>J47+Q47</f>
        <v>3372</v>
      </c>
    </row>
    <row r="48" spans="1:18" ht="15" customHeight="1" thickBot="1">
      <c r="A48" s="165"/>
      <c r="B48" s="113" t="s">
        <v>18</v>
      </c>
      <c r="C48" s="113" t="s">
        <v>3</v>
      </c>
      <c r="D48" s="17">
        <f>IF(OR(D46=0,D47=0)," ",(D47/D46)*1000)</f>
        <v>562000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>
        <f t="shared" si="14"/>
        <v>562000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>
        <f t="shared" si="14"/>
        <v>562000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2">
        <f>D4+D7+D10+D13+D16+D19+D22+D25+D28+D31+D34+D40+D43+D46+D37</f>
        <v>128371</v>
      </c>
      <c r="E49" s="53">
        <f aca="true" t="shared" si="15" ref="E49:I50">E4+E7+E10+E13+E16+E19+E22+E25+E28+E31+E34+E40+E43+E46+E37</f>
        <v>107367</v>
      </c>
      <c r="F49" s="14">
        <f t="shared" si="15"/>
        <v>103124</v>
      </c>
      <c r="G49" s="14">
        <f t="shared" si="15"/>
        <v>145583</v>
      </c>
      <c r="H49" s="14">
        <f t="shared" si="15"/>
        <v>0</v>
      </c>
      <c r="I49" s="21">
        <f t="shared" si="15"/>
        <v>0</v>
      </c>
      <c r="J49" s="29">
        <f>SUM(D49:I49)</f>
        <v>484445</v>
      </c>
      <c r="K49" s="25">
        <f aca="true" t="shared" si="16" ref="K49:P50">K4+K7+K10+K13+K16+K19+K22+K25+K28+K31+K34+K40+K43+K46+K37</f>
        <v>0</v>
      </c>
      <c r="L49" s="14">
        <f t="shared" si="16"/>
        <v>0</v>
      </c>
      <c r="M49" s="14">
        <f t="shared" si="16"/>
        <v>0</v>
      </c>
      <c r="N49" s="14">
        <f t="shared" si="16"/>
        <v>0</v>
      </c>
      <c r="O49" s="53">
        <f t="shared" si="16"/>
        <v>0</v>
      </c>
      <c r="P49" s="55">
        <f t="shared" si="16"/>
        <v>0</v>
      </c>
      <c r="Q49" s="29">
        <f>SUM(K49:P49)</f>
        <v>0</v>
      </c>
      <c r="R49" s="25">
        <f>J49+Q49</f>
        <v>484445</v>
      </c>
    </row>
    <row r="50" spans="1:18" ht="15" customHeight="1">
      <c r="A50" s="167"/>
      <c r="B50" s="112" t="s">
        <v>10</v>
      </c>
      <c r="C50" s="112" t="s">
        <v>2</v>
      </c>
      <c r="D50" s="52">
        <f>D5+D8+D11+D14+D17+D20+D23+D26+D29+D32+D35+D41+D44+D47+D38</f>
        <v>14489424</v>
      </c>
      <c r="E50" s="54">
        <f t="shared" si="15"/>
        <v>13191711</v>
      </c>
      <c r="F50" s="13">
        <f t="shared" si="15"/>
        <v>12042296</v>
      </c>
      <c r="G50" s="13">
        <f t="shared" si="15"/>
        <v>16190564</v>
      </c>
      <c r="H50" s="13">
        <f t="shared" si="15"/>
        <v>0</v>
      </c>
      <c r="I50" s="20">
        <f t="shared" si="15"/>
        <v>0</v>
      </c>
      <c r="J50" s="28">
        <f>SUM(D50:I50)</f>
        <v>55913995</v>
      </c>
      <c r="K50" s="24">
        <f t="shared" si="16"/>
        <v>0</v>
      </c>
      <c r="L50" s="13">
        <f t="shared" si="16"/>
        <v>0</v>
      </c>
      <c r="M50" s="13">
        <f t="shared" si="16"/>
        <v>0</v>
      </c>
      <c r="N50" s="13">
        <f t="shared" si="16"/>
        <v>0</v>
      </c>
      <c r="O50" s="56">
        <f t="shared" si="16"/>
        <v>0</v>
      </c>
      <c r="P50" s="57">
        <f t="shared" si="16"/>
        <v>0</v>
      </c>
      <c r="Q50" s="28">
        <f>SUM(K50:P50)</f>
        <v>0</v>
      </c>
      <c r="R50" s="24">
        <f>J50+Q50</f>
        <v>55913995</v>
      </c>
    </row>
    <row r="51" spans="1:18" ht="15" customHeight="1" thickBot="1">
      <c r="A51" s="168"/>
      <c r="B51" s="113" t="s">
        <v>18</v>
      </c>
      <c r="C51" s="113" t="s">
        <v>3</v>
      </c>
      <c r="D51" s="37">
        <f>IF(OR(D49=0,D50=0)," ",D50/D49*1000)</f>
        <v>112871.47408682646</v>
      </c>
      <c r="E51" s="12">
        <f>IF(OR(E49=0,E50=0)," ",E50/E49*1000)</f>
        <v>122865.60116236832</v>
      </c>
      <c r="F51" s="12">
        <f aca="true" t="shared" si="17" ref="F51:Q51">IF(OR(F49=0,F50=0)," ",(F50/F49)*1000)</f>
        <v>116774.91175672006</v>
      </c>
      <c r="G51" s="12">
        <f t="shared" si="17"/>
        <v>111211.91347890894</v>
      </c>
      <c r="H51" s="12" t="str">
        <f t="shared" si="17"/>
        <v> </v>
      </c>
      <c r="I51" s="19" t="str">
        <f t="shared" si="17"/>
        <v> </v>
      </c>
      <c r="J51" s="27">
        <f t="shared" si="17"/>
        <v>115418.66465749466</v>
      </c>
      <c r="K51" s="23" t="str">
        <f t="shared" si="17"/>
        <v> </v>
      </c>
      <c r="L51" s="12" t="str">
        <f t="shared" si="17"/>
        <v> </v>
      </c>
      <c r="M51" s="12" t="str">
        <f t="shared" si="17"/>
        <v> </v>
      </c>
      <c r="N51" s="12" t="str">
        <f t="shared" si="17"/>
        <v> </v>
      </c>
      <c r="O51" s="12" t="str">
        <f>IF(OR(O49=0,O50=0)," ",O50/O49*1000)</f>
        <v> </v>
      </c>
      <c r="P51" s="47" t="str">
        <f>IF(OR(P49=0,P50=0)," ",P50/P49*1000)</f>
        <v> </v>
      </c>
      <c r="Q51" s="27" t="str">
        <f t="shared" si="17"/>
        <v> </v>
      </c>
      <c r="R51" s="23">
        <f>IF(OR(R49=0,R50=0)," ",(R50/R49)*1000)</f>
        <v>115418.66465749466</v>
      </c>
    </row>
    <row r="52" spans="1:18" ht="15" customHeight="1" thickBot="1">
      <c r="A52" s="170" t="s">
        <v>13</v>
      </c>
      <c r="B52" s="171"/>
      <c r="C52" s="172"/>
      <c r="D52" s="31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3" ht="14.25">
      <c r="A53" s="111" t="str">
        <f>'総合計'!A62</f>
        <v>※4～6月は確報値。7月は速報値。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>
        <v>28776</v>
      </c>
      <c r="H4" s="45"/>
      <c r="I4" s="46"/>
      <c r="J4" s="49">
        <f>SUM(D4:I4)</f>
        <v>28776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28776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>
        <v>3206750</v>
      </c>
      <c r="H5" s="45"/>
      <c r="I5" s="46"/>
      <c r="J5" s="103">
        <f>SUM(D5:I5)</f>
        <v>3206750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3206750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>
        <v>111438.35140394773</v>
      </c>
      <c r="H6" s="12" t="s">
        <v>53</v>
      </c>
      <c r="I6" s="47" t="s">
        <v>53</v>
      </c>
      <c r="J6" s="27">
        <f>IF(OR(J4=0,J5=0)," ",J5/J4*1000)</f>
        <v>111438.35140394773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>
        <f>IF(OR(R4=0,R5=0)," ",R5/R4*1000)</f>
        <v>111438.35140394773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13035</v>
      </c>
      <c r="E7" s="45">
        <v>7010</v>
      </c>
      <c r="F7" s="45">
        <v>8246</v>
      </c>
      <c r="G7" s="45"/>
      <c r="H7" s="45"/>
      <c r="I7" s="46"/>
      <c r="J7" s="103">
        <f>SUM(D7:I7)</f>
        <v>28291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28291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1612079</v>
      </c>
      <c r="E8" s="45">
        <v>890448</v>
      </c>
      <c r="F8" s="45">
        <v>1088638</v>
      </c>
      <c r="G8" s="45"/>
      <c r="H8" s="45"/>
      <c r="I8" s="46"/>
      <c r="J8" s="103">
        <f>SUM(D8:I8)</f>
        <v>3591165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3591165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123673.11085538934</v>
      </c>
      <c r="E9" s="12">
        <v>127025.39229671897</v>
      </c>
      <c r="F9" s="12">
        <v>132020.13097259277</v>
      </c>
      <c r="G9" s="12" t="s">
        <v>53</v>
      </c>
      <c r="H9" s="12" t="s">
        <v>53</v>
      </c>
      <c r="I9" s="47" t="s">
        <v>53</v>
      </c>
      <c r="J9" s="27">
        <f>IF(OR(J7=0,J8=0)," ",J8/J7*1000)</f>
        <v>126936.65830122655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126936.65830122655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>
        <v>3809</v>
      </c>
      <c r="E13" s="45"/>
      <c r="F13" s="45"/>
      <c r="G13" s="45"/>
      <c r="H13" s="45"/>
      <c r="I13" s="46"/>
      <c r="J13" s="49">
        <f>SUM(D13:I13)</f>
        <v>3809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3809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>
        <v>379992</v>
      </c>
      <c r="E14" s="45"/>
      <c r="F14" s="45"/>
      <c r="G14" s="45"/>
      <c r="H14" s="45"/>
      <c r="I14" s="46"/>
      <c r="J14" s="49">
        <f>SUM(D14:I14)</f>
        <v>379992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379992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>
        <v>99761.61722236808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99761.61722236808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99761.61722236808</v>
      </c>
      <c r="S15" s="7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36489</v>
      </c>
      <c r="E16" s="45">
        <v>31109</v>
      </c>
      <c r="F16" s="45">
        <v>7045</v>
      </c>
      <c r="G16" s="45">
        <v>22188</v>
      </c>
      <c r="H16" s="45"/>
      <c r="I16" s="46"/>
      <c r="J16" s="49">
        <f>SUM(D16:I16)</f>
        <v>96831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96831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3669290</v>
      </c>
      <c r="E17" s="45">
        <v>3645280</v>
      </c>
      <c r="F17" s="45">
        <v>779838</v>
      </c>
      <c r="G17" s="45">
        <v>2483346</v>
      </c>
      <c r="H17" s="45"/>
      <c r="I17" s="46"/>
      <c r="J17" s="49">
        <f>SUM(D17:I17)</f>
        <v>10577754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10577754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154">
        <v>100558.79854202637</v>
      </c>
      <c r="E18" s="12">
        <v>117177.66562731042</v>
      </c>
      <c r="F18" s="12">
        <v>110693.82540809085</v>
      </c>
      <c r="G18" s="12">
        <v>111922.9313142239</v>
      </c>
      <c r="H18" s="12" t="s">
        <v>53</v>
      </c>
      <c r="I18" s="47" t="s">
        <v>53</v>
      </c>
      <c r="J18" s="27">
        <f>IF(OR(J16=0,J17=0)," ",J17/J16*1000)</f>
        <v>109239.33451064225</v>
      </c>
      <c r="K18" s="154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109239.33451064225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19937</v>
      </c>
      <c r="E31" s="45">
        <v>33354</v>
      </c>
      <c r="F31" s="45">
        <v>41337</v>
      </c>
      <c r="G31" s="45">
        <v>50286</v>
      </c>
      <c r="H31" s="45"/>
      <c r="I31" s="46"/>
      <c r="J31" s="49">
        <f>SUM(D31:I31)</f>
        <v>144914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144914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2325182</v>
      </c>
      <c r="E32" s="45">
        <v>4194437</v>
      </c>
      <c r="F32" s="45">
        <v>4499811</v>
      </c>
      <c r="G32" s="45">
        <v>5368047</v>
      </c>
      <c r="H32" s="45"/>
      <c r="I32" s="46"/>
      <c r="J32" s="49">
        <f>SUM(D32:I32)</f>
        <v>16387477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16387477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116626.47339118223</v>
      </c>
      <c r="E33" s="12">
        <v>125755.14181207652</v>
      </c>
      <c r="F33" s="12">
        <v>108856.73851513173</v>
      </c>
      <c r="G33" s="12">
        <v>106750.32812313567</v>
      </c>
      <c r="H33" s="12" t="s">
        <v>53</v>
      </c>
      <c r="I33" s="47" t="s">
        <v>53</v>
      </c>
      <c r="J33" s="27">
        <f>IF(OR(J31=0,J32=0)," ",J32/J31*1000)</f>
        <v>113084.15335992382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113084.15335992382</v>
      </c>
      <c r="S33" s="7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>
        <v>1320</v>
      </c>
      <c r="E40" s="45">
        <v>1284</v>
      </c>
      <c r="F40" s="45">
        <v>1113</v>
      </c>
      <c r="G40" s="45">
        <v>950</v>
      </c>
      <c r="H40" s="45"/>
      <c r="I40" s="46"/>
      <c r="J40" s="49">
        <f>SUM(D40:I40)</f>
        <v>4667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4667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>
        <v>358580</v>
      </c>
      <c r="E41" s="45">
        <v>341983</v>
      </c>
      <c r="F41" s="45">
        <v>351376</v>
      </c>
      <c r="G41" s="45">
        <v>316676</v>
      </c>
      <c r="H41" s="45"/>
      <c r="I41" s="46"/>
      <c r="J41" s="49">
        <f>SUM(D41:I41)</f>
        <v>1368615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1368615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>
        <v>271651.51515151514</v>
      </c>
      <c r="E42" s="12">
        <v>266341.9003115265</v>
      </c>
      <c r="F42" s="12">
        <v>315701.7070979335</v>
      </c>
      <c r="G42" s="12">
        <v>333343.15789473685</v>
      </c>
      <c r="H42" s="12" t="s">
        <v>53</v>
      </c>
      <c r="I42" s="47" t="s">
        <v>53</v>
      </c>
      <c r="J42" s="27">
        <f>IF(OR(J40=0,J41=0)," ",J41/J40*1000)</f>
        <v>293253.6961645597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>
        <f>IF(OR(R40=0,R41=0)," ",R41/R40*1000)</f>
        <v>293253.6961645597</v>
      </c>
      <c r="S42" s="7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>
        <v>3</v>
      </c>
      <c r="F43" s="45"/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>
        <v>4872</v>
      </c>
      <c r="F44" s="45">
        <v>8347</v>
      </c>
      <c r="G44" s="45">
        <v>8362</v>
      </c>
      <c r="H44" s="45"/>
      <c r="I44" s="46"/>
      <c r="J44" s="49">
        <f>SUM(D44:I44)</f>
        <v>21581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21581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>
        <v>1624000</v>
      </c>
      <c r="F45" s="12" t="s">
        <v>53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7193666.666666667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>
        <f>IF(OR(R43=0,R44=0)," ",R44/R43*1000)</f>
        <v>7193666.666666667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>
        <v>6</v>
      </c>
      <c r="E46" s="45"/>
      <c r="F46" s="45"/>
      <c r="G46" s="45"/>
      <c r="H46" s="45"/>
      <c r="I46" s="46"/>
      <c r="J46" s="49">
        <f>SUM(D46:I46)</f>
        <v>6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6</v>
      </c>
      <c r="S46" s="5"/>
    </row>
    <row r="47" spans="1:18" ht="15" customHeight="1">
      <c r="A47" s="164"/>
      <c r="B47" s="112" t="s">
        <v>10</v>
      </c>
      <c r="C47" s="112" t="s">
        <v>2</v>
      </c>
      <c r="D47" s="43">
        <v>3372</v>
      </c>
      <c r="E47" s="45"/>
      <c r="F47" s="45"/>
      <c r="G47" s="45"/>
      <c r="H47" s="45"/>
      <c r="I47" s="46"/>
      <c r="J47" s="49">
        <f>SUM(D47:I47)</f>
        <v>3372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3372</v>
      </c>
    </row>
    <row r="48" spans="1:18" ht="15" customHeight="1" thickBot="1">
      <c r="A48" s="165"/>
      <c r="B48" s="113" t="s">
        <v>18</v>
      </c>
      <c r="C48" s="113" t="s">
        <v>3</v>
      </c>
      <c r="D48" s="154">
        <v>562000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562000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>
        <f>IF(OR(R46=0,R47=0)," ",R47/R46*1000)</f>
        <v>562000</v>
      </c>
    </row>
    <row r="49" spans="1:18" ht="15" customHeight="1">
      <c r="A49" s="167" t="s">
        <v>4</v>
      </c>
      <c r="B49" s="112" t="s">
        <v>9</v>
      </c>
      <c r="C49" s="112" t="s">
        <v>1</v>
      </c>
      <c r="D49" s="53">
        <f>D4+D7+D10+D13+D16+D19+D22+D25+D28+D31+D34+D37+D40+D46+D43</f>
        <v>74596</v>
      </c>
      <c r="E49" s="53">
        <f aca="true" t="shared" si="0" ref="E49:H50">E4+E7+E10+E13+E16+E19+E22+E25+E28+E31+E34+E37+E40+E46+E43</f>
        <v>72760</v>
      </c>
      <c r="F49" s="53">
        <f t="shared" si="0"/>
        <v>57741</v>
      </c>
      <c r="G49" s="53">
        <f t="shared" si="0"/>
        <v>102200</v>
      </c>
      <c r="H49" s="53">
        <f t="shared" si="0"/>
        <v>0</v>
      </c>
      <c r="I49" s="53">
        <f>I4+I7+I10+I13+I16+I19+I22+I25+I28+I31+I34+I37+I40+I46+I43</f>
        <v>0</v>
      </c>
      <c r="J49" s="102">
        <f>SUM(D49:I49)</f>
        <v>307297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307297</v>
      </c>
    </row>
    <row r="50" spans="1:18" ht="15" customHeight="1">
      <c r="A50" s="167"/>
      <c r="B50" s="112" t="s">
        <v>10</v>
      </c>
      <c r="C50" s="112" t="s">
        <v>2</v>
      </c>
      <c r="D50" s="54">
        <f>D5+D8+D11+D14+D17+D20+D23+D26+D29+D32+D35+D38+D41+D47+D44</f>
        <v>8348495</v>
      </c>
      <c r="E50" s="54">
        <f t="shared" si="0"/>
        <v>9077020</v>
      </c>
      <c r="F50" s="53">
        <f t="shared" si="0"/>
        <v>6728010</v>
      </c>
      <c r="G50" s="53">
        <f t="shared" si="0"/>
        <v>11383181</v>
      </c>
      <c r="H50" s="53">
        <f t="shared" si="0"/>
        <v>0</v>
      </c>
      <c r="I50" s="53">
        <f>I5+I8+I11+I14+I17+I20+I23+I26+I29+I32+I35+I38+I41+I47+I44</f>
        <v>0</v>
      </c>
      <c r="J50" s="102">
        <f>SUM(D50:I50)</f>
        <v>35536706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35536706</v>
      </c>
    </row>
    <row r="51" spans="1:18" ht="15" customHeight="1" thickBot="1">
      <c r="A51" s="168"/>
      <c r="B51" s="113" t="s">
        <v>18</v>
      </c>
      <c r="C51" s="113" t="s">
        <v>3</v>
      </c>
      <c r="D51" s="12">
        <f>IF(OR(D49=0,D50=0)," ",D50/D49*1000)</f>
        <v>111916.12150785566</v>
      </c>
      <c r="E51" s="12">
        <f aca="true" t="shared" si="2" ref="E51:L51">IF(OR(E49=0,E50=0)," ",E50/E49*1000)</f>
        <v>124752.88620120945</v>
      </c>
      <c r="F51" s="12">
        <f t="shared" si="2"/>
        <v>116520.49670078454</v>
      </c>
      <c r="G51" s="12">
        <f t="shared" si="2"/>
        <v>111381.41878669277</v>
      </c>
      <c r="H51" s="12" t="str">
        <f t="shared" si="2"/>
        <v> </v>
      </c>
      <c r="I51" s="12" t="str">
        <f>IF(OR(I49=0,I50=0)," ",I50/I49*1000)</f>
        <v> </v>
      </c>
      <c r="J51" s="27">
        <f t="shared" si="2"/>
        <v>115642.86667295807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115642.86667295807</v>
      </c>
    </row>
    <row r="52" spans="1:18" ht="15" customHeight="1" thickBot="1">
      <c r="A52" s="170" t="s">
        <v>13</v>
      </c>
      <c r="B52" s="171"/>
      <c r="C52" s="172"/>
      <c r="D52" s="32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9" ht="14.25">
      <c r="A53" s="111" t="str">
        <f>'総合計'!A62</f>
        <v>※4～6月は確報値。7月は速報値。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B45" sqref="B45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44803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3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4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5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/>
      <c r="L6" s="12"/>
      <c r="M6" s="12"/>
      <c r="N6" s="12"/>
      <c r="O6" s="12"/>
      <c r="P6" s="47"/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3" t="s">
        <v>19</v>
      </c>
      <c r="B7" s="112" t="s">
        <v>9</v>
      </c>
      <c r="C7" s="112" t="s">
        <v>1</v>
      </c>
      <c r="D7" s="43">
        <v>19376</v>
      </c>
      <c r="E7" s="45"/>
      <c r="F7" s="45"/>
      <c r="G7" s="45"/>
      <c r="H7" s="45"/>
      <c r="I7" s="46"/>
      <c r="J7" s="49">
        <f>SUM(D7:I7)</f>
        <v>19376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19376</v>
      </c>
      <c r="S7" s="5"/>
    </row>
    <row r="8" spans="1:19" s="6" customFormat="1" ht="15" customHeight="1">
      <c r="A8" s="164"/>
      <c r="B8" s="112" t="s">
        <v>10</v>
      </c>
      <c r="C8" s="112" t="s">
        <v>2</v>
      </c>
      <c r="D8" s="43">
        <v>2349045</v>
      </c>
      <c r="E8" s="45"/>
      <c r="F8" s="45"/>
      <c r="G8" s="45"/>
      <c r="H8" s="45"/>
      <c r="I8" s="46"/>
      <c r="J8" s="49">
        <f>SUM(D8:I8)</f>
        <v>2349045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2349045</v>
      </c>
      <c r="S8" s="5"/>
    </row>
    <row r="9" spans="1:19" s="6" customFormat="1" ht="15" customHeight="1" thickBot="1">
      <c r="A9" s="165"/>
      <c r="B9" s="113" t="s">
        <v>18</v>
      </c>
      <c r="C9" s="113" t="s">
        <v>3</v>
      </c>
      <c r="D9" s="154">
        <v>121234.7749793559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>
        <f>IF(OR(J7=0,J8=0)," ",J8/J7*1000)</f>
        <v>121234.7749793559</v>
      </c>
      <c r="K9" s="154"/>
      <c r="L9" s="12"/>
      <c r="M9" s="12"/>
      <c r="N9" s="12"/>
      <c r="O9" s="12"/>
      <c r="P9" s="47"/>
      <c r="Q9" s="27" t="str">
        <f>IF(OR(Q7=0,Q8=0)," ",Q8/Q7*1000)</f>
        <v> </v>
      </c>
      <c r="R9" s="23">
        <f>IF(OR(R7=0,R8=0)," ",R8/R7*1000)</f>
        <v>121234.7749793559</v>
      </c>
      <c r="S9" s="5"/>
    </row>
    <row r="10" spans="1:19" s="6" customFormat="1" ht="15" customHeight="1">
      <c r="A10" s="163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4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5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/>
      <c r="L12" s="12"/>
      <c r="M12" s="12"/>
      <c r="N12" s="12"/>
      <c r="O12" s="12"/>
      <c r="P12" s="47"/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3" t="s">
        <v>22</v>
      </c>
      <c r="B13" s="112" t="s">
        <v>9</v>
      </c>
      <c r="C13" s="112" t="s">
        <v>1</v>
      </c>
      <c r="D13" s="101">
        <v>5200</v>
      </c>
      <c r="E13" s="45"/>
      <c r="F13" s="45"/>
      <c r="G13" s="45"/>
      <c r="H13" s="45"/>
      <c r="I13" s="46"/>
      <c r="J13" s="49">
        <f>SUM(D13:I13)</f>
        <v>5200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5200</v>
      </c>
      <c r="S13" s="5"/>
    </row>
    <row r="14" spans="1:19" s="6" customFormat="1" ht="15" customHeight="1">
      <c r="A14" s="164"/>
      <c r="B14" s="112" t="s">
        <v>10</v>
      </c>
      <c r="C14" s="112" t="s">
        <v>2</v>
      </c>
      <c r="D14" s="101">
        <v>518633</v>
      </c>
      <c r="E14" s="45"/>
      <c r="F14" s="45"/>
      <c r="G14" s="45"/>
      <c r="H14" s="45"/>
      <c r="I14" s="46"/>
      <c r="J14" s="49">
        <f>SUM(D14:I14)</f>
        <v>518633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518633</v>
      </c>
      <c r="S14" s="5"/>
    </row>
    <row r="15" spans="1:19" s="6" customFormat="1" ht="15" customHeight="1" thickBot="1">
      <c r="A15" s="165"/>
      <c r="B15" s="113" t="s">
        <v>18</v>
      </c>
      <c r="C15" s="113" t="s">
        <v>3</v>
      </c>
      <c r="D15" s="154">
        <v>99737.11538461538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>
        <f>IF(OR(J13=0,J14=0)," ",J14/J13*1000)</f>
        <v>99737.11538461538</v>
      </c>
      <c r="K15" s="154"/>
      <c r="L15" s="12"/>
      <c r="M15" s="12"/>
      <c r="N15" s="12"/>
      <c r="O15" s="12"/>
      <c r="P15" s="47"/>
      <c r="Q15" s="27" t="str">
        <f>IF(OR(Q13=0,Q14=0)," ",Q14/Q13*1000)</f>
        <v> </v>
      </c>
      <c r="R15" s="23">
        <f>IF(OR(R13=0,R14=0)," ",R14/R13*1000)</f>
        <v>99737.11538461538</v>
      </c>
      <c r="S15" s="10"/>
    </row>
    <row r="16" spans="1:19" s="6" customFormat="1" ht="15" customHeight="1">
      <c r="A16" s="163" t="s">
        <v>20</v>
      </c>
      <c r="B16" s="112" t="s">
        <v>9</v>
      </c>
      <c r="C16" s="112" t="s">
        <v>1</v>
      </c>
      <c r="D16" s="101">
        <v>10200</v>
      </c>
      <c r="E16" s="45">
        <v>17400</v>
      </c>
      <c r="F16" s="45">
        <v>45383</v>
      </c>
      <c r="G16" s="45">
        <v>20909</v>
      </c>
      <c r="H16" s="45"/>
      <c r="I16" s="46"/>
      <c r="J16" s="49">
        <f>SUM(D16:I16)</f>
        <v>93892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93892</v>
      </c>
      <c r="S16" s="5"/>
    </row>
    <row r="17" spans="1:19" s="6" customFormat="1" ht="15" customHeight="1">
      <c r="A17" s="164"/>
      <c r="B17" s="112" t="s">
        <v>10</v>
      </c>
      <c r="C17" s="112" t="s">
        <v>2</v>
      </c>
      <c r="D17" s="101">
        <v>1185399</v>
      </c>
      <c r="E17" s="45">
        <v>2163895</v>
      </c>
      <c r="F17" s="45">
        <v>5314286</v>
      </c>
      <c r="G17" s="45">
        <v>2281625</v>
      </c>
      <c r="H17" s="45"/>
      <c r="I17" s="46"/>
      <c r="J17" s="49">
        <f>SUM(D17:I17)</f>
        <v>10945205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10945205</v>
      </c>
      <c r="S17" s="5"/>
    </row>
    <row r="18" spans="1:19" s="6" customFormat="1" ht="15" customHeight="1" thickBot="1">
      <c r="A18" s="165"/>
      <c r="B18" s="113" t="s">
        <v>18</v>
      </c>
      <c r="C18" s="113" t="s">
        <v>3</v>
      </c>
      <c r="D18" s="37">
        <v>116215.58823529413</v>
      </c>
      <c r="E18" s="12">
        <v>124361.7816091954</v>
      </c>
      <c r="F18" s="12">
        <v>117098.60520459204</v>
      </c>
      <c r="G18" s="12">
        <v>109121.6700942178</v>
      </c>
      <c r="H18" s="12" t="s">
        <v>53</v>
      </c>
      <c r="I18" s="47" t="s">
        <v>53</v>
      </c>
      <c r="J18" s="27">
        <f>IF(OR(J16=0,J17=0)," ",J17/J16*1000)</f>
        <v>116572.28517871597</v>
      </c>
      <c r="K18" s="37"/>
      <c r="L18" s="12"/>
      <c r="M18" s="12"/>
      <c r="N18" s="12"/>
      <c r="O18" s="12"/>
      <c r="P18" s="47"/>
      <c r="Q18" s="27" t="str">
        <f>IF(OR(Q16=0,Q17=0)," ",Q17/Q16*1000)</f>
        <v> </v>
      </c>
      <c r="R18" s="23">
        <f>IF(OR(R16=0,R17=0)," ",R17/R16*1000)</f>
        <v>116572.28517871597</v>
      </c>
      <c r="S18" s="7"/>
    </row>
    <row r="19" spans="1:19" s="6" customFormat="1" ht="15" customHeight="1">
      <c r="A19" s="163" t="s">
        <v>38</v>
      </c>
      <c r="B19" s="112" t="s">
        <v>9</v>
      </c>
      <c r="C19" s="112" t="s">
        <v>1</v>
      </c>
      <c r="D19" s="101">
        <v>7999</v>
      </c>
      <c r="E19" s="45"/>
      <c r="F19" s="45"/>
      <c r="G19" s="45"/>
      <c r="H19" s="45"/>
      <c r="I19" s="46"/>
      <c r="J19" s="49">
        <f>SUM(D19:I19)</f>
        <v>7999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7999</v>
      </c>
      <c r="S19" s="5"/>
    </row>
    <row r="20" spans="1:19" s="6" customFormat="1" ht="15" customHeight="1">
      <c r="A20" s="164"/>
      <c r="B20" s="112" t="s">
        <v>10</v>
      </c>
      <c r="C20" s="112" t="s">
        <v>2</v>
      </c>
      <c r="D20" s="101">
        <v>828308</v>
      </c>
      <c r="E20" s="45"/>
      <c r="F20" s="45"/>
      <c r="G20" s="45"/>
      <c r="H20" s="45"/>
      <c r="I20" s="46"/>
      <c r="J20" s="49">
        <f>SUM(D20:I20)</f>
        <v>828308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828308</v>
      </c>
      <c r="S20" s="5"/>
    </row>
    <row r="21" spans="1:19" s="6" customFormat="1" ht="15" customHeight="1" thickBot="1">
      <c r="A21" s="165"/>
      <c r="B21" s="113" t="s">
        <v>18</v>
      </c>
      <c r="C21" s="113" t="s">
        <v>3</v>
      </c>
      <c r="D21" s="154">
        <v>103551.44393049131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103551.44393049131</v>
      </c>
      <c r="K21" s="154"/>
      <c r="L21" s="12"/>
      <c r="M21" s="12"/>
      <c r="N21" s="12"/>
      <c r="O21" s="12"/>
      <c r="P21" s="47"/>
      <c r="Q21" s="27" t="str">
        <f>IF(OR(Q19=0,Q20=0)," ",Q20/Q19*1000)</f>
        <v> </v>
      </c>
      <c r="R21" s="23">
        <f>IF(OR(R19=0,R20=0)," ",R20/R19*1000)</f>
        <v>103551.44393049131</v>
      </c>
      <c r="S21" s="7"/>
    </row>
    <row r="22" spans="1:19" s="6" customFormat="1" ht="15" customHeight="1">
      <c r="A22" s="163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4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5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/>
      <c r="L24" s="12"/>
      <c r="M24" s="12"/>
      <c r="N24" s="12"/>
      <c r="O24" s="12"/>
      <c r="P24" s="47"/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3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4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5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/>
      <c r="L27" s="12"/>
      <c r="M27" s="12"/>
      <c r="N27" s="12"/>
      <c r="O27" s="12"/>
      <c r="P27" s="47"/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3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4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5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/>
      <c r="L30" s="12"/>
      <c r="M30" s="12"/>
      <c r="N30" s="12"/>
      <c r="O30" s="12"/>
      <c r="P30" s="47"/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3" t="s">
        <v>48</v>
      </c>
      <c r="B31" s="112" t="s">
        <v>9</v>
      </c>
      <c r="C31" s="112" t="s">
        <v>1</v>
      </c>
      <c r="D31" s="101">
        <v>11000</v>
      </c>
      <c r="E31" s="45">
        <v>17207</v>
      </c>
      <c r="F31" s="45"/>
      <c r="G31" s="45">
        <v>22474</v>
      </c>
      <c r="H31" s="45"/>
      <c r="I31" s="46"/>
      <c r="J31" s="49">
        <f>SUM(D31:I31)</f>
        <v>50681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50681</v>
      </c>
      <c r="S31" s="5"/>
    </row>
    <row r="32" spans="1:19" s="6" customFormat="1" ht="15" customHeight="1">
      <c r="A32" s="164"/>
      <c r="B32" s="112" t="s">
        <v>10</v>
      </c>
      <c r="C32" s="112" t="s">
        <v>2</v>
      </c>
      <c r="D32" s="101">
        <v>1259544</v>
      </c>
      <c r="E32" s="45">
        <v>1950796</v>
      </c>
      <c r="F32" s="45"/>
      <c r="G32" s="45">
        <v>2525758</v>
      </c>
      <c r="H32" s="45"/>
      <c r="I32" s="46"/>
      <c r="J32" s="49">
        <f>SUM(D32:I32)</f>
        <v>5736098</v>
      </c>
      <c r="K32" s="101"/>
      <c r="L32" s="70"/>
      <c r="M32" s="70"/>
      <c r="N32" s="70"/>
      <c r="O32" s="70"/>
      <c r="P32" s="71"/>
      <c r="Q32" s="28">
        <f>SUM(K32:P32)</f>
        <v>0</v>
      </c>
      <c r="R32" s="24">
        <f>J32+Q32</f>
        <v>5736098</v>
      </c>
      <c r="S32" s="5"/>
    </row>
    <row r="33" spans="1:19" s="6" customFormat="1" ht="15" customHeight="1" thickBot="1">
      <c r="A33" s="165"/>
      <c r="B33" s="113" t="s">
        <v>18</v>
      </c>
      <c r="C33" s="113" t="s">
        <v>3</v>
      </c>
      <c r="D33" s="154">
        <v>114504</v>
      </c>
      <c r="E33" s="12">
        <v>113372.23223106875</v>
      </c>
      <c r="F33" s="12" t="s">
        <v>53</v>
      </c>
      <c r="G33" s="12">
        <v>112385.7791225416</v>
      </c>
      <c r="H33" s="12" t="s">
        <v>53</v>
      </c>
      <c r="I33" s="47" t="s">
        <v>53</v>
      </c>
      <c r="J33" s="27">
        <f>IF(OR(J31=0,J32=0)," ",J32/J31*1000)</f>
        <v>113180.44237485448</v>
      </c>
      <c r="K33" s="154"/>
      <c r="L33" s="12"/>
      <c r="M33" s="12"/>
      <c r="N33" s="12"/>
      <c r="O33" s="12"/>
      <c r="P33" s="47"/>
      <c r="Q33" s="27" t="str">
        <f>IF(OR(Q31=0,Q32=0)," ",Q32/Q31*1000)</f>
        <v> </v>
      </c>
      <c r="R33" s="23">
        <f>IF(OR(R31=0,R32=0)," ",R32/R31*1000)</f>
        <v>113180.44237485448</v>
      </c>
      <c r="S33" s="10"/>
    </row>
    <row r="34" spans="1:19" s="6" customFormat="1" ht="15" customHeight="1">
      <c r="A34" s="163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4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5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/>
      <c r="L36" s="12"/>
      <c r="M36" s="12"/>
      <c r="N36" s="12"/>
      <c r="O36" s="12"/>
      <c r="P36" s="47"/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3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4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5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/>
      <c r="L39" s="12"/>
      <c r="M39" s="12"/>
      <c r="N39" s="12"/>
      <c r="O39" s="12"/>
      <c r="P39" s="47"/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3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4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5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/>
      <c r="L42" s="12"/>
      <c r="M42" s="12"/>
      <c r="N42" s="12"/>
      <c r="O42" s="12"/>
      <c r="P42" s="47"/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3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4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5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/>
      <c r="L45" s="12"/>
      <c r="M45" s="12"/>
      <c r="N45" s="12"/>
      <c r="O45" s="12"/>
      <c r="P45" s="47"/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3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4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5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/>
      <c r="L48" s="12"/>
      <c r="M48" s="12"/>
      <c r="N48" s="12"/>
      <c r="O48" s="12"/>
      <c r="P48" s="47"/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7" t="s">
        <v>4</v>
      </c>
      <c r="B49" s="112" t="s">
        <v>9</v>
      </c>
      <c r="C49" s="156" t="s">
        <v>1</v>
      </c>
      <c r="D49" s="155">
        <f>D4+D7+D10+D13+D16+D19+D22+D25+D28+D31+D34+D37+D40+D46+D43</f>
        <v>53775</v>
      </c>
      <c r="E49" s="53">
        <f aca="true" t="shared" si="0" ref="E49:I50">E4+E7+E10+E13+E16+E19+E22+E25+E28+E31+E34+E37+E40+E46+E43</f>
        <v>34607</v>
      </c>
      <c r="F49" s="53">
        <f t="shared" si="0"/>
        <v>45383</v>
      </c>
      <c r="G49" s="53">
        <f t="shared" si="0"/>
        <v>43383</v>
      </c>
      <c r="H49" s="53">
        <f t="shared" si="0"/>
        <v>0</v>
      </c>
      <c r="I49" s="55">
        <f t="shared" si="0"/>
        <v>0</v>
      </c>
      <c r="J49" s="102">
        <f>SUM(D49:I49)</f>
        <v>177148</v>
      </c>
      <c r="K49" s="53">
        <f>K4+K7+K10+K13+K16+K19+K22+K25+K28+K31+K34+K37+K40+K46+K43</f>
        <v>0</v>
      </c>
      <c r="L49" s="53">
        <f>L4+L7+L10+L13+L16+L19+L22+L25+L28+L31+L34+L37+L40+L46+L43</f>
        <v>0</v>
      </c>
      <c r="M49" s="14">
        <f aca="true" t="shared" si="1" ref="M49:P50">M4+M7+M10+M13+M16+M19+M22+M25+M28+M31+M34+M37+M40+M46+M43</f>
        <v>0</v>
      </c>
      <c r="N49" s="14">
        <f t="shared" si="1"/>
        <v>0</v>
      </c>
      <c r="O49" s="53">
        <f t="shared" si="1"/>
        <v>0</v>
      </c>
      <c r="P49" s="55">
        <f t="shared" si="1"/>
        <v>0</v>
      </c>
      <c r="Q49" s="29">
        <f>SUM(K49:P49)</f>
        <v>0</v>
      </c>
      <c r="R49" s="25">
        <f>J49+Q49</f>
        <v>177148</v>
      </c>
    </row>
    <row r="50" spans="1:18" ht="15" customHeight="1">
      <c r="A50" s="167"/>
      <c r="B50" s="112" t="s">
        <v>10</v>
      </c>
      <c r="C50" s="157" t="s">
        <v>2</v>
      </c>
      <c r="D50" s="155">
        <f>D5+D8+D11+D14+D17+D20+D23+D26+D29+D32+D35+D38+D41+D47+D44</f>
        <v>6140929</v>
      </c>
      <c r="E50" s="54">
        <f t="shared" si="0"/>
        <v>4114691</v>
      </c>
      <c r="F50" s="53">
        <f t="shared" si="0"/>
        <v>5314286</v>
      </c>
      <c r="G50" s="53">
        <f t="shared" si="0"/>
        <v>4807383</v>
      </c>
      <c r="H50" s="53">
        <f t="shared" si="0"/>
        <v>0</v>
      </c>
      <c r="I50" s="55">
        <f t="shared" si="0"/>
        <v>0</v>
      </c>
      <c r="J50" s="102">
        <f>SUM(D50:I50)</f>
        <v>20377289</v>
      </c>
      <c r="K50" s="53">
        <f>K5+K8+K11+K14+K17+K20+K23+K26+K29+K32+K35+K38+K41+K47+K44</f>
        <v>0</v>
      </c>
      <c r="L50" s="56">
        <f>L5+L8+L11+L14+L17+L20+L23+L26+L29+L32+L35+L38+L41+L47+L44</f>
        <v>0</v>
      </c>
      <c r="M50" s="13">
        <f t="shared" si="1"/>
        <v>0</v>
      </c>
      <c r="N50" s="13">
        <f t="shared" si="1"/>
        <v>0</v>
      </c>
      <c r="O50" s="56">
        <f t="shared" si="1"/>
        <v>0</v>
      </c>
      <c r="P50" s="57">
        <f t="shared" si="1"/>
        <v>0</v>
      </c>
      <c r="Q50" s="28">
        <f>SUM(K50:P50)</f>
        <v>0</v>
      </c>
      <c r="R50" s="24">
        <f>J50+Q50</f>
        <v>20377289</v>
      </c>
    </row>
    <row r="51" spans="1:18" ht="15" customHeight="1" thickBot="1">
      <c r="A51" s="168"/>
      <c r="B51" s="113" t="s">
        <v>18</v>
      </c>
      <c r="C51" s="158" t="s">
        <v>3</v>
      </c>
      <c r="D51" s="23">
        <f>IF(OR(D49=0,D50=0)," ",D50/D49*1000)</f>
        <v>114196.72710367272</v>
      </c>
      <c r="E51" s="12">
        <f aca="true" t="shared" si="2" ref="E51:L51">IF(OR(E49=0,E50=0)," ",E50/E49*1000)</f>
        <v>118897.65076429624</v>
      </c>
      <c r="F51" s="12">
        <f t="shared" si="2"/>
        <v>117098.60520459204</v>
      </c>
      <c r="G51" s="12">
        <f t="shared" si="2"/>
        <v>110812.599405297</v>
      </c>
      <c r="H51" s="12" t="str">
        <f t="shared" si="2"/>
        <v> </v>
      </c>
      <c r="I51" s="47" t="str">
        <f t="shared" si="2"/>
        <v> </v>
      </c>
      <c r="J51" s="27">
        <f t="shared" si="2"/>
        <v>115029.74349131799</v>
      </c>
      <c r="K51" s="12" t="str">
        <f>IF(OR(K49=0,K50=0)," ",K50/K49*1000)</f>
        <v> </v>
      </c>
      <c r="L51" s="12" t="str">
        <f t="shared" si="2"/>
        <v> </v>
      </c>
      <c r="M51" s="12" t="str">
        <f aca="true" t="shared" si="3" ref="M51:R51">IF(OR(M49=0,M50=0)," ",M50/M49*1000)</f>
        <v> </v>
      </c>
      <c r="N51" s="12" t="str">
        <f t="shared" si="3"/>
        <v> </v>
      </c>
      <c r="O51" s="12" t="str">
        <f t="shared" si="3"/>
        <v> </v>
      </c>
      <c r="P51" s="47" t="str">
        <f t="shared" si="3"/>
        <v> </v>
      </c>
      <c r="Q51" s="27" t="str">
        <f t="shared" si="3"/>
        <v> </v>
      </c>
      <c r="R51" s="23">
        <f t="shared" si="3"/>
        <v>115029.74349131799</v>
      </c>
    </row>
    <row r="52" spans="1:18" ht="15" customHeight="1" thickBot="1">
      <c r="A52" s="170" t="s">
        <v>13</v>
      </c>
      <c r="B52" s="171"/>
      <c r="C52" s="172"/>
      <c r="D52" s="32">
        <f>'総合計'!D52</f>
        <v>122.81</v>
      </c>
      <c r="E52" s="32">
        <f>'総合計'!E52</f>
        <v>129.22</v>
      </c>
      <c r="F52" s="32">
        <f>'総合計'!F52</f>
        <v>130.37</v>
      </c>
      <c r="G52" s="32">
        <f>'総合計'!G52</f>
        <v>136.03</v>
      </c>
      <c r="H52" s="32">
        <f>'総合計'!H52</f>
        <v>0</v>
      </c>
      <c r="I52" s="33">
        <f>'総合計'!I52</f>
        <v>0</v>
      </c>
      <c r="J52" s="34">
        <f>'総合計'!J52</f>
        <v>129.37416694358564</v>
      </c>
      <c r="K52" s="35">
        <f>'総合計'!K52</f>
        <v>0</v>
      </c>
      <c r="L52" s="32">
        <f>'総合計'!L52</f>
        <v>0</v>
      </c>
      <c r="M52" s="32">
        <f>'総合計'!M52</f>
        <v>0</v>
      </c>
      <c r="N52" s="32">
        <f>'総合計'!N52</f>
        <v>0</v>
      </c>
      <c r="O52" s="32">
        <f>'総合計'!O52</f>
        <v>0</v>
      </c>
      <c r="P52" s="33">
        <f>'総合計'!P52</f>
        <v>0</v>
      </c>
      <c r="Q52" s="34">
        <f>'総合計'!Q52</f>
        <v>0</v>
      </c>
      <c r="R52" s="36">
        <f>'総合計'!R52</f>
        <v>129.37416694358564</v>
      </c>
    </row>
    <row r="53" spans="1:11" ht="14.25">
      <c r="A53" s="111" t="str">
        <f>'総合計'!A62</f>
        <v>※4～6月は確報値。7月は速報値。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31:A33"/>
    <mergeCell ref="A37:A39"/>
    <mergeCell ref="A49:A51"/>
    <mergeCell ref="Q2:R2"/>
    <mergeCell ref="D1:P1"/>
    <mergeCell ref="A4:A6"/>
    <mergeCell ref="A7:A9"/>
    <mergeCell ref="A10:A12"/>
    <mergeCell ref="A40:A42"/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2022-07-28T04:52:30Z</cp:lastPrinted>
  <dcterms:created xsi:type="dcterms:W3CDTF">1998-08-05T13:54:29Z</dcterms:created>
  <dcterms:modified xsi:type="dcterms:W3CDTF">2022-08-30T02:42:29Z</dcterms:modified>
  <cp:category/>
  <cp:version/>
  <cp:contentType/>
  <cp:contentStatus/>
</cp:coreProperties>
</file>