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400" windowHeight="762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<sst xmlns="http://schemas.openxmlformats.org/spreadsheetml/2006/main" count="1675" uniqueCount="56">
  <si>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</si>
  <si>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</si>
  <si>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</si>
  <si>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</si>
  <si>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</si>
  <si>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</si>
  <si>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</si>
  <si>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</si>
  <si>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</si>
  <si>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</si>
  <si>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</si>
  <si>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</si>
  <si>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</si>
  <si>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</si>
  <si>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</si>
  <si>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</si>
  <si>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</si>
  <si>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</si>
  <si>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</si>
  <si>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</si>
  <si>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</si>
  <si>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</si>
  <si>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</si>
  <si>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</si>
  <si>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</si>
  <si>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</si>
  <si>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</si>
  <si>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</si>
  <si>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</si>
  <si>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</si>
  <si>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</si>
  <si>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</si>
  <si>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</si>
  <si>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</si>
  <si>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</si>
  <si>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</si>
  <si>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</si>
  <si>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</si>
  <si>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</si>
  <si>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</si>
  <si>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</si>
  <si>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</si>
  <si>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</si>
  <si>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</si>
  <si>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</si>
  <si>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</si>
  <si>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</si>
  <si>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</si>
  <si>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</si>
  <si>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</si>
  <si>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</si>
  <si>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</si>
  <si>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</si>
  <si>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</si>
  <si>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</si>
  <si>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※4月は速報値。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</si>
</sst>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3" fillId="0" borderId="13" xfId="49" applyFont="1" applyBorder="1" applyAlignment="1" applyProtection="1">
      <alignment vertical="center"/>
      <protection locked="0"/>
    </xf>
    <xf numFmtId="38" fontId="63" fillId="0" borderId="14" xfId="49" applyFont="1" applyBorder="1" applyAlignment="1" applyProtection="1">
      <alignment vertical="center"/>
      <protection locked="0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v>44708</v>
      </c>
      <c r="R2" s="171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1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0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0</v>
      </c>
      <c r="R4" s="120">
        <f>'P合計'!R4+'B合計'!R4+'液化石油ガス'!R4</f>
        <v>0</v>
      </c>
    </row>
    <row r="5" spans="1:18" ht="13.5" customHeight="1">
      <c r="A5" s="162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0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0</v>
      </c>
      <c r="R5" s="120">
        <f>'P合計'!R5+'B合計'!R5+'液化石油ガス'!R5</f>
        <v>0</v>
      </c>
    </row>
    <row r="6" spans="1:18" ht="13.5" customHeight="1" thickBot="1">
      <c r="A6" s="163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 t="str">
        <f t="shared" si="0"/>
        <v> 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 t="str">
        <f t="shared" si="0"/>
        <v> </v>
      </c>
      <c r="Q6" s="125" t="str">
        <f t="shared" si="0"/>
        <v> </v>
      </c>
      <c r="R6" s="127" t="str">
        <f t="shared" si="0"/>
        <v> </v>
      </c>
    </row>
    <row r="7" spans="1:18" ht="13.5" customHeight="1">
      <c r="A7" s="161" t="s">
        <v>19</v>
      </c>
      <c r="B7" s="112" t="s">
        <v>9</v>
      </c>
      <c r="C7" s="112" t="s">
        <v>1</v>
      </c>
      <c r="D7" s="115">
        <f>'P合計'!D7+'B合計'!D7+'液化石油ガス'!D7</f>
        <v>63613</v>
      </c>
      <c r="E7" s="116">
        <f>'P合計'!E7+'B合計'!E7+'液化石油ガス'!E7</f>
        <v>0</v>
      </c>
      <c r="F7" s="116">
        <f>'P合計'!F7+'B合計'!F7+'液化石油ガス'!F7</f>
        <v>0</v>
      </c>
      <c r="G7" s="116">
        <f>'P合計'!G7+'B合計'!G7+'液化石油ガス'!G7</f>
        <v>0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63613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0</v>
      </c>
      <c r="R7" s="120">
        <f>'P合計'!R7+'B合計'!R7+'液化石油ガス'!R7</f>
        <v>63613</v>
      </c>
    </row>
    <row r="8" spans="1:18" ht="13.5" customHeight="1">
      <c r="A8" s="162"/>
      <c r="B8" s="112" t="s">
        <v>10</v>
      </c>
      <c r="C8" s="112" t="s">
        <v>2</v>
      </c>
      <c r="D8" s="121">
        <f>'P合計'!D8+'B合計'!D8+'液化石油ガス'!D8</f>
        <v>7784221</v>
      </c>
      <c r="E8" s="116">
        <f>'P合計'!E8+'B合計'!E8+'液化石油ガス'!E8</f>
        <v>0</v>
      </c>
      <c r="F8" s="116">
        <f>'P合計'!F8+'B合計'!F8+'液化石油ガス'!F8</f>
        <v>0</v>
      </c>
      <c r="G8" s="116">
        <f>'P合計'!G8+'B合計'!G8+'液化石油ガス'!G8</f>
        <v>0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7784221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0</v>
      </c>
      <c r="R8" s="120">
        <f>'P合計'!R8+'B合計'!R8+'液化石油ガス'!R8</f>
        <v>7784221</v>
      </c>
    </row>
    <row r="9" spans="1:18" ht="13.5" customHeight="1" thickBot="1">
      <c r="A9" s="163"/>
      <c r="B9" s="113" t="s">
        <v>18</v>
      </c>
      <c r="C9" s="113" t="s">
        <v>3</v>
      </c>
      <c r="D9" s="122">
        <f>IF(OR(D7=0,D8=0)," ",(D8/D7)*1000)</f>
        <v>122368.39954097432</v>
      </c>
      <c r="E9" s="123" t="str">
        <f aca="true" t="shared" si="1" ref="E9:R9">IF(OR(E7=0,E8=0)," ",(E8/E7)*1000)</f>
        <v> </v>
      </c>
      <c r="F9" s="123" t="str">
        <f t="shared" si="1"/>
        <v> </v>
      </c>
      <c r="G9" s="123" t="str">
        <f t="shared" si="1"/>
        <v> </v>
      </c>
      <c r="H9" s="123" t="str">
        <f t="shared" si="1"/>
        <v> </v>
      </c>
      <c r="I9" s="124" t="str">
        <f t="shared" si="1"/>
        <v> </v>
      </c>
      <c r="J9" s="125">
        <f t="shared" si="1"/>
        <v>122368.39954097432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 t="str">
        <f t="shared" si="1"/>
        <v> </v>
      </c>
      <c r="P9" s="124" t="str">
        <f t="shared" si="1"/>
        <v> </v>
      </c>
      <c r="Q9" s="125" t="str">
        <f t="shared" si="1"/>
        <v> </v>
      </c>
      <c r="R9" s="127">
        <f t="shared" si="1"/>
        <v>122368.39954097432</v>
      </c>
    </row>
    <row r="10" spans="1:18" ht="13.5" customHeight="1">
      <c r="A10" s="161" t="s">
        <v>39</v>
      </c>
      <c r="B10" s="112" t="s">
        <v>9</v>
      </c>
      <c r="C10" s="112" t="s">
        <v>1</v>
      </c>
      <c r="D10" s="115">
        <f>'P合計'!D10+'B合計'!D10+'液化石油ガス'!D10</f>
        <v>21569</v>
      </c>
      <c r="E10" s="116">
        <f>'P合計'!E10+'B合計'!E10+'液化石油ガス'!E10</f>
        <v>0</v>
      </c>
      <c r="F10" s="116">
        <f>'P合計'!F10+'B合計'!F10+'液化石油ガス'!F10</f>
        <v>0</v>
      </c>
      <c r="G10" s="116">
        <f>'P合計'!G10+'B合計'!G10+'液化石油ガス'!G10</f>
        <v>0</v>
      </c>
      <c r="H10" s="116">
        <f>'P合計'!H10+'B合計'!H10+'液化石油ガス'!H10</f>
        <v>0</v>
      </c>
      <c r="I10" s="117">
        <f>'P合計'!I10+'B合計'!I10+'液化石油ガス'!I10</f>
        <v>0</v>
      </c>
      <c r="J10" s="118">
        <f>SUM(D10:I10)</f>
        <v>21569</v>
      </c>
      <c r="K10" s="119">
        <f>'P合計'!K10+'B合計'!K10+'液化石油ガス'!K10</f>
        <v>0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0</v>
      </c>
      <c r="R10" s="120">
        <f>'P合計'!R10+'B合計'!R10+'液化石油ガス'!R10</f>
        <v>21569</v>
      </c>
    </row>
    <row r="11" spans="1:18" ht="13.5" customHeight="1">
      <c r="A11" s="162"/>
      <c r="B11" s="112" t="s">
        <v>10</v>
      </c>
      <c r="C11" s="112" t="s">
        <v>2</v>
      </c>
      <c r="D11" s="121">
        <f>'P合計'!D11+'B合計'!D11+'液化石油ガス'!D11</f>
        <v>2456715</v>
      </c>
      <c r="E11" s="116">
        <f>'P合計'!E11+'B合計'!E11+'液化石油ガス'!E11</f>
        <v>0</v>
      </c>
      <c r="F11" s="116">
        <f>'P合計'!F11+'B合計'!F11+'液化石油ガス'!F11</f>
        <v>0</v>
      </c>
      <c r="G11" s="116">
        <f>'P合計'!G11+'B合計'!G11+'液化石油ガス'!G11</f>
        <v>0</v>
      </c>
      <c r="H11" s="116">
        <f>'P合計'!H11+'B合計'!H11+'液化石油ガス'!H11</f>
        <v>0</v>
      </c>
      <c r="I11" s="117">
        <f>'P合計'!I11+'B合計'!I11+'液化石油ガス'!I11</f>
        <v>0</v>
      </c>
      <c r="J11" s="118">
        <f>SUM(D11:I11)</f>
        <v>2456715</v>
      </c>
      <c r="K11" s="119">
        <f>'P合計'!K11+'B合計'!K11+'液化石油ガス'!K11</f>
        <v>0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0</v>
      </c>
      <c r="R11" s="120">
        <f>'P合計'!R11+'B合計'!R11+'液化石油ガス'!R11</f>
        <v>2456715</v>
      </c>
    </row>
    <row r="12" spans="1:18" ht="13.5" customHeight="1" thickBot="1">
      <c r="A12" s="163"/>
      <c r="B12" s="113" t="s">
        <v>18</v>
      </c>
      <c r="C12" s="113" t="s">
        <v>3</v>
      </c>
      <c r="D12" s="122">
        <f>IF(OR(D10=0,D11=0)," ",(D11/D10)*1000)</f>
        <v>113900.27354072976</v>
      </c>
      <c r="E12" s="123" t="str">
        <f aca="true" t="shared" si="2" ref="E12:R12">IF(OR(E10=0,E11=0)," ",(E11/E10)*1000)</f>
        <v> </v>
      </c>
      <c r="F12" s="123" t="str">
        <f t="shared" si="2"/>
        <v> </v>
      </c>
      <c r="G12" s="123" t="str">
        <f t="shared" si="2"/>
        <v> </v>
      </c>
      <c r="H12" s="123" t="str">
        <f t="shared" si="2"/>
        <v> </v>
      </c>
      <c r="I12" s="124" t="str">
        <f t="shared" si="2"/>
        <v> </v>
      </c>
      <c r="J12" s="125">
        <f t="shared" si="2"/>
        <v>113900.27354072976</v>
      </c>
      <c r="K12" s="126" t="str">
        <f t="shared" si="2"/>
        <v> </v>
      </c>
      <c r="L12" s="123" t="str">
        <f t="shared" si="2"/>
        <v> </v>
      </c>
      <c r="M12" s="123" t="str">
        <f t="shared" si="2"/>
        <v> 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 t="str">
        <f t="shared" si="2"/>
        <v> </v>
      </c>
      <c r="R12" s="127">
        <f t="shared" si="2"/>
        <v>113900.27354072976</v>
      </c>
    </row>
    <row r="13" spans="1:18" ht="13.5" customHeight="1">
      <c r="A13" s="161" t="s">
        <v>22</v>
      </c>
      <c r="B13" s="112" t="s">
        <v>9</v>
      </c>
      <c r="C13" s="112" t="s">
        <v>1</v>
      </c>
      <c r="D13" s="115">
        <f>'P合計'!D13+'B合計'!D13+'液化石油ガス'!D13</f>
        <v>18989</v>
      </c>
      <c r="E13" s="116">
        <f>'P合計'!E13+'B合計'!E13+'液化石油ガス'!E13</f>
        <v>0</v>
      </c>
      <c r="F13" s="116">
        <f>'P合計'!F13+'B合計'!F13+'液化石油ガス'!F13</f>
        <v>0</v>
      </c>
      <c r="G13" s="116">
        <f>'P合計'!G13+'B合計'!G13+'液化石油ガス'!G13</f>
        <v>0</v>
      </c>
      <c r="H13" s="116">
        <f>'P合計'!H13+'B合計'!H13+'液化石油ガス'!H13</f>
        <v>0</v>
      </c>
      <c r="I13" s="117">
        <f>'P合計'!I13+'B合計'!I13+'液化石油ガス'!I13</f>
        <v>0</v>
      </c>
      <c r="J13" s="118">
        <f>SUM(D13:I13)</f>
        <v>18989</v>
      </c>
      <c r="K13" s="119">
        <f>'P合計'!K13+'B合計'!K13+'液化石油ガス'!K13</f>
        <v>0</v>
      </c>
      <c r="L13" s="116">
        <f>'P合計'!L13+'B合計'!L13+'液化石油ガス'!L13</f>
        <v>0</v>
      </c>
      <c r="M13" s="116">
        <f>'P合計'!M13+'B合計'!M13+'液化石油ガス'!M13</f>
        <v>0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0</v>
      </c>
      <c r="R13" s="120">
        <f>'P合計'!R13+'B合計'!R13+'液化石油ガス'!R13</f>
        <v>18989</v>
      </c>
    </row>
    <row r="14" spans="1:18" ht="13.5" customHeight="1">
      <c r="A14" s="162"/>
      <c r="B14" s="112" t="s">
        <v>10</v>
      </c>
      <c r="C14" s="112" t="s">
        <v>2</v>
      </c>
      <c r="D14" s="121">
        <f>'P合計'!D14+'B合計'!D14+'液化石油ガス'!D14</f>
        <v>1869351</v>
      </c>
      <c r="E14" s="116">
        <f>'P合計'!E14+'B合計'!E14+'液化石油ガス'!E14</f>
        <v>0</v>
      </c>
      <c r="F14" s="116">
        <f>'P合計'!F14+'B合計'!F14+'液化石油ガス'!F14</f>
        <v>0</v>
      </c>
      <c r="G14" s="116">
        <f>'P合計'!G14+'B合計'!G14+'液化石油ガス'!G14</f>
        <v>0</v>
      </c>
      <c r="H14" s="116">
        <f>'P合計'!H14+'B合計'!H14+'液化石油ガス'!H14</f>
        <v>0</v>
      </c>
      <c r="I14" s="117">
        <f>'P合計'!I14+'B合計'!I14+'液化石油ガス'!I14</f>
        <v>0</v>
      </c>
      <c r="J14" s="118">
        <f>SUM(D14:I14)</f>
        <v>1869351</v>
      </c>
      <c r="K14" s="119">
        <f>'P合計'!K14+'B合計'!K14+'液化石油ガス'!K14</f>
        <v>0</v>
      </c>
      <c r="L14" s="116">
        <f>'P合計'!L14+'B合計'!L14+'液化石油ガス'!L14</f>
        <v>0</v>
      </c>
      <c r="M14" s="116">
        <f>'P合計'!M14+'B合計'!M14+'液化石油ガス'!M14</f>
        <v>0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0</v>
      </c>
      <c r="R14" s="120">
        <f>'P合計'!R14+'B合計'!R14+'液化石油ガス'!R14</f>
        <v>1869351</v>
      </c>
    </row>
    <row r="15" spans="1:18" ht="13.5" customHeight="1" thickBot="1">
      <c r="A15" s="163"/>
      <c r="B15" s="113" t="s">
        <v>18</v>
      </c>
      <c r="C15" s="113" t="s">
        <v>3</v>
      </c>
      <c r="D15" s="122">
        <f>IF(OR(D13=0,D14=0)," ",(D14/D13)*1000)</f>
        <v>98443.88856706515</v>
      </c>
      <c r="E15" s="123" t="str">
        <f aca="true" t="shared" si="3" ref="E15:R15">IF(OR(E13=0,E14=0)," ",(E14/E13)*1000)</f>
        <v> </v>
      </c>
      <c r="F15" s="123" t="str">
        <f t="shared" si="3"/>
        <v> </v>
      </c>
      <c r="G15" s="123" t="str">
        <f t="shared" si="3"/>
        <v> </v>
      </c>
      <c r="H15" s="123" t="str">
        <f t="shared" si="3"/>
        <v> </v>
      </c>
      <c r="I15" s="124" t="str">
        <f t="shared" si="3"/>
        <v> </v>
      </c>
      <c r="J15" s="125">
        <f t="shared" si="3"/>
        <v>98443.88856706515</v>
      </c>
      <c r="K15" s="126" t="str">
        <f t="shared" si="3"/>
        <v> </v>
      </c>
      <c r="L15" s="123" t="str">
        <f t="shared" si="3"/>
        <v> </v>
      </c>
      <c r="M15" s="123" t="str">
        <f t="shared" si="3"/>
        <v> 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 t="str">
        <f t="shared" si="3"/>
        <v> </v>
      </c>
      <c r="R15" s="127">
        <f t="shared" si="3"/>
        <v>98443.88856706515</v>
      </c>
    </row>
    <row r="16" spans="1:18" ht="13.5" customHeight="1">
      <c r="A16" s="161" t="s">
        <v>20</v>
      </c>
      <c r="B16" s="112" t="s">
        <v>9</v>
      </c>
      <c r="C16" s="112" t="s">
        <v>1</v>
      </c>
      <c r="D16" s="115">
        <f>'P合計'!D16+'B合計'!D16+'液化石油ガス'!D16</f>
        <v>64430</v>
      </c>
      <c r="E16" s="116">
        <f>'P合計'!E16+'B合計'!E16+'液化石油ガス'!E16</f>
        <v>0</v>
      </c>
      <c r="F16" s="116">
        <f>'P合計'!F16+'B合計'!F16+'液化石油ガス'!F16</f>
        <v>0</v>
      </c>
      <c r="G16" s="116">
        <f>'P合計'!G16+'B合計'!G16+'液化石油ガス'!G16</f>
        <v>0</v>
      </c>
      <c r="H16" s="116">
        <f>'P合計'!H16+'B合計'!H16+'液化石油ガス'!H16</f>
        <v>0</v>
      </c>
      <c r="I16" s="117">
        <f>'P合計'!I16+'B合計'!I16+'液化石油ガス'!I16</f>
        <v>0</v>
      </c>
      <c r="J16" s="118">
        <f>SUM(D16:I16)</f>
        <v>64430</v>
      </c>
      <c r="K16" s="119">
        <f>'P合計'!K16+'B合計'!K16+'液化石油ガス'!K16</f>
        <v>0</v>
      </c>
      <c r="L16" s="116">
        <f>'P合計'!L16+'B合計'!L16+'液化石油ガス'!L16</f>
        <v>0</v>
      </c>
      <c r="M16" s="116">
        <f>'P合計'!M16+'B合計'!M16+'液化石油ガス'!M16</f>
        <v>0</v>
      </c>
      <c r="N16" s="116">
        <f>'P合計'!N16+'B合計'!N16+'液化石油ガス'!N16</f>
        <v>0</v>
      </c>
      <c r="O16" s="116">
        <f>'P合計'!O16+'B合計'!O16+'液化石油ガス'!O16</f>
        <v>0</v>
      </c>
      <c r="P16" s="117">
        <f>'P合計'!P16+'B合計'!P16+'液化石油ガス'!P16</f>
        <v>0</v>
      </c>
      <c r="Q16" s="118">
        <f>'P合計'!Q16+'B合計'!Q16+'液化石油ガス'!Q16</f>
        <v>0</v>
      </c>
      <c r="R16" s="120">
        <f>'P合計'!R16+'B合計'!R16+'液化石油ガス'!R16</f>
        <v>64430</v>
      </c>
    </row>
    <row r="17" spans="1:18" ht="13.5" customHeight="1">
      <c r="A17" s="162"/>
      <c r="B17" s="112" t="s">
        <v>10</v>
      </c>
      <c r="C17" s="112" t="s">
        <v>2</v>
      </c>
      <c r="D17" s="121">
        <f>'P合計'!D17+'B合計'!D17+'液化石油ガス'!D17</f>
        <v>6670466</v>
      </c>
      <c r="E17" s="116">
        <f>'P合計'!E17+'B合計'!E17+'液化石油ガス'!E17</f>
        <v>0</v>
      </c>
      <c r="F17" s="116">
        <f>'P合計'!F17+'B合計'!F17+'液化石油ガス'!F17</f>
        <v>0</v>
      </c>
      <c r="G17" s="116">
        <f>'P合計'!G17+'B合計'!G17+'液化石油ガス'!G17</f>
        <v>0</v>
      </c>
      <c r="H17" s="116">
        <f>'P合計'!H17+'B合計'!H17+'液化石油ガス'!H17</f>
        <v>0</v>
      </c>
      <c r="I17" s="117">
        <f>'P合計'!I17+'B合計'!I17+'液化石油ガス'!I17</f>
        <v>0</v>
      </c>
      <c r="J17" s="118">
        <f>SUM(D17:I17)</f>
        <v>6670466</v>
      </c>
      <c r="K17" s="119">
        <f>'P合計'!K17+'B合計'!K17+'液化石油ガス'!K17</f>
        <v>0</v>
      </c>
      <c r="L17" s="116">
        <f>'P合計'!L17+'B合計'!L17+'液化石油ガス'!L17</f>
        <v>0</v>
      </c>
      <c r="M17" s="116">
        <f>'P合計'!M17+'B合計'!M17+'液化石油ガス'!M17</f>
        <v>0</v>
      </c>
      <c r="N17" s="116">
        <f>'P合計'!N17+'B合計'!N17+'液化石油ガス'!N17</f>
        <v>0</v>
      </c>
      <c r="O17" s="116">
        <f>'P合計'!O17+'B合計'!O17+'液化石油ガス'!O17</f>
        <v>0</v>
      </c>
      <c r="P17" s="117">
        <f>'P合計'!P17+'B合計'!P17+'液化石油ガス'!P17</f>
        <v>0</v>
      </c>
      <c r="Q17" s="118">
        <f>'P合計'!Q17+'B合計'!Q17+'液化石油ガス'!Q17</f>
        <v>0</v>
      </c>
      <c r="R17" s="120">
        <f>'P合計'!R17+'B合計'!R17+'液化石油ガス'!R17</f>
        <v>6670466</v>
      </c>
    </row>
    <row r="18" spans="1:18" ht="13.5" customHeight="1" thickBot="1">
      <c r="A18" s="163"/>
      <c r="B18" s="113" t="s">
        <v>18</v>
      </c>
      <c r="C18" s="113" t="s">
        <v>3</v>
      </c>
      <c r="D18" s="122">
        <f>IF(OR(D16=0,D17=0)," ",(D17/D16)*1000)</f>
        <v>103530.43613223653</v>
      </c>
      <c r="E18" s="123" t="str">
        <f aca="true" t="shared" si="4" ref="E18:R18">IF(OR(E16=0,E17=0)," ",(E17/E16)*1000)</f>
        <v> </v>
      </c>
      <c r="F18" s="123" t="str">
        <f t="shared" si="4"/>
        <v> </v>
      </c>
      <c r="G18" s="123" t="str">
        <f t="shared" si="4"/>
        <v> </v>
      </c>
      <c r="H18" s="123" t="str">
        <f t="shared" si="4"/>
        <v> </v>
      </c>
      <c r="I18" s="124" t="str">
        <f t="shared" si="4"/>
        <v> </v>
      </c>
      <c r="J18" s="125">
        <f t="shared" si="4"/>
        <v>103530.43613223653</v>
      </c>
      <c r="K18" s="126" t="str">
        <f t="shared" si="4"/>
        <v> </v>
      </c>
      <c r="L18" s="123" t="str">
        <f t="shared" si="4"/>
        <v> </v>
      </c>
      <c r="M18" s="123" t="str">
        <f t="shared" si="4"/>
        <v> </v>
      </c>
      <c r="N18" s="123" t="str">
        <f t="shared" si="4"/>
        <v> </v>
      </c>
      <c r="O18" s="123" t="str">
        <f t="shared" si="4"/>
        <v> </v>
      </c>
      <c r="P18" s="124" t="str">
        <f t="shared" si="4"/>
        <v> </v>
      </c>
      <c r="Q18" s="125" t="str">
        <f t="shared" si="4"/>
        <v> </v>
      </c>
      <c r="R18" s="127">
        <f t="shared" si="4"/>
        <v>103530.43613223653</v>
      </c>
    </row>
    <row r="19" spans="1:18" ht="13.5" customHeight="1">
      <c r="A19" s="161" t="s">
        <v>38</v>
      </c>
      <c r="B19" s="112" t="s">
        <v>9</v>
      </c>
      <c r="C19" s="112" t="s">
        <v>1</v>
      </c>
      <c r="D19" s="115">
        <f>'P合計'!D19+'B合計'!D19+'液化石油ガス'!D19</f>
        <v>7999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0</v>
      </c>
      <c r="J19" s="118">
        <f>SUM(D19:I19)</f>
        <v>7999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7999</v>
      </c>
    </row>
    <row r="20" spans="1:18" ht="13.5" customHeight="1">
      <c r="A20" s="162"/>
      <c r="B20" s="112" t="s">
        <v>10</v>
      </c>
      <c r="C20" s="112" t="s">
        <v>2</v>
      </c>
      <c r="D20" s="121">
        <f>'P合計'!D20+'B合計'!D20+'液化石油ガス'!D20</f>
        <v>828308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0</v>
      </c>
      <c r="J20" s="118">
        <f>SUM(D20:I20)</f>
        <v>828308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828308</v>
      </c>
    </row>
    <row r="21" spans="1:18" ht="13.5" customHeight="1" thickBot="1">
      <c r="A21" s="163"/>
      <c r="B21" s="113" t="s">
        <v>18</v>
      </c>
      <c r="C21" s="113" t="s">
        <v>3</v>
      </c>
      <c r="D21" s="122">
        <f>IF(OR(D19=0,D20=0)," ",(D20/D19)*1000)</f>
        <v>103551.44393049131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 t="str">
        <f t="shared" si="5"/>
        <v> </v>
      </c>
      <c r="J21" s="125">
        <f t="shared" si="5"/>
        <v>103551.44393049131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>
        <f t="shared" si="5"/>
        <v>103551.44393049131</v>
      </c>
    </row>
    <row r="22" spans="1:18" ht="13.5" customHeight="1">
      <c r="A22" s="161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2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3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1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2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3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1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2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3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1" t="s">
        <v>48</v>
      </c>
      <c r="B31" s="112" t="s">
        <v>9</v>
      </c>
      <c r="C31" s="112" t="s">
        <v>1</v>
      </c>
      <c r="D31" s="115">
        <f>'P合計'!D31+'B合計'!D31+'液化石油ガス'!D31</f>
        <v>502210</v>
      </c>
      <c r="E31" s="116">
        <f>'P合計'!E31+'B合計'!E31+'液化石油ガス'!E31</f>
        <v>0</v>
      </c>
      <c r="F31" s="116">
        <f>'P合計'!F31+'B合計'!F31+'液化石油ガス'!F31</f>
        <v>0</v>
      </c>
      <c r="G31" s="116">
        <f>'P合計'!G31+'B合計'!G31+'液化石油ガス'!G31</f>
        <v>0</v>
      </c>
      <c r="H31" s="116">
        <f>'P合計'!H31+'B合計'!H31+'液化石油ガス'!H31</f>
        <v>0</v>
      </c>
      <c r="I31" s="117">
        <f>'P合計'!I31+'B合計'!I31+'液化石油ガス'!I31</f>
        <v>0</v>
      </c>
      <c r="J31" s="118">
        <f>SUM(D31:I31)</f>
        <v>502210</v>
      </c>
      <c r="K31" s="119">
        <f>'P合計'!K31+'B合計'!K31+'液化石油ガス'!K31</f>
        <v>0</v>
      </c>
      <c r="L31" s="116">
        <f>'P合計'!L31+'B合計'!L31+'液化石油ガス'!L31</f>
        <v>0</v>
      </c>
      <c r="M31" s="116">
        <f>'P合計'!M31+'B合計'!M31+'液化石油ガス'!M31</f>
        <v>0</v>
      </c>
      <c r="N31" s="116">
        <f>'P合計'!N31+'B合計'!N31+'液化石油ガス'!N31</f>
        <v>0</v>
      </c>
      <c r="O31" s="116">
        <f>'P合計'!O31+'B合計'!O31+'液化石油ガス'!O31</f>
        <v>0</v>
      </c>
      <c r="P31" s="117">
        <f>'P合計'!P31+'B合計'!P31+'液化石油ガス'!P31</f>
        <v>0</v>
      </c>
      <c r="Q31" s="118">
        <f>'P合計'!Q31+'B合計'!Q31+'液化石油ガス'!Q31</f>
        <v>0</v>
      </c>
      <c r="R31" s="120">
        <f>'P合計'!R31+'B合計'!R31+'液化石油ガス'!R31</f>
        <v>502210</v>
      </c>
    </row>
    <row r="32" spans="1:18" ht="13.5" customHeight="1">
      <c r="A32" s="162"/>
      <c r="B32" s="112" t="s">
        <v>10</v>
      </c>
      <c r="C32" s="112" t="s">
        <v>2</v>
      </c>
      <c r="D32" s="121">
        <f>'P合計'!D32+'B合計'!D32+'液化石油ガス'!D32</f>
        <v>54258940</v>
      </c>
      <c r="E32" s="116">
        <f>'P合計'!E32+'B合計'!E32+'液化石油ガス'!E32</f>
        <v>0</v>
      </c>
      <c r="F32" s="116">
        <f>'P合計'!F32+'B合計'!F32+'液化石油ガス'!F32</f>
        <v>0</v>
      </c>
      <c r="G32" s="116">
        <f>'P合計'!G32+'B合計'!G32+'液化石油ガス'!G32</f>
        <v>0</v>
      </c>
      <c r="H32" s="116">
        <f>'P合計'!H32+'B合計'!H32+'液化石油ガス'!H32</f>
        <v>0</v>
      </c>
      <c r="I32" s="117">
        <f>'P合計'!I32+'B合計'!I32+'液化石油ガス'!I32</f>
        <v>0</v>
      </c>
      <c r="J32" s="118">
        <f>SUM(D32:I32)</f>
        <v>54258940</v>
      </c>
      <c r="K32" s="119">
        <f>'P合計'!K32+'B合計'!K32+'液化石油ガス'!K32</f>
        <v>0</v>
      </c>
      <c r="L32" s="116">
        <f>'P合計'!L32+'B合計'!L32+'液化石油ガス'!L32</f>
        <v>0</v>
      </c>
      <c r="M32" s="116">
        <f>'P合計'!M32+'B合計'!M32+'液化石油ガス'!M32</f>
        <v>0</v>
      </c>
      <c r="N32" s="116">
        <f>'P合計'!N32+'B合計'!N32+'液化石油ガス'!N32</f>
        <v>0</v>
      </c>
      <c r="O32" s="116">
        <f>'P合計'!O32+'B合計'!O32+'液化石油ガス'!O32</f>
        <v>0</v>
      </c>
      <c r="P32" s="117">
        <f>'P合計'!P32+'B合計'!P32+'液化石油ガス'!P32</f>
        <v>0</v>
      </c>
      <c r="Q32" s="118">
        <f>'P合計'!Q32+'B合計'!Q32+'液化石油ガス'!Q32</f>
        <v>0</v>
      </c>
      <c r="R32" s="120">
        <f>'P合計'!R32+'B合計'!R32+'液化石油ガス'!R32</f>
        <v>54258940</v>
      </c>
    </row>
    <row r="33" spans="1:18" ht="13.5" customHeight="1" thickBot="1">
      <c r="A33" s="163"/>
      <c r="B33" s="113" t="s">
        <v>18</v>
      </c>
      <c r="C33" s="113" t="s">
        <v>3</v>
      </c>
      <c r="D33" s="122">
        <f>IF(OR(D31=0,D32=0)," ",(D32/D31)*1000)</f>
        <v>108040.34168973139</v>
      </c>
      <c r="E33" s="123" t="str">
        <f aca="true" t="shared" si="9" ref="E33:R33">IF(OR(E31=0,E32=0)," ",(E32/E31)*1000)</f>
        <v> </v>
      </c>
      <c r="F33" s="123" t="str">
        <f t="shared" si="9"/>
        <v> </v>
      </c>
      <c r="G33" s="123" t="str">
        <f t="shared" si="9"/>
        <v> </v>
      </c>
      <c r="H33" s="123" t="str">
        <f t="shared" si="9"/>
        <v> </v>
      </c>
      <c r="I33" s="124" t="str">
        <f t="shared" si="9"/>
        <v> </v>
      </c>
      <c r="J33" s="125">
        <f t="shared" si="9"/>
        <v>108040.34168973139</v>
      </c>
      <c r="K33" s="126" t="str">
        <f t="shared" si="9"/>
        <v> </v>
      </c>
      <c r="L33" s="123" t="str">
        <f t="shared" si="9"/>
        <v> </v>
      </c>
      <c r="M33" s="123" t="str">
        <f t="shared" si="9"/>
        <v> </v>
      </c>
      <c r="N33" s="123" t="str">
        <f t="shared" si="9"/>
        <v> </v>
      </c>
      <c r="O33" s="123" t="str">
        <f t="shared" si="9"/>
        <v> </v>
      </c>
      <c r="P33" s="124" t="str">
        <f t="shared" si="9"/>
        <v> </v>
      </c>
      <c r="Q33" s="125" t="str">
        <f t="shared" si="9"/>
        <v> </v>
      </c>
      <c r="R33" s="127">
        <f t="shared" si="9"/>
        <v>108040.34168973139</v>
      </c>
    </row>
    <row r="34" spans="1:18" ht="13.5" customHeight="1">
      <c r="A34" s="161" t="s">
        <v>54</v>
      </c>
      <c r="B34" s="112" t="s">
        <v>9</v>
      </c>
      <c r="C34" s="112" t="s">
        <v>1</v>
      </c>
      <c r="D34" s="115">
        <f>'P合計'!D34+'B合計'!D34+'液化石油ガス'!D34</f>
        <v>127239</v>
      </c>
      <c r="E34" s="116">
        <f>'P合計'!E34+'B合計'!E34+'液化石油ガス'!E34</f>
        <v>0</v>
      </c>
      <c r="F34" s="116">
        <f>'P合計'!F34+'B合計'!F34+'液化石油ガス'!F34</f>
        <v>0</v>
      </c>
      <c r="G34" s="116">
        <f>'P合計'!G34+'B合計'!G34+'液化石油ガス'!G34</f>
        <v>0</v>
      </c>
      <c r="H34" s="116">
        <f>'P合計'!H34+'B合計'!H34+'液化石油ガス'!H34</f>
        <v>0</v>
      </c>
      <c r="I34" s="117">
        <f>'P合計'!I34+'B合計'!I34+'液化石油ガス'!I34</f>
        <v>0</v>
      </c>
      <c r="J34" s="118">
        <f>SUM(D34:I34)</f>
        <v>127239</v>
      </c>
      <c r="K34" s="119">
        <f>'P合計'!K34+'B合計'!K34+'液化石油ガス'!K34</f>
        <v>0</v>
      </c>
      <c r="L34" s="116">
        <f>'P合計'!L34+'B合計'!L34+'液化石油ガス'!L34</f>
        <v>0</v>
      </c>
      <c r="M34" s="116">
        <f>'P合計'!M34+'B合計'!M34+'液化石油ガス'!M34</f>
        <v>0</v>
      </c>
      <c r="N34" s="116">
        <f>'P合計'!N34+'B合計'!N34+'液化石油ガス'!N34</f>
        <v>0</v>
      </c>
      <c r="O34" s="116">
        <f>'P合計'!O34+'B合計'!O34+'液化石油ガス'!O34</f>
        <v>0</v>
      </c>
      <c r="P34" s="117">
        <f>'P合計'!P34+'B合計'!P34+'液化石油ガス'!P34</f>
        <v>0</v>
      </c>
      <c r="Q34" s="118">
        <f>'P合計'!Q34+'B合計'!Q34+'液化石油ガス'!Q34</f>
        <v>0</v>
      </c>
      <c r="R34" s="120">
        <f>'P合計'!R34+'B合計'!R34+'液化石油ガス'!R34</f>
        <v>127239</v>
      </c>
    </row>
    <row r="35" spans="1:18" ht="13.5" customHeight="1">
      <c r="A35" s="162"/>
      <c r="B35" s="112" t="s">
        <v>10</v>
      </c>
      <c r="C35" s="112" t="s">
        <v>2</v>
      </c>
      <c r="D35" s="121">
        <f>'P合計'!D35+'B合計'!D35+'液化石油ガス'!D35</f>
        <v>13732287</v>
      </c>
      <c r="E35" s="116">
        <f>'P合計'!E35+'B合計'!E35+'液化石油ガス'!E35</f>
        <v>0</v>
      </c>
      <c r="F35" s="116">
        <f>'P合計'!F35+'B合計'!F35+'液化石油ガス'!F35</f>
        <v>0</v>
      </c>
      <c r="G35" s="116">
        <f>'P合計'!G35+'B合計'!G35+'液化石油ガス'!G35</f>
        <v>0</v>
      </c>
      <c r="H35" s="116">
        <f>'P合計'!H35+'B合計'!H35+'液化石油ガス'!H35</f>
        <v>0</v>
      </c>
      <c r="I35" s="117">
        <f>'P合計'!I35+'B合計'!I35+'液化石油ガス'!I35</f>
        <v>0</v>
      </c>
      <c r="J35" s="118">
        <f>SUM(D35:I35)</f>
        <v>13732287</v>
      </c>
      <c r="K35" s="119">
        <f>'P合計'!K35+'B合計'!K35+'液化石油ガス'!K35</f>
        <v>0</v>
      </c>
      <c r="L35" s="116">
        <f>'P合計'!L35+'B合計'!L35+'液化石油ガス'!L35</f>
        <v>0</v>
      </c>
      <c r="M35" s="116">
        <f>'P合計'!M35+'B合計'!M35+'液化石油ガス'!M35</f>
        <v>0</v>
      </c>
      <c r="N35" s="116">
        <f>'P合計'!N35+'B合計'!N35+'液化石油ガス'!N35</f>
        <v>0</v>
      </c>
      <c r="O35" s="116">
        <f>'P合計'!O35+'B合計'!O35+'液化石油ガス'!O35</f>
        <v>0</v>
      </c>
      <c r="P35" s="117">
        <f>'P合計'!P35+'B合計'!P35+'液化石油ガス'!P35</f>
        <v>0</v>
      </c>
      <c r="Q35" s="118">
        <f>'P合計'!Q35+'B合計'!Q35+'液化石油ガス'!Q35</f>
        <v>0</v>
      </c>
      <c r="R35" s="120">
        <f>'P合計'!R35+'B合計'!R35+'液化石油ガス'!R35</f>
        <v>13732287</v>
      </c>
    </row>
    <row r="36" spans="1:18" ht="13.5" customHeight="1" thickBot="1">
      <c r="A36" s="163"/>
      <c r="B36" s="113" t="s">
        <v>18</v>
      </c>
      <c r="C36" s="113" t="s">
        <v>3</v>
      </c>
      <c r="D36" s="122">
        <f>IF(OR(D34=0,D35=0)," ",(D35/D34)*1000)</f>
        <v>107925.14087661801</v>
      </c>
      <c r="E36" s="123" t="str">
        <f aca="true" t="shared" si="10" ref="E36:R36">IF(OR(E34=0,E35=0)," ",(E35/E34)*1000)</f>
        <v> </v>
      </c>
      <c r="F36" s="123" t="str">
        <f t="shared" si="10"/>
        <v> </v>
      </c>
      <c r="G36" s="123" t="str">
        <f t="shared" si="10"/>
        <v> </v>
      </c>
      <c r="H36" s="123" t="str">
        <f t="shared" si="10"/>
        <v> </v>
      </c>
      <c r="I36" s="124" t="str">
        <f t="shared" si="10"/>
        <v> </v>
      </c>
      <c r="J36" s="125">
        <f t="shared" si="10"/>
        <v>107925.14087661801</v>
      </c>
      <c r="K36" s="126" t="str">
        <f t="shared" si="10"/>
        <v> </v>
      </c>
      <c r="L36" s="123" t="str">
        <f t="shared" si="10"/>
        <v> </v>
      </c>
      <c r="M36" s="123" t="str">
        <f t="shared" si="10"/>
        <v> </v>
      </c>
      <c r="N36" s="123" t="str">
        <f t="shared" si="10"/>
        <v> </v>
      </c>
      <c r="O36" s="123" t="str">
        <f t="shared" si="10"/>
        <v> </v>
      </c>
      <c r="P36" s="124" t="str">
        <f t="shared" si="10"/>
        <v> </v>
      </c>
      <c r="Q36" s="125" t="str">
        <f t="shared" si="10"/>
        <v> </v>
      </c>
      <c r="R36" s="127">
        <f t="shared" si="10"/>
        <v>107925.14087661801</v>
      </c>
    </row>
    <row r="37" spans="1:18" ht="13.5" customHeight="1">
      <c r="A37" s="161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2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3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1" t="s">
        <v>11</v>
      </c>
      <c r="B40" s="114" t="s">
        <v>9</v>
      </c>
      <c r="C40" s="114" t="s">
        <v>1</v>
      </c>
      <c r="D40" s="115">
        <f>'P合計'!D40+'B合計'!D40+'液化石油ガス'!D40</f>
        <v>1332</v>
      </c>
      <c r="E40" s="116">
        <f>'P合計'!E40+'B合計'!E40+'液化石油ガス'!E40</f>
        <v>0</v>
      </c>
      <c r="F40" s="116">
        <f>'P合計'!F40+'B合計'!F40+'液化石油ガス'!F40</f>
        <v>0</v>
      </c>
      <c r="G40" s="116">
        <f>'P合計'!G40+'B合計'!G40+'液化石油ガス'!G40</f>
        <v>0</v>
      </c>
      <c r="H40" s="116">
        <f>'P合計'!H40+'B合計'!H40+'液化石油ガス'!H40</f>
        <v>0</v>
      </c>
      <c r="I40" s="117">
        <f>'P合計'!I40+'B合計'!I40+'液化石油ガス'!I40</f>
        <v>0</v>
      </c>
      <c r="J40" s="118">
        <f>SUM(D40:I40)</f>
        <v>1332</v>
      </c>
      <c r="K40" s="119">
        <f>'P合計'!K40+'B合計'!K40+'液化石油ガス'!K40</f>
        <v>0</v>
      </c>
      <c r="L40" s="116">
        <f>'P合計'!L40+'B合計'!L40+'液化石油ガス'!L40</f>
        <v>0</v>
      </c>
      <c r="M40" s="116">
        <f>'P合計'!M40+'B合計'!M40+'液化石油ガス'!M40</f>
        <v>0</v>
      </c>
      <c r="N40" s="116">
        <f>'P合計'!N40+'B合計'!N40+'液化石油ガス'!N40</f>
        <v>0</v>
      </c>
      <c r="O40" s="116">
        <f>'P合計'!O40+'B合計'!O40+'液化石油ガス'!O40</f>
        <v>0</v>
      </c>
      <c r="P40" s="117">
        <f>'P合計'!P40+'B合計'!P40+'液化石油ガス'!P40</f>
        <v>0</v>
      </c>
      <c r="Q40" s="118">
        <f>'P合計'!Q40+'B合計'!Q40+'液化石油ガス'!Q40</f>
        <v>0</v>
      </c>
      <c r="R40" s="120">
        <f>'P合計'!R40+'B合計'!R40+'液化石油ガス'!R40</f>
        <v>1332</v>
      </c>
    </row>
    <row r="41" spans="1:18" ht="13.5" customHeight="1">
      <c r="A41" s="162"/>
      <c r="B41" s="112" t="s">
        <v>10</v>
      </c>
      <c r="C41" s="112" t="s">
        <v>2</v>
      </c>
      <c r="D41" s="121">
        <f>'P合計'!D41+'B合計'!D41+'液化石油ガス'!D41</f>
        <v>370372</v>
      </c>
      <c r="E41" s="116">
        <f>'P合計'!E41+'B合計'!E41+'液化石油ガス'!E41</f>
        <v>0</v>
      </c>
      <c r="F41" s="116">
        <f>'P合計'!F41+'B合計'!F41+'液化石油ガス'!F41</f>
        <v>0</v>
      </c>
      <c r="G41" s="116">
        <f>'P合計'!G41+'B合計'!G41+'液化石油ガス'!G41</f>
        <v>0</v>
      </c>
      <c r="H41" s="116">
        <f>'P合計'!H41+'B合計'!H41+'液化石油ガス'!H41</f>
        <v>0</v>
      </c>
      <c r="I41" s="117">
        <f>'P合計'!I41+'B合計'!I41+'液化石油ガス'!I41</f>
        <v>0</v>
      </c>
      <c r="J41" s="118">
        <f>SUM(D41:I41)</f>
        <v>370372</v>
      </c>
      <c r="K41" s="119">
        <f>'P合計'!K41+'B合計'!K41+'液化石油ガス'!K41</f>
        <v>0</v>
      </c>
      <c r="L41" s="116">
        <f>'P合計'!L41+'B合計'!L41+'液化石油ガス'!L41</f>
        <v>0</v>
      </c>
      <c r="M41" s="116">
        <f>'P合計'!M41+'B合計'!M41+'液化石油ガス'!M41</f>
        <v>0</v>
      </c>
      <c r="N41" s="116">
        <f>'P合計'!N41+'B合計'!N41+'液化石油ガス'!N41</f>
        <v>0</v>
      </c>
      <c r="O41" s="116">
        <f>'P合計'!O41+'B合計'!O41+'液化石油ガス'!O41</f>
        <v>0</v>
      </c>
      <c r="P41" s="117">
        <f>'P合計'!P41+'B合計'!P41+'液化石油ガス'!P41</f>
        <v>0</v>
      </c>
      <c r="Q41" s="118">
        <f>'P合計'!Q41+'B合計'!Q41+'液化石油ガス'!Q41</f>
        <v>0</v>
      </c>
      <c r="R41" s="120">
        <f>'P合計'!R41+'B合計'!R41+'液化石油ガス'!R41</f>
        <v>370372</v>
      </c>
    </row>
    <row r="42" spans="1:18" ht="13.5" customHeight="1" thickBot="1">
      <c r="A42" s="163"/>
      <c r="B42" s="113" t="s">
        <v>18</v>
      </c>
      <c r="C42" s="113" t="s">
        <v>3</v>
      </c>
      <c r="D42" s="122">
        <f>IF(OR(D40=0,D41=0)," ",(D41/D40)*1000)</f>
        <v>278057.0570570571</v>
      </c>
      <c r="E42" s="123" t="str">
        <f aca="true" t="shared" si="12" ref="E42:R42">IF(OR(E40=0,E41=0)," ",(E41/E40)*1000)</f>
        <v> </v>
      </c>
      <c r="F42" s="123" t="str">
        <f t="shared" si="12"/>
        <v> </v>
      </c>
      <c r="G42" s="123" t="str">
        <f t="shared" si="12"/>
        <v> </v>
      </c>
      <c r="H42" s="123" t="str">
        <f t="shared" si="12"/>
        <v> </v>
      </c>
      <c r="I42" s="124" t="str">
        <f t="shared" si="12"/>
        <v> </v>
      </c>
      <c r="J42" s="125">
        <f t="shared" si="12"/>
        <v>278057.0570570571</v>
      </c>
      <c r="K42" s="126" t="str">
        <f t="shared" si="12"/>
        <v> </v>
      </c>
      <c r="L42" s="123" t="str">
        <f t="shared" si="12"/>
        <v> </v>
      </c>
      <c r="M42" s="123" t="str">
        <f t="shared" si="12"/>
        <v> </v>
      </c>
      <c r="N42" s="123" t="str">
        <f t="shared" si="12"/>
        <v> </v>
      </c>
      <c r="O42" s="123" t="str">
        <f t="shared" si="12"/>
        <v> </v>
      </c>
      <c r="P42" s="124" t="str">
        <f t="shared" si="12"/>
        <v> </v>
      </c>
      <c r="Q42" s="125" t="str">
        <f t="shared" si="12"/>
        <v> </v>
      </c>
      <c r="R42" s="127">
        <f t="shared" si="12"/>
        <v>278057.0570570571</v>
      </c>
    </row>
    <row r="43" spans="1:18" ht="13.5" customHeight="1">
      <c r="A43" s="161" t="s">
        <v>47</v>
      </c>
      <c r="B43" s="114" t="s">
        <v>9</v>
      </c>
      <c r="C43" s="114" t="s">
        <v>1</v>
      </c>
      <c r="D43" s="115">
        <f>'P合計'!D43+'B合計'!D43+'液化石油ガス'!D43</f>
        <v>0</v>
      </c>
      <c r="E43" s="116">
        <f>'P合計'!E43+'B合計'!E43+'液化石油ガス'!E43</f>
        <v>0</v>
      </c>
      <c r="F43" s="116">
        <f>'P合計'!F43+'B合計'!F43+'液化石油ガス'!F43</f>
        <v>0</v>
      </c>
      <c r="G43" s="116">
        <f>'P合計'!G43+'B合計'!G43+'液化石油ガス'!G43</f>
        <v>0</v>
      </c>
      <c r="H43" s="116">
        <f>'P合計'!H43+'B合計'!H43+'液化石油ガス'!H43</f>
        <v>0</v>
      </c>
      <c r="I43" s="117">
        <f>'P合計'!I43+'B合計'!I43+'液化石油ガス'!I43</f>
        <v>0</v>
      </c>
      <c r="J43" s="118">
        <f>SUM(D43:I43)</f>
        <v>0</v>
      </c>
      <c r="K43" s="119">
        <f>'P合計'!K43+'B合計'!K43+'液化石油ガス'!K43</f>
        <v>0</v>
      </c>
      <c r="L43" s="116">
        <f>'P合計'!L43+'B合計'!L43+'液化石油ガス'!L43</f>
        <v>0</v>
      </c>
      <c r="M43" s="116">
        <f>'P合計'!M43+'B合計'!M43+'液化石油ガス'!M43</f>
        <v>0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0</v>
      </c>
      <c r="R43" s="120">
        <f>'P合計'!R43+'B合計'!R43+'液化石油ガス'!R43</f>
        <v>0</v>
      </c>
    </row>
    <row r="44" spans="1:18" ht="13.5" customHeight="1">
      <c r="A44" s="162"/>
      <c r="B44" s="112" t="s">
        <v>10</v>
      </c>
      <c r="C44" s="112" t="s">
        <v>2</v>
      </c>
      <c r="D44" s="121">
        <f>'P合計'!D44+'B合計'!D44+'液化石油ガス'!D44</f>
        <v>0</v>
      </c>
      <c r="E44" s="116">
        <f>'P合計'!E44+'B合計'!E44+'液化石油ガス'!E44</f>
        <v>0</v>
      </c>
      <c r="F44" s="116">
        <f>'P合計'!F44+'B合計'!F44+'液化石油ガス'!F44</f>
        <v>0</v>
      </c>
      <c r="G44" s="116">
        <f>'P合計'!G44+'B合計'!G44+'液化石油ガス'!G44</f>
        <v>0</v>
      </c>
      <c r="H44" s="116">
        <f>'P合計'!H44+'B合計'!H44+'液化石油ガス'!H44</f>
        <v>0</v>
      </c>
      <c r="I44" s="117">
        <f>'P合計'!I44+'B合計'!I44+'液化石油ガス'!I44</f>
        <v>0</v>
      </c>
      <c r="J44" s="118">
        <f>SUM(D44:I44)</f>
        <v>0</v>
      </c>
      <c r="K44" s="119">
        <f>'P合計'!K44+'B合計'!K44+'液化石油ガス'!K44</f>
        <v>0</v>
      </c>
      <c r="L44" s="116">
        <f>'P合計'!L44+'B合計'!L44+'液化石油ガス'!L44</f>
        <v>0</v>
      </c>
      <c r="M44" s="116">
        <f>'P合計'!M44+'B合計'!M44+'液化石油ガス'!M44</f>
        <v>0</v>
      </c>
      <c r="N44" s="116">
        <f>'P合計'!N44+'B合計'!N44+'液化石油ガス'!N44</f>
        <v>0</v>
      </c>
      <c r="O44" s="116">
        <f>'P合計'!O44+'B合計'!O44+'液化石油ガス'!O44</f>
        <v>0</v>
      </c>
      <c r="P44" s="117">
        <f>'P合計'!P44+'B合計'!P44+'液化石油ガス'!P44</f>
        <v>0</v>
      </c>
      <c r="Q44" s="118">
        <f>'P合計'!Q44+'B合計'!Q44+'液化石油ガス'!Q44</f>
        <v>0</v>
      </c>
      <c r="R44" s="120">
        <f>'P合計'!R44+'B合計'!R44+'液化石油ガス'!R44</f>
        <v>0</v>
      </c>
    </row>
    <row r="45" spans="1:18" ht="13.5" customHeight="1" thickBot="1">
      <c r="A45" s="163"/>
      <c r="B45" s="113" t="s">
        <v>18</v>
      </c>
      <c r="C45" s="113" t="s">
        <v>3</v>
      </c>
      <c r="D45" s="122" t="str">
        <f>IF(OR(D43=0,D44=0)," ",(D44/D43)*1000)</f>
        <v> </v>
      </c>
      <c r="E45" s="123" t="str">
        <f aca="true" t="shared" si="13" ref="E45:R45">IF(OR(E43=0,E44=0)," ",(E44/E43)*1000)</f>
        <v> </v>
      </c>
      <c r="F45" s="123" t="str">
        <f t="shared" si="13"/>
        <v> </v>
      </c>
      <c r="G45" s="123" t="str">
        <f t="shared" si="13"/>
        <v> </v>
      </c>
      <c r="H45" s="123" t="str">
        <f t="shared" si="13"/>
        <v> </v>
      </c>
      <c r="I45" s="124" t="str">
        <f t="shared" si="13"/>
        <v> </v>
      </c>
      <c r="J45" s="125" t="str">
        <f t="shared" si="13"/>
        <v> </v>
      </c>
      <c r="K45" s="126" t="str">
        <f t="shared" si="13"/>
        <v> </v>
      </c>
      <c r="L45" s="123" t="str">
        <f t="shared" si="13"/>
        <v> </v>
      </c>
      <c r="M45" s="123" t="str">
        <f t="shared" si="13"/>
        <v> </v>
      </c>
      <c r="N45" s="123" t="str">
        <f t="shared" si="13"/>
        <v> </v>
      </c>
      <c r="O45" s="123" t="str">
        <f t="shared" si="13"/>
        <v> </v>
      </c>
      <c r="P45" s="124" t="str">
        <f t="shared" si="13"/>
        <v> </v>
      </c>
      <c r="Q45" s="125" t="str">
        <f t="shared" si="13"/>
        <v> </v>
      </c>
      <c r="R45" s="127" t="str">
        <f t="shared" si="13"/>
        <v> </v>
      </c>
    </row>
    <row r="46" spans="1:18" ht="13.5" customHeight="1">
      <c r="A46" s="161" t="s">
        <v>12</v>
      </c>
      <c r="B46" s="112" t="s">
        <v>9</v>
      </c>
      <c r="C46" s="112" t="s">
        <v>1</v>
      </c>
      <c r="D46" s="115">
        <f>'P合計'!D46+'B合計'!D46+'液化石油ガス'!D46</f>
        <v>205</v>
      </c>
      <c r="E46" s="116">
        <f>'P合計'!E46+'B合計'!E46+'液化石油ガス'!E46</f>
        <v>0</v>
      </c>
      <c r="F46" s="116">
        <f>'P合計'!F46+'B合計'!F46+'液化石油ガス'!F46</f>
        <v>0</v>
      </c>
      <c r="G46" s="116">
        <f>'P合計'!G46+'B合計'!G46+'液化石油ガス'!G46</f>
        <v>0</v>
      </c>
      <c r="H46" s="116">
        <f>'P合計'!H46+'B合計'!H46+'液化石油ガス'!H46</f>
        <v>0</v>
      </c>
      <c r="I46" s="117">
        <f>'P合計'!I46+'B合計'!I46+'液化石油ガス'!I46</f>
        <v>0</v>
      </c>
      <c r="J46" s="118">
        <f>SUM(D46:I46)</f>
        <v>205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0</v>
      </c>
      <c r="R46" s="120">
        <f>'P合計'!R46+'B合計'!R46+'液化石油ガス'!R46</f>
        <v>205</v>
      </c>
    </row>
    <row r="47" spans="1:18" ht="13.5" customHeight="1">
      <c r="A47" s="162"/>
      <c r="B47" s="112" t="s">
        <v>10</v>
      </c>
      <c r="C47" s="112" t="s">
        <v>2</v>
      </c>
      <c r="D47" s="121">
        <f>'P合計'!D47+'B合計'!D47+'液化石油ガス'!D47</f>
        <v>23987</v>
      </c>
      <c r="E47" s="116">
        <f>'P合計'!E47+'B合計'!E47+'液化石油ガス'!E47</f>
        <v>0</v>
      </c>
      <c r="F47" s="116">
        <f>'P合計'!F47+'B合計'!F47+'液化石油ガス'!F47</f>
        <v>0</v>
      </c>
      <c r="G47" s="116">
        <f>'P合計'!G47+'B合計'!G47+'液化石油ガス'!G47</f>
        <v>0</v>
      </c>
      <c r="H47" s="116">
        <f>'P合計'!H47+'B合計'!H47+'液化石油ガス'!H47</f>
        <v>0</v>
      </c>
      <c r="I47" s="117">
        <f>'P合計'!I47+'B合計'!I47+'液化石油ガス'!I47</f>
        <v>0</v>
      </c>
      <c r="J47" s="118">
        <f>SUM(D47:I47)</f>
        <v>23987</v>
      </c>
      <c r="K47" s="119">
        <f>'P合計'!K47+'B合計'!K47+'液化石油ガス'!K47</f>
        <v>0</v>
      </c>
      <c r="L47" s="116">
        <f>'P合計'!L47+'B合計'!L47+'液化石油ガス'!L47</f>
        <v>0</v>
      </c>
      <c r="M47" s="116">
        <f>'P合計'!M47+'B合計'!M47+'液化石油ガス'!M47</f>
        <v>0</v>
      </c>
      <c r="N47" s="116">
        <f>'P合計'!N47+'B合計'!N47+'液化石油ガス'!N47</f>
        <v>0</v>
      </c>
      <c r="O47" s="116">
        <f>'P合計'!O47+'B合計'!O47+'液化石油ガス'!O47</f>
        <v>0</v>
      </c>
      <c r="P47" s="117">
        <f>'P合計'!P47+'B合計'!P47+'液化石油ガス'!P47</f>
        <v>0</v>
      </c>
      <c r="Q47" s="118">
        <f>'P合計'!Q47+'B合計'!Q47+'液化石油ガス'!Q47</f>
        <v>0</v>
      </c>
      <c r="R47" s="120">
        <f>'P合計'!R47+'B合計'!R47+'液化石油ガス'!R47</f>
        <v>23987</v>
      </c>
    </row>
    <row r="48" spans="1:18" ht="13.5" customHeight="1" thickBot="1">
      <c r="A48" s="163"/>
      <c r="B48" s="113" t="s">
        <v>18</v>
      </c>
      <c r="C48" s="113" t="s">
        <v>3</v>
      </c>
      <c r="D48" s="122">
        <f>IF(OR(D46=0,D47=0)," ",(D47/D46)*1000)</f>
        <v>117009.75609756098</v>
      </c>
      <c r="E48" s="123" t="str">
        <f aca="true" t="shared" si="14" ref="E48:R48">IF(OR(E46=0,E47=0)," ",(E47/E46)*1000)</f>
        <v> </v>
      </c>
      <c r="F48" s="123" t="str">
        <f t="shared" si="14"/>
        <v> </v>
      </c>
      <c r="G48" s="123" t="str">
        <f t="shared" si="14"/>
        <v> </v>
      </c>
      <c r="H48" s="123" t="str">
        <f t="shared" si="14"/>
        <v> </v>
      </c>
      <c r="I48" s="124" t="str">
        <f t="shared" si="14"/>
        <v> </v>
      </c>
      <c r="J48" s="125">
        <f t="shared" si="14"/>
        <v>117009.75609756098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 t="str">
        <f t="shared" si="14"/>
        <v> </v>
      </c>
      <c r="Q48" s="125" t="str">
        <f t="shared" si="14"/>
        <v> </v>
      </c>
      <c r="R48" s="127">
        <f t="shared" si="14"/>
        <v>117009.75609756098</v>
      </c>
    </row>
    <row r="49" spans="1:18" ht="13.5" customHeight="1">
      <c r="A49" s="165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807586</v>
      </c>
      <c r="E49" s="129">
        <f t="shared" si="15"/>
        <v>0</v>
      </c>
      <c r="F49" s="129">
        <f t="shared" si="15"/>
        <v>0</v>
      </c>
      <c r="G49" s="129">
        <f t="shared" si="15"/>
        <v>0</v>
      </c>
      <c r="H49" s="129">
        <f t="shared" si="15"/>
        <v>0</v>
      </c>
      <c r="I49" s="130">
        <f t="shared" si="15"/>
        <v>0</v>
      </c>
      <c r="J49" s="118">
        <f>SUM(D49:I49)</f>
        <v>807586</v>
      </c>
      <c r="K49" s="131">
        <f aca="true" t="shared" si="16" ref="K49:P49">K4+K7+K10+K13+K16+K19+K22+K25+K28+K31+K34+K37+K40+K43+K46</f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30">
        <f t="shared" si="16"/>
        <v>0</v>
      </c>
      <c r="Q49" s="132">
        <f>SUM(K49:P49)</f>
        <v>0</v>
      </c>
      <c r="R49" s="133">
        <f>J49+Q49</f>
        <v>807586</v>
      </c>
    </row>
    <row r="50" spans="1:18" ht="13.5" customHeight="1">
      <c r="A50" s="165"/>
      <c r="B50" s="112" t="s">
        <v>10</v>
      </c>
      <c r="C50" s="112" t="s">
        <v>2</v>
      </c>
      <c r="D50" s="134">
        <f t="shared" si="15"/>
        <v>87994647</v>
      </c>
      <c r="E50" s="135">
        <f t="shared" si="15"/>
        <v>0</v>
      </c>
      <c r="F50" s="135">
        <f t="shared" si="15"/>
        <v>0</v>
      </c>
      <c r="G50" s="135">
        <f t="shared" si="15"/>
        <v>0</v>
      </c>
      <c r="H50" s="135">
        <f t="shared" si="15"/>
        <v>0</v>
      </c>
      <c r="I50" s="136">
        <f t="shared" si="15"/>
        <v>0</v>
      </c>
      <c r="J50" s="118">
        <f>SUM(D50:I50)</f>
        <v>87994647</v>
      </c>
      <c r="K50" s="137">
        <f aca="true" t="shared" si="17" ref="K50:P50">K5+K8+K11+K14+K17+K20+K23+K26+K29+K32+K35+K38+K41+K44+K47</f>
        <v>0</v>
      </c>
      <c r="L50" s="135">
        <f t="shared" si="17"/>
        <v>0</v>
      </c>
      <c r="M50" s="135">
        <f t="shared" si="17"/>
        <v>0</v>
      </c>
      <c r="N50" s="135">
        <f t="shared" si="17"/>
        <v>0</v>
      </c>
      <c r="O50" s="135">
        <f t="shared" si="17"/>
        <v>0</v>
      </c>
      <c r="P50" s="136">
        <f t="shared" si="17"/>
        <v>0</v>
      </c>
      <c r="Q50" s="138">
        <f>SUM(K50:P50)</f>
        <v>0</v>
      </c>
      <c r="R50" s="139">
        <f>J50+Q50</f>
        <v>87994647</v>
      </c>
    </row>
    <row r="51" spans="1:18" ht="13.5" customHeight="1" thickBot="1">
      <c r="A51" s="166"/>
      <c r="B51" s="113" t="s">
        <v>18</v>
      </c>
      <c r="C51" s="113" t="s">
        <v>3</v>
      </c>
      <c r="D51" s="122">
        <f aca="true" t="shared" si="18" ref="D51:I51">IF(OR(D49=0,D50=0)," ",(D50/D49)*1000)</f>
        <v>108960.09465245806</v>
      </c>
      <c r="E51" s="123" t="str">
        <f t="shared" si="18"/>
        <v> </v>
      </c>
      <c r="F51" s="123" t="str">
        <f t="shared" si="18"/>
        <v> </v>
      </c>
      <c r="G51" s="123" t="str">
        <f t="shared" si="18"/>
        <v> </v>
      </c>
      <c r="H51" s="123" t="str">
        <f t="shared" si="18"/>
        <v> </v>
      </c>
      <c r="I51" s="124" t="str">
        <f t="shared" si="18"/>
        <v> </v>
      </c>
      <c r="J51" s="125">
        <f aca="true" t="shared" si="19" ref="J51:P51">IF(OR(J49=0,J50=0)," ",(J50/J49)*1000)</f>
        <v>108960.09465245806</v>
      </c>
      <c r="K51" s="126" t="str">
        <f t="shared" si="19"/>
        <v> </v>
      </c>
      <c r="L51" s="123" t="str">
        <f t="shared" si="19"/>
        <v> </v>
      </c>
      <c r="M51" s="123" t="str">
        <f t="shared" si="19"/>
        <v> </v>
      </c>
      <c r="N51" s="123" t="str">
        <f t="shared" si="19"/>
        <v> </v>
      </c>
      <c r="O51" s="123" t="str">
        <f t="shared" si="19"/>
        <v> </v>
      </c>
      <c r="P51" s="124" t="str">
        <f t="shared" si="19"/>
        <v> </v>
      </c>
      <c r="Q51" s="125" t="str">
        <f>IF(OR(Q49=0,Q50=0)," ",(Q50/Q49)*1000)</f>
        <v> </v>
      </c>
      <c r="R51" s="127">
        <f>IF(OR(R49=0,R50=0)," ",(R50/R49)*1000)</f>
        <v>108960.09465245806</v>
      </c>
    </row>
    <row r="52" spans="1:18" s="6" customFormat="1" ht="23.25" customHeight="1" thickBot="1">
      <c r="A52" s="168" t="s">
        <v>13</v>
      </c>
      <c r="B52" s="169"/>
      <c r="C52" s="170"/>
      <c r="D52" s="140">
        <v>122.81</v>
      </c>
      <c r="E52" s="141"/>
      <c r="F52" s="142"/>
      <c r="G52" s="143"/>
      <c r="H52" s="144"/>
      <c r="I52" s="145"/>
      <c r="J52" s="150">
        <f>IF(J49=0,0,((D52*D49)+(E52*E49)+(F52*F49)+(G52*G49)+(H52*H49)+(I52*I49))/J49)</f>
        <v>122.81</v>
      </c>
      <c r="K52" s="146"/>
      <c r="L52" s="147"/>
      <c r="M52" s="148"/>
      <c r="N52" s="148"/>
      <c r="O52" s="143"/>
      <c r="P52" s="149"/>
      <c r="Q52" s="150">
        <f>IF(Q49=0,0,((K52*K49)+(L52*L49)+(M52*M49)+(N52*N49)+(O52*O49)+(P52*P49))/Q49)</f>
        <v>0</v>
      </c>
      <c r="R52" s="151">
        <f>((J52*J49)+(Q52*Q49))/R49</f>
        <v>122.81</v>
      </c>
    </row>
    <row r="53" spans="1:18" s="6" customFormat="1" ht="12.75" customHeight="1">
      <c r="A53" s="164" t="s">
        <v>40</v>
      </c>
      <c r="B53" s="112" t="s">
        <v>9</v>
      </c>
      <c r="C53" s="112" t="s">
        <v>1</v>
      </c>
      <c r="D53" s="128">
        <f>'P合計'!D49</f>
        <v>679203</v>
      </c>
      <c r="E53" s="129">
        <f>'P合計'!E49</f>
        <v>0</v>
      </c>
      <c r="F53" s="129">
        <f>'P合計'!F49</f>
        <v>0</v>
      </c>
      <c r="G53" s="129">
        <f>'P合計'!G49</f>
        <v>0</v>
      </c>
      <c r="H53" s="129">
        <f>'P合計'!H49</f>
        <v>0</v>
      </c>
      <c r="I53" s="130">
        <f>'P合計'!I49</f>
        <v>0</v>
      </c>
      <c r="J53" s="132">
        <f>SUM(D53:I53)</f>
        <v>679203</v>
      </c>
      <c r="K53" s="131">
        <f>'P合計'!K49</f>
        <v>0</v>
      </c>
      <c r="L53" s="129">
        <f>'P合計'!L49</f>
        <v>0</v>
      </c>
      <c r="M53" s="129">
        <f>'P合計'!M49</f>
        <v>0</v>
      </c>
      <c r="N53" s="129">
        <f>'P合計'!N49</f>
        <v>0</v>
      </c>
      <c r="O53" s="129">
        <f>'P合計'!O49</f>
        <v>0</v>
      </c>
      <c r="P53" s="130">
        <f>'P合計'!P49</f>
        <v>0</v>
      </c>
      <c r="Q53" s="132">
        <f>SUM(K53:P53)</f>
        <v>0</v>
      </c>
      <c r="R53" s="152">
        <f>J53+Q53</f>
        <v>679203</v>
      </c>
    </row>
    <row r="54" spans="1:18" s="6" customFormat="1" ht="12.75" customHeight="1">
      <c r="A54" s="165"/>
      <c r="B54" s="112" t="s">
        <v>10</v>
      </c>
      <c r="C54" s="112" t="s">
        <v>2</v>
      </c>
      <c r="D54" s="134">
        <f>'P合計'!D50</f>
        <v>73486457</v>
      </c>
      <c r="E54" s="135">
        <f>'P合計'!E50</f>
        <v>0</v>
      </c>
      <c r="F54" s="135">
        <f>'P合計'!F50</f>
        <v>0</v>
      </c>
      <c r="G54" s="135">
        <f>'P合計'!G50</f>
        <v>0</v>
      </c>
      <c r="H54" s="135">
        <f>'P合計'!H50</f>
        <v>0</v>
      </c>
      <c r="I54" s="136">
        <f>'P合計'!I50</f>
        <v>0</v>
      </c>
      <c r="J54" s="138">
        <f>SUM(D54:I54)</f>
        <v>73486457</v>
      </c>
      <c r="K54" s="137">
        <f>'P合計'!K50</f>
        <v>0</v>
      </c>
      <c r="L54" s="135">
        <f>'P合計'!L50</f>
        <v>0</v>
      </c>
      <c r="M54" s="135">
        <f>'P合計'!M50</f>
        <v>0</v>
      </c>
      <c r="N54" s="135">
        <f>'P合計'!N50</f>
        <v>0</v>
      </c>
      <c r="O54" s="135">
        <f>'P合計'!O50</f>
        <v>0</v>
      </c>
      <c r="P54" s="136">
        <f>'P合計'!P50</f>
        <v>0</v>
      </c>
      <c r="Q54" s="138">
        <f>SUM(K54:P54)</f>
        <v>0</v>
      </c>
      <c r="R54" s="153">
        <f>J54+Q54</f>
        <v>73486457</v>
      </c>
    </row>
    <row r="55" spans="1:18" s="6" customFormat="1" ht="12.75" customHeight="1" thickBot="1">
      <c r="A55" s="166"/>
      <c r="B55" s="113" t="s">
        <v>18</v>
      </c>
      <c r="C55" s="113" t="s">
        <v>3</v>
      </c>
      <c r="D55" s="122">
        <f>IF(OR(D53=0,D54=0)," ",(D54/D53)*1000)</f>
        <v>108195.13017463115</v>
      </c>
      <c r="E55" s="123" t="str">
        <f aca="true" t="shared" si="20" ref="E55:R55">IF(OR(E53=0,E54=0)," ",(E54/E53)*1000)</f>
        <v> </v>
      </c>
      <c r="F55" s="123" t="str">
        <f t="shared" si="20"/>
        <v> </v>
      </c>
      <c r="G55" s="123" t="str">
        <f t="shared" si="20"/>
        <v> </v>
      </c>
      <c r="H55" s="123" t="str">
        <f t="shared" si="20"/>
        <v> </v>
      </c>
      <c r="I55" s="124" t="str">
        <f t="shared" si="20"/>
        <v> </v>
      </c>
      <c r="J55" s="125">
        <f t="shared" si="20"/>
        <v>108195.13017463115</v>
      </c>
      <c r="K55" s="126" t="str">
        <f t="shared" si="20"/>
        <v> </v>
      </c>
      <c r="L55" s="123" t="str">
        <f t="shared" si="20"/>
        <v> </v>
      </c>
      <c r="M55" s="123" t="str">
        <f t="shared" si="20"/>
        <v> </v>
      </c>
      <c r="N55" s="123" t="str">
        <f t="shared" si="20"/>
        <v> </v>
      </c>
      <c r="O55" s="123" t="str">
        <f t="shared" si="20"/>
        <v> </v>
      </c>
      <c r="P55" s="124" t="str">
        <f t="shared" si="20"/>
        <v> </v>
      </c>
      <c r="Q55" s="125" t="str">
        <f t="shared" si="20"/>
        <v> </v>
      </c>
      <c r="R55" s="127">
        <f t="shared" si="20"/>
        <v>108195.13017463115</v>
      </c>
    </row>
    <row r="56" spans="1:18" s="6" customFormat="1" ht="12.75" customHeight="1">
      <c r="A56" s="164" t="s">
        <v>41</v>
      </c>
      <c r="B56" s="112" t="s">
        <v>9</v>
      </c>
      <c r="C56" s="112" t="s">
        <v>1</v>
      </c>
      <c r="D56" s="128">
        <f>'B合計'!D49</f>
        <v>128371</v>
      </c>
      <c r="E56" s="129">
        <f>'B合計'!E49</f>
        <v>0</v>
      </c>
      <c r="F56" s="129">
        <f>'B合計'!F49</f>
        <v>0</v>
      </c>
      <c r="G56" s="129">
        <f>'B合計'!G49</f>
        <v>0</v>
      </c>
      <c r="H56" s="129">
        <f>'B合計'!H49</f>
        <v>0</v>
      </c>
      <c r="I56" s="130">
        <f>'B合計'!I49</f>
        <v>0</v>
      </c>
      <c r="J56" s="132">
        <f>SUM(D56:I56)</f>
        <v>128371</v>
      </c>
      <c r="K56" s="131">
        <f>'B合計'!K49</f>
        <v>0</v>
      </c>
      <c r="L56" s="129">
        <f>'B合計'!L49</f>
        <v>0</v>
      </c>
      <c r="M56" s="129">
        <f>'B合計'!M49</f>
        <v>0</v>
      </c>
      <c r="N56" s="129">
        <f>'B合計'!N49</f>
        <v>0</v>
      </c>
      <c r="O56" s="129">
        <f>'B合計'!O49</f>
        <v>0</v>
      </c>
      <c r="P56" s="130">
        <f>'B合計'!P49</f>
        <v>0</v>
      </c>
      <c r="Q56" s="132">
        <f>SUM(K56:P56)</f>
        <v>0</v>
      </c>
      <c r="R56" s="152">
        <f>J56+Q56</f>
        <v>128371</v>
      </c>
    </row>
    <row r="57" spans="1:18" s="6" customFormat="1" ht="12.75" customHeight="1">
      <c r="A57" s="165"/>
      <c r="B57" s="112" t="s">
        <v>10</v>
      </c>
      <c r="C57" s="112" t="s">
        <v>2</v>
      </c>
      <c r="D57" s="134">
        <f>'B合計'!D50</f>
        <v>14494807</v>
      </c>
      <c r="E57" s="135">
        <f>'B合計'!E50</f>
        <v>0</v>
      </c>
      <c r="F57" s="135">
        <f>'B合計'!F50</f>
        <v>0</v>
      </c>
      <c r="G57" s="135">
        <f>'B合計'!G50</f>
        <v>0</v>
      </c>
      <c r="H57" s="135">
        <f>'B合計'!H50</f>
        <v>0</v>
      </c>
      <c r="I57" s="136">
        <f>'B合計'!I50</f>
        <v>0</v>
      </c>
      <c r="J57" s="138">
        <f>SUM(D57:I57)</f>
        <v>14494807</v>
      </c>
      <c r="K57" s="137">
        <f>'B合計'!K50</f>
        <v>0</v>
      </c>
      <c r="L57" s="135">
        <f>'B合計'!L50</f>
        <v>0</v>
      </c>
      <c r="M57" s="135">
        <f>'B合計'!M50</f>
        <v>0</v>
      </c>
      <c r="N57" s="135">
        <f>'B合計'!N50</f>
        <v>0</v>
      </c>
      <c r="O57" s="135">
        <f>'B合計'!O50</f>
        <v>0</v>
      </c>
      <c r="P57" s="136">
        <f>'B合計'!P50</f>
        <v>0</v>
      </c>
      <c r="Q57" s="138">
        <f>SUM(K57:P57)</f>
        <v>0</v>
      </c>
      <c r="R57" s="153">
        <f>J57+Q57</f>
        <v>14494807</v>
      </c>
    </row>
    <row r="58" spans="1:18" s="6" customFormat="1" ht="12.75" customHeight="1" thickBot="1">
      <c r="A58" s="166"/>
      <c r="B58" s="113" t="s">
        <v>18</v>
      </c>
      <c r="C58" s="113" t="s">
        <v>3</v>
      </c>
      <c r="D58" s="122">
        <f>IF(OR(D56=0,D57=0)," ",(D57/D56)*1000)</f>
        <v>112913.40723372102</v>
      </c>
      <c r="E58" s="123" t="str">
        <f aca="true" t="shared" si="21" ref="E58:R58">IF(OR(E56=0,E57=0)," ",(E57/E56)*1000)</f>
        <v> </v>
      </c>
      <c r="F58" s="123" t="str">
        <f t="shared" si="21"/>
        <v> </v>
      </c>
      <c r="G58" s="123" t="str">
        <f t="shared" si="21"/>
        <v> </v>
      </c>
      <c r="H58" s="123" t="str">
        <f t="shared" si="21"/>
        <v> </v>
      </c>
      <c r="I58" s="124" t="str">
        <f t="shared" si="21"/>
        <v> </v>
      </c>
      <c r="J58" s="125">
        <f t="shared" si="21"/>
        <v>112913.40723372102</v>
      </c>
      <c r="K58" s="126" t="str">
        <f t="shared" si="21"/>
        <v> </v>
      </c>
      <c r="L58" s="123" t="str">
        <f t="shared" si="21"/>
        <v> </v>
      </c>
      <c r="M58" s="123" t="str">
        <f t="shared" si="21"/>
        <v> </v>
      </c>
      <c r="N58" s="123" t="str">
        <f t="shared" si="21"/>
        <v> </v>
      </c>
      <c r="O58" s="123" t="str">
        <f t="shared" si="21"/>
        <v> </v>
      </c>
      <c r="P58" s="124" t="str">
        <f t="shared" si="21"/>
        <v> </v>
      </c>
      <c r="Q58" s="125" t="str">
        <f t="shared" si="21"/>
        <v> </v>
      </c>
      <c r="R58" s="127">
        <f t="shared" si="21"/>
        <v>112913.40723372102</v>
      </c>
    </row>
    <row r="59" spans="1:18" s="6" customFormat="1" ht="12.75" customHeight="1">
      <c r="A59" s="167" t="s">
        <v>44</v>
      </c>
      <c r="B59" s="112" t="s">
        <v>9</v>
      </c>
      <c r="C59" s="112" t="s">
        <v>1</v>
      </c>
      <c r="D59" s="128">
        <f>'液化石油ガス'!D49</f>
        <v>12</v>
      </c>
      <c r="E59" s="129">
        <f>'液化石油ガス'!E49</f>
        <v>0</v>
      </c>
      <c r="F59" s="129">
        <f>'液化石油ガス'!F49</f>
        <v>0</v>
      </c>
      <c r="G59" s="129">
        <f>'液化石油ガス'!G49</f>
        <v>0</v>
      </c>
      <c r="H59" s="129">
        <f>'液化石油ガス'!H49</f>
        <v>0</v>
      </c>
      <c r="I59" s="130">
        <f>'液化石油ガス'!I49</f>
        <v>0</v>
      </c>
      <c r="J59" s="132">
        <f>SUM(D59:I59)</f>
        <v>12</v>
      </c>
      <c r="K59" s="131">
        <f>'液化石油ガス'!K49</f>
        <v>0</v>
      </c>
      <c r="L59" s="129">
        <f>'液化石油ガス'!L49</f>
        <v>0</v>
      </c>
      <c r="M59" s="129">
        <f>'液化石油ガス'!M49</f>
        <v>0</v>
      </c>
      <c r="N59" s="129">
        <f>'液化石油ガス'!N49</f>
        <v>0</v>
      </c>
      <c r="O59" s="129">
        <f>'液化石油ガス'!O49</f>
        <v>0</v>
      </c>
      <c r="P59" s="130">
        <f>'液化石油ガス'!P49</f>
        <v>0</v>
      </c>
      <c r="Q59" s="132">
        <f>SUM(K59:P59)</f>
        <v>0</v>
      </c>
      <c r="R59" s="152">
        <f>J59+Q59</f>
        <v>12</v>
      </c>
    </row>
    <row r="60" spans="1:18" s="6" customFormat="1" ht="12.75" customHeight="1">
      <c r="A60" s="165"/>
      <c r="B60" s="112" t="s">
        <v>10</v>
      </c>
      <c r="C60" s="112" t="s">
        <v>2</v>
      </c>
      <c r="D60" s="134">
        <f>'液化石油ガス'!D50</f>
        <v>13383</v>
      </c>
      <c r="E60" s="135">
        <f>'液化石油ガス'!E50</f>
        <v>0</v>
      </c>
      <c r="F60" s="135">
        <f>'液化石油ガス'!F50</f>
        <v>0</v>
      </c>
      <c r="G60" s="135">
        <f>'液化石油ガス'!G50</f>
        <v>0</v>
      </c>
      <c r="H60" s="135">
        <f>'液化石油ガス'!H50</f>
        <v>0</v>
      </c>
      <c r="I60" s="136">
        <f>'液化石油ガス'!I50</f>
        <v>0</v>
      </c>
      <c r="J60" s="138">
        <f>SUM(D60:I60)</f>
        <v>13383</v>
      </c>
      <c r="K60" s="137">
        <f>'液化石油ガス'!K50</f>
        <v>0</v>
      </c>
      <c r="L60" s="135">
        <f>'液化石油ガス'!L50</f>
        <v>0</v>
      </c>
      <c r="M60" s="135">
        <f>'液化石油ガス'!M50</f>
        <v>0</v>
      </c>
      <c r="N60" s="135">
        <f>'液化石油ガス'!N50</f>
        <v>0</v>
      </c>
      <c r="O60" s="135">
        <f>'液化石油ガス'!O50</f>
        <v>0</v>
      </c>
      <c r="P60" s="136">
        <f>'液化石油ガス'!P50</f>
        <v>0</v>
      </c>
      <c r="Q60" s="138">
        <f>SUM(K60:P60)</f>
        <v>0</v>
      </c>
      <c r="R60" s="153">
        <f>J60+Q60</f>
        <v>13383</v>
      </c>
    </row>
    <row r="61" spans="1:18" s="6" customFormat="1" ht="12.75" customHeight="1" thickBot="1">
      <c r="A61" s="166"/>
      <c r="B61" s="113" t="s">
        <v>18</v>
      </c>
      <c r="C61" s="113" t="s">
        <v>3</v>
      </c>
      <c r="D61" s="122">
        <f>IF(OR(D59=0,D60=0)," ",(D60/D59)*1000)</f>
        <v>1115250</v>
      </c>
      <c r="E61" s="123" t="str">
        <f aca="true" t="shared" si="22" ref="E61:R61">IF(OR(E59=0,E60=0)," ",(E60/E59)*1000)</f>
        <v> </v>
      </c>
      <c r="F61" s="123" t="str">
        <f t="shared" si="22"/>
        <v> </v>
      </c>
      <c r="G61" s="123" t="str">
        <f t="shared" si="22"/>
        <v> </v>
      </c>
      <c r="H61" s="123" t="str">
        <f t="shared" si="22"/>
        <v> </v>
      </c>
      <c r="I61" s="124" t="str">
        <f t="shared" si="22"/>
        <v> </v>
      </c>
      <c r="J61" s="125">
        <f t="shared" si="22"/>
        <v>1115250</v>
      </c>
      <c r="K61" s="126" t="str">
        <f t="shared" si="22"/>
        <v> </v>
      </c>
      <c r="L61" s="123" t="str">
        <f t="shared" si="22"/>
        <v> </v>
      </c>
      <c r="M61" s="123" t="str">
        <f t="shared" si="22"/>
        <v> </v>
      </c>
      <c r="N61" s="123" t="str">
        <f t="shared" si="22"/>
        <v> </v>
      </c>
      <c r="O61" s="123" t="str">
        <f t="shared" si="22"/>
        <v> </v>
      </c>
      <c r="P61" s="124" t="str">
        <f t="shared" si="22"/>
        <v> </v>
      </c>
      <c r="Q61" s="125" t="str">
        <f t="shared" si="22"/>
        <v> </v>
      </c>
      <c r="R61" s="127">
        <f t="shared" si="22"/>
        <v>1115250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44708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/>
      <c r="E32" s="45"/>
      <c r="F32" s="45"/>
      <c r="G32" s="45"/>
      <c r="H32" s="45"/>
      <c r="I32" s="46"/>
      <c r="J32" s="49">
        <f>SUM(D32:I32)</f>
        <v>0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12</v>
      </c>
      <c r="E40" s="45"/>
      <c r="F40" s="45"/>
      <c r="G40" s="45"/>
      <c r="H40" s="45"/>
      <c r="I40" s="46"/>
      <c r="J40" s="49">
        <f>SUM(D40:I40)</f>
        <v>12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12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11792</v>
      </c>
      <c r="E41" s="45"/>
      <c r="F41" s="45"/>
      <c r="G41" s="45"/>
      <c r="H41" s="45"/>
      <c r="I41" s="46"/>
      <c r="J41" s="49">
        <f>SUM(D41:I41)</f>
        <v>11792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11792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982666.6666666666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>
        <f>IF(OR(J40=0,J41=0)," ",J41/J40*1000)</f>
        <v>982666.6666666666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982666.6666666666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1591</v>
      </c>
      <c r="E47" s="45"/>
      <c r="F47" s="45"/>
      <c r="G47" s="45"/>
      <c r="H47" s="45"/>
      <c r="I47" s="46"/>
      <c r="J47" s="49">
        <f>SUM(D47:I47)</f>
        <v>1591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1591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12</v>
      </c>
      <c r="E49" s="53">
        <f aca="true" t="shared" si="0" ref="E49:I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5">
        <f t="shared" si="0"/>
        <v>0</v>
      </c>
      <c r="J49" s="102">
        <f>SUM(D49:I49)</f>
        <v>12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53">
        <f aca="true" t="shared" si="1" ref="M49:P50">M4+M7+M10+M13+M16+M19+M22+M25+M28+M31+M34+M37+M40+M46+M43</f>
        <v>0</v>
      </c>
      <c r="N49" s="53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12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13383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5">
        <f t="shared" si="0"/>
        <v>0</v>
      </c>
      <c r="J50" s="102">
        <f>SUM(D50:I50)</f>
        <v>13383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56">
        <f t="shared" si="1"/>
        <v>0</v>
      </c>
      <c r="N50" s="56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13383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1115250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47" t="str">
        <f t="shared" si="2"/>
        <v> </v>
      </c>
      <c r="J51" s="27">
        <f t="shared" si="2"/>
        <v>1115250</v>
      </c>
      <c r="K51" s="12" t="str">
        <f>IF(OR(K49=0,K50=0)," ",K50/K49*1000)</f>
        <v> </v>
      </c>
      <c r="L51" s="12" t="str">
        <f t="shared" si="2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1115250</v>
      </c>
    </row>
    <row r="52" spans="1:18" ht="15" customHeight="1" thickBot="1">
      <c r="A52" s="168" t="s">
        <v>13</v>
      </c>
      <c r="B52" s="169"/>
      <c r="C52" s="170"/>
      <c r="D52" s="32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3" ht="16.5">
      <c r="A53" s="44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0" zoomScaleNormal="8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0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0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'P一般'!D7+'B一般'!D7</f>
        <v>44237</v>
      </c>
      <c r="E7" s="11">
        <f>'P一般'!E7+'B一般'!E7</f>
        <v>0</v>
      </c>
      <c r="F7" s="11">
        <f>'P一般'!F7+'B一般'!F7</f>
        <v>0</v>
      </c>
      <c r="G7" s="11">
        <f>'P一般'!G7+'B一般'!G7</f>
        <v>0</v>
      </c>
      <c r="H7" s="11">
        <f>'P一般'!H7+'B一般'!H7</f>
        <v>0</v>
      </c>
      <c r="I7" s="18">
        <f>'P一般'!I7+'B一般'!I7</f>
        <v>0</v>
      </c>
      <c r="J7" s="30">
        <f>SUM(D7:I7)</f>
        <v>44237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0">
        <f>SUM(K7:P7)</f>
        <v>0</v>
      </c>
      <c r="R7" s="22">
        <f>J7+Q7</f>
        <v>44237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'P一般'!D8+'B一般'!D8</f>
        <v>5435176</v>
      </c>
      <c r="E8" s="11">
        <f>'P一般'!E8+'B一般'!E8</f>
        <v>0</v>
      </c>
      <c r="F8" s="11">
        <f>'P一般'!F8+'B一般'!F8</f>
        <v>0</v>
      </c>
      <c r="G8" s="11">
        <f>'P一般'!G8+'B一般'!G8</f>
        <v>0</v>
      </c>
      <c r="H8" s="11">
        <f>'P一般'!H8+'B一般'!H8</f>
        <v>0</v>
      </c>
      <c r="I8" s="18">
        <f>'P一般'!I8+'B一般'!I8</f>
        <v>0</v>
      </c>
      <c r="J8" s="26">
        <f>SUM(D8:I8)</f>
        <v>5435176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5435176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>
        <f>IF(OR(D7=0,D8=0)," ",(D8/D7)*1000)</f>
        <v>122864.93207043876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122864.93207043876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122864.93207043876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'P一般'!D10+'B一般'!D10</f>
        <v>21569</v>
      </c>
      <c r="E10" s="11">
        <f>'P一般'!E10+'B一般'!E10</f>
        <v>0</v>
      </c>
      <c r="F10" s="11">
        <f>'P一般'!F10+'B一般'!F10</f>
        <v>0</v>
      </c>
      <c r="G10" s="11">
        <f>'P一般'!G10+'B一般'!G10</f>
        <v>0</v>
      </c>
      <c r="H10" s="11">
        <f>'P一般'!H10+'B一般'!H10</f>
        <v>0</v>
      </c>
      <c r="I10" s="18">
        <f>'P一般'!I10+'B一般'!I10</f>
        <v>0</v>
      </c>
      <c r="J10" s="30">
        <f>SUM(D10:I10)</f>
        <v>21569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0</v>
      </c>
      <c r="R10" s="22">
        <f>J10+Q10</f>
        <v>21569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'P一般'!D11+'B一般'!D11</f>
        <v>2456715</v>
      </c>
      <c r="E11" s="11">
        <f>'P一般'!E11+'B一般'!E11</f>
        <v>0</v>
      </c>
      <c r="F11" s="11">
        <f>'P一般'!F11+'B一般'!F11</f>
        <v>0</v>
      </c>
      <c r="G11" s="11">
        <f>'P一般'!G11+'B一般'!G11</f>
        <v>0</v>
      </c>
      <c r="H11" s="11">
        <f>'P一般'!H11+'B一般'!H11</f>
        <v>0</v>
      </c>
      <c r="I11" s="18">
        <f>'P一般'!I11+'B一般'!I11</f>
        <v>0</v>
      </c>
      <c r="J11" s="26">
        <f>SUM(D11:I11)</f>
        <v>2456715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2456715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113900.27354072976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113900.27354072976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113900.27354072976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'P一般'!D13+'B一般'!D13</f>
        <v>13789</v>
      </c>
      <c r="E13" s="11">
        <f>'P一般'!E13+'B一般'!E13</f>
        <v>0</v>
      </c>
      <c r="F13" s="11">
        <f>'P一般'!F13+'B一般'!F13</f>
        <v>0</v>
      </c>
      <c r="G13" s="11">
        <f>'P一般'!G13+'B一般'!G13</f>
        <v>0</v>
      </c>
      <c r="H13" s="11">
        <f>'P一般'!H13+'B一般'!H13</f>
        <v>0</v>
      </c>
      <c r="I13" s="18">
        <f>'P一般'!I13+'B一般'!I13</f>
        <v>0</v>
      </c>
      <c r="J13" s="30">
        <f>SUM(D13:I13)</f>
        <v>13789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0</v>
      </c>
      <c r="R13" s="22">
        <f>J13+Q13</f>
        <v>13789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'P一般'!D14+'B一般'!D14</f>
        <v>1350718</v>
      </c>
      <c r="E14" s="11">
        <f>'P一般'!E14+'B一般'!E14</f>
        <v>0</v>
      </c>
      <c r="F14" s="11">
        <f>'P一般'!F14+'B一般'!F14</f>
        <v>0</v>
      </c>
      <c r="G14" s="11">
        <f>'P一般'!G14+'B一般'!G14</f>
        <v>0</v>
      </c>
      <c r="H14" s="11">
        <f>'P一般'!H14+'B一般'!H14</f>
        <v>0</v>
      </c>
      <c r="I14" s="18">
        <f>'P一般'!I14+'B一般'!I14</f>
        <v>0</v>
      </c>
      <c r="J14" s="26">
        <f>SUM(D14:I14)</f>
        <v>1350718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1350718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97956.19696859816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97956.19696859816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97956.19696859816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'P一般'!D16+'B一般'!D16</f>
        <v>54230</v>
      </c>
      <c r="E16" s="11">
        <f>'P一般'!E16+'B一般'!E16</f>
        <v>0</v>
      </c>
      <c r="F16" s="11">
        <f>'P一般'!F16+'B一般'!F16</f>
        <v>0</v>
      </c>
      <c r="G16" s="11">
        <f>'P一般'!G16+'B一般'!G16</f>
        <v>0</v>
      </c>
      <c r="H16" s="11">
        <f>'P一般'!H16+'B一般'!H16</f>
        <v>0</v>
      </c>
      <c r="I16" s="18">
        <f>'P一般'!I16+'B一般'!I16</f>
        <v>0</v>
      </c>
      <c r="J16" s="30">
        <f>SUM(D16:I16)</f>
        <v>54230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0">
        <f>SUM(K16:P16)</f>
        <v>0</v>
      </c>
      <c r="R16" s="22">
        <f>J16+Q16</f>
        <v>54230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'P一般'!D17+'B一般'!D17</f>
        <v>5480922</v>
      </c>
      <c r="E17" s="11">
        <f>'P一般'!E17+'B一般'!E17</f>
        <v>0</v>
      </c>
      <c r="F17" s="11">
        <f>'P一般'!F17+'B一般'!F17</f>
        <v>0</v>
      </c>
      <c r="G17" s="11">
        <f>'P一般'!G17+'B一般'!G17</f>
        <v>0</v>
      </c>
      <c r="H17" s="11">
        <f>'P一般'!H17+'B一般'!H17</f>
        <v>0</v>
      </c>
      <c r="I17" s="18">
        <f>'P一般'!I17+'B一般'!I17</f>
        <v>0</v>
      </c>
      <c r="J17" s="26">
        <f>SUM(D17:I17)</f>
        <v>5480922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5480922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101068.08039830351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101068.08039830351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101068.08039830351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0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'P一般'!D31+'B一般'!D31</f>
        <v>491210</v>
      </c>
      <c r="E31" s="11">
        <f>'P一般'!E31+'B一般'!E31</f>
        <v>0</v>
      </c>
      <c r="F31" s="11">
        <f>'P一般'!F31+'B一般'!F31</f>
        <v>0</v>
      </c>
      <c r="G31" s="11">
        <f>'P一般'!G31+'B一般'!G31</f>
        <v>0</v>
      </c>
      <c r="H31" s="11">
        <f>'P一般'!H31+'B一般'!H31</f>
        <v>0</v>
      </c>
      <c r="I31" s="18">
        <f>'P一般'!I31+'B一般'!I31</f>
        <v>0</v>
      </c>
      <c r="J31" s="30">
        <f>SUM(D31:I31)</f>
        <v>491210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0">
        <f>SUM(K31:P31)</f>
        <v>0</v>
      </c>
      <c r="R31" s="22">
        <f>J31+Q31</f>
        <v>491210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'P一般'!D32+'B一般'!D32</f>
        <v>52999396</v>
      </c>
      <c r="E32" s="11">
        <f>'P一般'!E32+'B一般'!E32</f>
        <v>0</v>
      </c>
      <c r="F32" s="11">
        <f>'P一般'!F32+'B一般'!F32</f>
        <v>0</v>
      </c>
      <c r="G32" s="11">
        <f>'P一般'!G32+'B一般'!G32</f>
        <v>0</v>
      </c>
      <c r="H32" s="11">
        <f>'P一般'!H32+'B一般'!H32</f>
        <v>0</v>
      </c>
      <c r="I32" s="18">
        <f>'P一般'!I32+'B一般'!I32</f>
        <v>0</v>
      </c>
      <c r="J32" s="26">
        <f>SUM(D32:I32)</f>
        <v>52999396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52999396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107895.59658801735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107895.59658801735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107895.59658801735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'P一般'!D34+'B一般'!D34</f>
        <v>127239</v>
      </c>
      <c r="E34" s="11">
        <f>'P一般'!E34+'B一般'!E34</f>
        <v>0</v>
      </c>
      <c r="F34" s="11">
        <f>'P一般'!F34+'B一般'!F34</f>
        <v>0</v>
      </c>
      <c r="G34" s="11">
        <f>'P一般'!G34+'B一般'!G34</f>
        <v>0</v>
      </c>
      <c r="H34" s="11">
        <f>'P一般'!H34+'B一般'!H34</f>
        <v>0</v>
      </c>
      <c r="I34" s="18">
        <f>'P一般'!I34+'B一般'!I34</f>
        <v>0</v>
      </c>
      <c r="J34" s="30">
        <f>SUM(D34:I34)</f>
        <v>127239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0">
        <f>SUM(K34:P34)</f>
        <v>0</v>
      </c>
      <c r="R34" s="22">
        <f>J34+Q34</f>
        <v>127239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'P一般'!D35+'B一般'!D35</f>
        <v>13732287</v>
      </c>
      <c r="E35" s="11">
        <f>'P一般'!E35+'B一般'!E35</f>
        <v>0</v>
      </c>
      <c r="F35" s="11">
        <f>'P一般'!F35+'B一般'!F35</f>
        <v>0</v>
      </c>
      <c r="G35" s="11">
        <f>'P一般'!G35+'B一般'!G35</f>
        <v>0</v>
      </c>
      <c r="H35" s="11">
        <f>'P一般'!H35+'B一般'!H35</f>
        <v>0</v>
      </c>
      <c r="I35" s="18">
        <f>'P一般'!I35+'B一般'!I35</f>
        <v>0</v>
      </c>
      <c r="J35" s="26">
        <f>SUM(D35:I35)</f>
        <v>13732287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13732287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107925.14087661801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>
        <f t="shared" si="10"/>
        <v>107925.14087661801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107925.14087661801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'P一般'!D40+'B一般'!D40</f>
        <v>1320</v>
      </c>
      <c r="E40" s="11">
        <f>'P一般'!E40+'B一般'!E40</f>
        <v>0</v>
      </c>
      <c r="F40" s="11">
        <f>'P一般'!F40+'B一般'!F40</f>
        <v>0</v>
      </c>
      <c r="G40" s="11">
        <f>'P一般'!G40+'B一般'!G40</f>
        <v>0</v>
      </c>
      <c r="H40" s="11">
        <f>'P一般'!H40+'B一般'!H40</f>
        <v>0</v>
      </c>
      <c r="I40" s="18">
        <f>'P一般'!I40+'B一般'!I40</f>
        <v>0</v>
      </c>
      <c r="J40" s="30">
        <f>SUM(D40:I40)</f>
        <v>1320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0">
        <f>SUM(K40:P40)</f>
        <v>0</v>
      </c>
      <c r="R40" s="22">
        <f>J40+Q40</f>
        <v>1320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'P一般'!D41+'B一般'!D41</f>
        <v>358580</v>
      </c>
      <c r="E41" s="11">
        <f>'P一般'!E41+'B一般'!E41</f>
        <v>0</v>
      </c>
      <c r="F41" s="11">
        <f>'P一般'!F41+'B一般'!F41</f>
        <v>0</v>
      </c>
      <c r="G41" s="11">
        <f>'P一般'!G41+'B一般'!G41</f>
        <v>0</v>
      </c>
      <c r="H41" s="11">
        <f>'P一般'!H41+'B一般'!H41</f>
        <v>0</v>
      </c>
      <c r="I41" s="18">
        <f>'P一般'!I41+'B一般'!I41</f>
        <v>0</v>
      </c>
      <c r="J41" s="26">
        <f>SUM(D41:I41)</f>
        <v>358580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358580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>
        <f>IF(OR(D40=0,D41=0)," ",(D41/D40)*1000)</f>
        <v>271651.51515151514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>
        <f t="shared" si="12"/>
        <v>271651.51515151514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271651.51515151514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'P一般'!D43+'B一般'!D43</f>
        <v>0</v>
      </c>
      <c r="E43" s="11">
        <f>'P一般'!E43+'B一般'!E43</f>
        <v>0</v>
      </c>
      <c r="F43" s="11">
        <f>'P一般'!F43+'B一般'!F43</f>
        <v>0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0</v>
      </c>
      <c r="J43" s="30">
        <f>SUM(D43:I43)</f>
        <v>0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'P一般'!D44+'B一般'!D44</f>
        <v>0</v>
      </c>
      <c r="E44" s="11">
        <f>'P一般'!E44+'B一般'!E44</f>
        <v>0</v>
      </c>
      <c r="F44" s="11">
        <f>'P一般'!F44+'B一般'!F44</f>
        <v>0</v>
      </c>
      <c r="G44" s="11">
        <f>'P一般'!G44+'B一般'!G44</f>
        <v>0</v>
      </c>
      <c r="H44" s="11">
        <f>'P一般'!H44+'B一般'!H44</f>
        <v>0</v>
      </c>
      <c r="I44" s="18">
        <f>'P一般'!I44+'B一般'!I44</f>
        <v>0</v>
      </c>
      <c r="J44" s="26">
        <f>SUM(D44:I44)</f>
        <v>0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'P一般'!D46+'B一般'!D46</f>
        <v>205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0">
        <f>SUM(D46:I46)</f>
        <v>205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0">
        <f>SUM(K46:P46)</f>
        <v>0</v>
      </c>
      <c r="R46" s="22">
        <f>J46+Q46</f>
        <v>205</v>
      </c>
      <c r="S46" s="5"/>
    </row>
    <row r="47" spans="1:19" s="6" customFormat="1" ht="16.5" customHeight="1">
      <c r="A47" s="162"/>
      <c r="B47" s="112" t="s">
        <v>10</v>
      </c>
      <c r="C47" s="112" t="s">
        <v>2</v>
      </c>
      <c r="D47" s="16">
        <f>'P一般'!D47+'B一般'!D47</f>
        <v>22396</v>
      </c>
      <c r="E47" s="11">
        <f>'P一般'!E47+'B一般'!E47</f>
        <v>0</v>
      </c>
      <c r="F47" s="11">
        <f>'P一般'!F47+'B一般'!F47</f>
        <v>0</v>
      </c>
      <c r="G47" s="11">
        <f>'P一般'!G47+'B一般'!G47</f>
        <v>0</v>
      </c>
      <c r="H47" s="11">
        <f>'P一般'!H47+'B一般'!H47</f>
        <v>0</v>
      </c>
      <c r="I47" s="18">
        <f>'P一般'!I47+'B一般'!I47</f>
        <v>0</v>
      </c>
      <c r="J47" s="26">
        <f>SUM(D47:I47)</f>
        <v>22396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22396</v>
      </c>
      <c r="S47" s="5"/>
    </row>
    <row r="48" spans="1:19" s="6" customFormat="1" ht="16.5" customHeight="1" thickBot="1">
      <c r="A48" s="163"/>
      <c r="B48" s="113" t="s">
        <v>18</v>
      </c>
      <c r="C48" s="113" t="s">
        <v>3</v>
      </c>
      <c r="D48" s="17">
        <f>IF(OR(D46=0,D47=0)," ",(D47/D46)*1000)</f>
        <v>109248.78048780488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109248.78048780488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109248.78048780488</v>
      </c>
      <c r="S48" s="5"/>
    </row>
    <row r="49" spans="1:19" s="6" customFormat="1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753799</v>
      </c>
      <c r="E49" s="53">
        <f aca="true" t="shared" si="15" ref="E49:I50">E4+E7+E10+E13+E16+E19+E22+E25+E28+E31+E34+E40+E43+E46+E37</f>
        <v>0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753799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753799</v>
      </c>
      <c r="S49" s="5"/>
    </row>
    <row r="50" spans="1:19" s="6" customFormat="1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81836190</v>
      </c>
      <c r="E50" s="54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81836190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81836190</v>
      </c>
      <c r="S50" s="5"/>
    </row>
    <row r="51" spans="1:19" s="6" customFormat="1" ht="16.5" customHeight="1" thickBot="1">
      <c r="A51" s="166"/>
      <c r="B51" s="113" t="s">
        <v>18</v>
      </c>
      <c r="C51" s="113" t="s">
        <v>3</v>
      </c>
      <c r="D51" s="37">
        <f>IF(OR(D49=0,D50=0)," ",D50/D49*1000)</f>
        <v>108565.00207615028</v>
      </c>
      <c r="E51" s="12" t="str">
        <f>IF(OR(E49=0,E50=0)," ",E50/E49*1000)</f>
        <v> 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108565.00207615028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108565.00207615028</v>
      </c>
      <c r="S51" s="5"/>
    </row>
    <row r="52" spans="1:19" s="6" customFormat="1" ht="24" customHeight="1" thickBot="1">
      <c r="A52" s="168" t="s">
        <v>13</v>
      </c>
      <c r="B52" s="169"/>
      <c r="C52" s="170"/>
      <c r="D52" s="31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  <c r="S52" s="5"/>
    </row>
    <row r="53" spans="1:18" ht="15.75">
      <c r="A53" s="111" t="str">
        <f>'総合計'!A62</f>
        <v>※4月は速報値。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'B原料'!D7+'P原料'!D7</f>
        <v>19376</v>
      </c>
      <c r="E7" s="11">
        <f>'B原料'!E7+'P原料'!E7</f>
        <v>0</v>
      </c>
      <c r="F7" s="11">
        <f>'B原料'!F7+'P原料'!F7</f>
        <v>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0">
        <f>SUM(D7:I7)</f>
        <v>19376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19376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'B原料'!D8+'P原料'!D8</f>
        <v>2349045</v>
      </c>
      <c r="E8" s="11">
        <f>'B原料'!E8+'P原料'!E8</f>
        <v>0</v>
      </c>
      <c r="F8" s="11">
        <f>'B原料'!F8+'P原料'!F8</f>
        <v>0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2349045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2349045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37">
        <f>IF(OR(D7=0,D8=0)," ",D8/D7*1000)</f>
        <v>121234.7749793559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121234.7749793559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121234.7749793559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0</v>
      </c>
      <c r="I10" s="18">
        <f>'B原料'!I10+'P原料'!I10</f>
        <v>0</v>
      </c>
      <c r="J10" s="30">
        <f>SUM(D10:I10)</f>
        <v>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0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0</v>
      </c>
      <c r="I11" s="18">
        <f>'B原料'!I11+'P原料'!I11</f>
        <v>0</v>
      </c>
      <c r="J11" s="26">
        <f>SUM(D11:I11)</f>
        <v>0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0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'B原料'!D13+'P原料'!D13</f>
        <v>5200</v>
      </c>
      <c r="E13" s="11">
        <f>'B原料'!E13+'P原料'!E13</f>
        <v>0</v>
      </c>
      <c r="F13" s="11">
        <f>'B原料'!F13+'P原料'!F13</f>
        <v>0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0">
        <f>SUM(D13:I13)</f>
        <v>5200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5200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'B原料'!D14+'P原料'!D14</f>
        <v>518633</v>
      </c>
      <c r="E14" s="11">
        <f>'B原料'!E14+'P原料'!E14</f>
        <v>0</v>
      </c>
      <c r="F14" s="11">
        <f>'B原料'!F14+'P原料'!F14</f>
        <v>0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518633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518633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37">
        <f>IF(OR(D13=0,D14=0)," ",D14/D13*1000)</f>
        <v>99737.11538461538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99737.11538461538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99737.11538461538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'B原料'!D16+'P原料'!D16</f>
        <v>10200</v>
      </c>
      <c r="E16" s="11">
        <f>'B原料'!E16+'P原料'!E16</f>
        <v>0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0</v>
      </c>
      <c r="I16" s="18">
        <f>'B原料'!I16+'P原料'!I16</f>
        <v>0</v>
      </c>
      <c r="J16" s="30">
        <f>SUM(D16:I16)</f>
        <v>10200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0">
        <f>SUM(K16:P16)</f>
        <v>0</v>
      </c>
      <c r="R16" s="22">
        <f>Q16+J16</f>
        <v>10200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'B原料'!D17+'P原料'!D17</f>
        <v>1189544</v>
      </c>
      <c r="E17" s="11">
        <f>'B原料'!E17+'P原料'!E17</f>
        <v>0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0</v>
      </c>
      <c r="I17" s="18">
        <f>'B原料'!I17+'P原料'!I17</f>
        <v>0</v>
      </c>
      <c r="J17" s="26">
        <f>SUM(D17:I17)</f>
        <v>1189544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1189544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37">
        <f>IF(OR(D16=0,D17=0)," ",D17/D16*1000)</f>
        <v>116621.96078431373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116621.96078431373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116621.96078431373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'B原料'!D19+'P原料'!D19</f>
        <v>7999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7999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7999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'B原料'!D20+'P原料'!D20</f>
        <v>828308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828308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828308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37">
        <f>IF(OR(D19=0,D20=0)," ",D20/D19*1000)</f>
        <v>103551.44393049131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103551.44393049131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103551.44393049131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'B原料'!D31+'P原料'!D31</f>
        <v>11000</v>
      </c>
      <c r="E31" s="11">
        <f>'B原料'!E31+'P原料'!E31</f>
        <v>0</v>
      </c>
      <c r="F31" s="11">
        <f>'B原料'!F31+'P原料'!F31</f>
        <v>0</v>
      </c>
      <c r="G31" s="11">
        <f>'B原料'!G31+'P原料'!G31</f>
        <v>0</v>
      </c>
      <c r="H31" s="11">
        <f>'B原料'!H31+'P原料'!H31</f>
        <v>0</v>
      </c>
      <c r="I31" s="18">
        <f>'B原料'!I31+'P原料'!I31</f>
        <v>0</v>
      </c>
      <c r="J31" s="30">
        <f>SUM(D31:I31)</f>
        <v>11000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0">
        <f>SUM(K31:P31)</f>
        <v>0</v>
      </c>
      <c r="R31" s="22">
        <f>Q31+J31</f>
        <v>11000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'B原料'!D32+'P原料'!D32</f>
        <v>1259544</v>
      </c>
      <c r="E32" s="11">
        <f>'B原料'!E32+'P原料'!E32</f>
        <v>0</v>
      </c>
      <c r="F32" s="11">
        <f>'B原料'!F32+'P原料'!F32</f>
        <v>0</v>
      </c>
      <c r="G32" s="11">
        <f>'B原料'!G32+'P原料'!G32</f>
        <v>0</v>
      </c>
      <c r="H32" s="11">
        <f>'B原料'!H32+'P原料'!H32</f>
        <v>0</v>
      </c>
      <c r="I32" s="18">
        <f>'B原料'!I32+'P原料'!I32</f>
        <v>0</v>
      </c>
      <c r="J32" s="26">
        <f>SUM(D32:I32)</f>
        <v>1259544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1259544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37">
        <f>IF(OR(D31=0,D32=0)," ",D32/D31*1000)</f>
        <v>114504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114504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114504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53775</v>
      </c>
      <c r="E49" s="53">
        <f aca="true" t="shared" si="15" ref="E49:I50">E4+E7+E10+E13+E16+E19+E22+E25+E28+E31+E34+E40+E43+E46+E37</f>
        <v>0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53775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53775</v>
      </c>
    </row>
    <row r="50" spans="1:18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6145074</v>
      </c>
      <c r="E50" s="54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6145074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6145074</v>
      </c>
    </row>
    <row r="51" spans="1:18" ht="16.5" customHeight="1" thickBot="1">
      <c r="A51" s="166"/>
      <c r="B51" s="113" t="s">
        <v>18</v>
      </c>
      <c r="C51" s="113" t="s">
        <v>3</v>
      </c>
      <c r="D51" s="37">
        <f>IF(OR(D49=0,D50=0)," ",D50/D49*1000)</f>
        <v>114273.80753138075</v>
      </c>
      <c r="E51" s="12" t="str">
        <f>IF(OR(E49=0,E50=0)," ",E50/E49*1000)</f>
        <v> 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114273.80753138075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114273.80753138075</v>
      </c>
    </row>
    <row r="52" spans="1:18" ht="15" thickBot="1">
      <c r="A52" s="168" t="s">
        <v>13</v>
      </c>
      <c r="B52" s="169"/>
      <c r="C52" s="170"/>
      <c r="D52" s="31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18" ht="14.25">
      <c r="A53" s="111" t="str">
        <f>'総合計'!A62</f>
        <v>※4月は速報値。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9">
        <f>IF(S4=0,"",(S5/S4)*1000)</f>
      </c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'P一般'!D7+'P原料'!D7</f>
        <v>31202</v>
      </c>
      <c r="E7" s="11">
        <f>'P一般'!E7+'P原料'!E7</f>
        <v>0</v>
      </c>
      <c r="F7" s="11">
        <f>'P一般'!F7+'P原料'!F7</f>
        <v>0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31202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0">
        <f>SUM(K7:P7)</f>
        <v>0</v>
      </c>
      <c r="R7" s="22">
        <f>J7+Q7</f>
        <v>31202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'P一般'!D8+'P原料'!D8</f>
        <v>3823097</v>
      </c>
      <c r="E8" s="11">
        <f>'P一般'!E8+'P原料'!E8</f>
        <v>0</v>
      </c>
      <c r="F8" s="11">
        <f>'P一般'!F8+'P原料'!F8</f>
        <v>0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3823097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3823097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>
        <f>IF(OR(D7=0,D8=0)," ",(D8/D7)*1000)</f>
        <v>122527.3059419268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122527.3059419268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122527.3059419268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'P一般'!D10+'P原料'!D10</f>
        <v>21569</v>
      </c>
      <c r="E10" s="11">
        <f>'P一般'!E10+'P原料'!E10</f>
        <v>0</v>
      </c>
      <c r="F10" s="11">
        <f>'P一般'!F10+'P原料'!F10</f>
        <v>0</v>
      </c>
      <c r="G10" s="11">
        <f>'P一般'!G10+'P原料'!G10</f>
        <v>0</v>
      </c>
      <c r="H10" s="11">
        <f>'P一般'!H10+'P原料'!H10</f>
        <v>0</v>
      </c>
      <c r="I10" s="18">
        <f>'P一般'!I10+'P原料'!I10</f>
        <v>0</v>
      </c>
      <c r="J10" s="30">
        <f>SUM(D10:I10)</f>
        <v>21569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0</v>
      </c>
      <c r="R10" s="22">
        <f>J10+Q10</f>
        <v>21569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'P一般'!D11+'P原料'!D11</f>
        <v>2456715</v>
      </c>
      <c r="E11" s="11">
        <f>'P一般'!E11+'P原料'!E11</f>
        <v>0</v>
      </c>
      <c r="F11" s="11">
        <f>'P一般'!F11+'P原料'!F11</f>
        <v>0</v>
      </c>
      <c r="G11" s="11">
        <f>'P一般'!G11+'P原料'!G11</f>
        <v>0</v>
      </c>
      <c r="H11" s="11">
        <f>'P一般'!H11+'P原料'!H11</f>
        <v>0</v>
      </c>
      <c r="I11" s="18">
        <f>'P一般'!I11+'P原料'!I11</f>
        <v>0</v>
      </c>
      <c r="J11" s="26">
        <f>SUM(D11:I11)</f>
        <v>2456715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2456715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113900.27354072976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113900.27354072976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113900.27354072976</v>
      </c>
      <c r="S12" s="9">
        <f>IF(S10=0,"",(S11/S10)*1000)</f>
      </c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'P一般'!D13+'P原料'!D13</f>
        <v>9980</v>
      </c>
      <c r="E13" s="11">
        <f>'P一般'!E13+'P原料'!E13</f>
        <v>0</v>
      </c>
      <c r="F13" s="11">
        <f>'P一般'!F13+'P原料'!F13</f>
        <v>0</v>
      </c>
      <c r="G13" s="11">
        <f>'P一般'!G13+'P原料'!G13</f>
        <v>0</v>
      </c>
      <c r="H13" s="11">
        <f>'P一般'!H13+'P原料'!H13</f>
        <v>0</v>
      </c>
      <c r="I13" s="18">
        <f>'P一般'!I13+'P原料'!I13</f>
        <v>0</v>
      </c>
      <c r="J13" s="30">
        <f>SUM(D13:I13)</f>
        <v>9980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0</v>
      </c>
      <c r="R13" s="22">
        <f>J13+Q13</f>
        <v>9980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'P一般'!D14+'P原料'!D14</f>
        <v>970726</v>
      </c>
      <c r="E14" s="11">
        <f>'P一般'!E14+'P原料'!E14</f>
        <v>0</v>
      </c>
      <c r="F14" s="11">
        <f>'P一般'!F14+'P原料'!F14</f>
        <v>0</v>
      </c>
      <c r="G14" s="11">
        <f>'P一般'!G14+'P原料'!G14</f>
        <v>0</v>
      </c>
      <c r="H14" s="11">
        <f>'P一般'!H14+'P原料'!H14</f>
        <v>0</v>
      </c>
      <c r="I14" s="18">
        <f>'P一般'!I14+'P原料'!I14</f>
        <v>0</v>
      </c>
      <c r="J14" s="26">
        <f>SUM(D14:I14)</f>
        <v>970726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970726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97267.13426853708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97267.13426853708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97267.13426853708</v>
      </c>
      <c r="S15" s="7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'P一般'!D16+'P原料'!D16</f>
        <v>17741</v>
      </c>
      <c r="E16" s="11">
        <f>'P一般'!E16+'P原料'!E16</f>
        <v>0</v>
      </c>
      <c r="F16" s="11">
        <f>'P一般'!F16+'P原料'!F16</f>
        <v>0</v>
      </c>
      <c r="G16" s="11">
        <f>'P一般'!G16+'P原料'!G16</f>
        <v>0</v>
      </c>
      <c r="H16" s="11">
        <f>'P一般'!H16+'P原料'!H16</f>
        <v>0</v>
      </c>
      <c r="I16" s="18">
        <f>'P一般'!I16+'P原料'!I16</f>
        <v>0</v>
      </c>
      <c r="J16" s="30">
        <f>SUM(D16:I16)</f>
        <v>17741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0">
        <f>SUM(K16:P16)</f>
        <v>0</v>
      </c>
      <c r="R16" s="22">
        <f>J16+Q16</f>
        <v>17741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'P一般'!D17+'P原料'!D17</f>
        <v>1810394</v>
      </c>
      <c r="E17" s="11">
        <f>'P一般'!E17+'P原料'!E17</f>
        <v>0</v>
      </c>
      <c r="F17" s="11">
        <f>'P一般'!F17+'P原料'!F17</f>
        <v>0</v>
      </c>
      <c r="G17" s="11">
        <f>'P一般'!G17+'P原料'!G17</f>
        <v>0</v>
      </c>
      <c r="H17" s="11">
        <f>'P一般'!H17+'P原料'!H17</f>
        <v>0</v>
      </c>
      <c r="I17" s="18">
        <f>'P一般'!I17+'P原料'!I17</f>
        <v>0</v>
      </c>
      <c r="J17" s="26">
        <f>SUM(D17:I17)</f>
        <v>1810394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1810394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102045.76968603798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102045.76968603798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102045.76968603798</v>
      </c>
      <c r="S18" s="7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'P一般'!D31+'P原料'!D31</f>
        <v>471273</v>
      </c>
      <c r="E31" s="11">
        <f>'P一般'!E31+'P原料'!E31</f>
        <v>0</v>
      </c>
      <c r="F31" s="11">
        <f>'P一般'!F31+'P原料'!F31</f>
        <v>0</v>
      </c>
      <c r="G31" s="11">
        <f>'P一般'!G31+'P原料'!G31</f>
        <v>0</v>
      </c>
      <c r="H31" s="11">
        <f>'P一般'!H31+'P原料'!H31</f>
        <v>0</v>
      </c>
      <c r="I31" s="18">
        <f>'P一般'!I31+'P原料'!I31</f>
        <v>0</v>
      </c>
      <c r="J31" s="30">
        <f>SUM(D31:I31)</f>
        <v>471273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0">
        <f>SUM(K31:P31)</f>
        <v>0</v>
      </c>
      <c r="R31" s="22">
        <f>J31+Q31</f>
        <v>471273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'P一般'!D32+'P原料'!D32</f>
        <v>50674214</v>
      </c>
      <c r="E32" s="11">
        <f>'P一般'!E32+'P原料'!E32</f>
        <v>0</v>
      </c>
      <c r="F32" s="11">
        <f>'P一般'!F32+'P原料'!F32</f>
        <v>0</v>
      </c>
      <c r="G32" s="11">
        <f>'P一般'!G32+'P原料'!G32</f>
        <v>0</v>
      </c>
      <c r="H32" s="11">
        <f>'P一般'!H32+'P原料'!H32</f>
        <v>0</v>
      </c>
      <c r="I32" s="18">
        <f>'P一般'!I32+'P原料'!I32</f>
        <v>0</v>
      </c>
      <c r="J32" s="26">
        <f>SUM(D32:I32)</f>
        <v>50674214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50674214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107526.24062910458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107526.24062910458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107526.24062910458</v>
      </c>
      <c r="S33" s="7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'P一般'!D34+'P原料'!D34</f>
        <v>127239</v>
      </c>
      <c r="E34" s="11">
        <f>'P一般'!E34+'P原料'!E34</f>
        <v>0</v>
      </c>
      <c r="F34" s="11">
        <f>'P一般'!F34+'P原料'!F34</f>
        <v>0</v>
      </c>
      <c r="G34" s="11">
        <f>'P一般'!G34+'P原料'!G34</f>
        <v>0</v>
      </c>
      <c r="H34" s="11">
        <f>'P一般'!H34+'P原料'!H34</f>
        <v>0</v>
      </c>
      <c r="I34" s="18">
        <f>'P一般'!I34+'P原料'!I34</f>
        <v>0</v>
      </c>
      <c r="J34" s="30">
        <f>SUM(D34:I34)</f>
        <v>127239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0">
        <f>SUM(K34:P34)</f>
        <v>0</v>
      </c>
      <c r="R34" s="22">
        <f>J34+Q34</f>
        <v>127239</v>
      </c>
      <c r="S34" s="7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'P一般'!D35+'P原料'!D35</f>
        <v>13732287</v>
      </c>
      <c r="E35" s="11">
        <f>'P一般'!E35+'P原料'!E35</f>
        <v>0</v>
      </c>
      <c r="F35" s="11">
        <f>'P一般'!F35+'P原料'!F35</f>
        <v>0</v>
      </c>
      <c r="G35" s="11">
        <f>'P一般'!G35+'P原料'!G35</f>
        <v>0</v>
      </c>
      <c r="H35" s="11">
        <f>'P一般'!H35+'P原料'!H35</f>
        <v>0</v>
      </c>
      <c r="I35" s="18">
        <f>'P一般'!I35+'P原料'!I35</f>
        <v>0</v>
      </c>
      <c r="J35" s="26">
        <f>SUM(D35:I35)</f>
        <v>13732287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13732287</v>
      </c>
      <c r="S35" s="7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107925.14087661801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>
        <f t="shared" si="10"/>
        <v>107925.14087661801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107925.14087661801</v>
      </c>
      <c r="S36" s="7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0">
        <f>SUM(D40:I40)</f>
        <v>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0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7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'P一般'!D43+'P原料'!D43</f>
        <v>0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0">
        <f>SUM(D43:I43)</f>
        <v>0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'P一般'!D44+'P原料'!D44</f>
        <v>0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0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7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'P一般'!D46+'P原料'!D46</f>
        <v>199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199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199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'P一般'!D47+'P原料'!D47</f>
        <v>19024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19024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19024</v>
      </c>
    </row>
    <row r="48" spans="1:18" ht="16.5" customHeight="1" thickBot="1">
      <c r="A48" s="163"/>
      <c r="B48" s="113" t="s">
        <v>18</v>
      </c>
      <c r="C48" s="113" t="s">
        <v>3</v>
      </c>
      <c r="D48" s="17">
        <f>IF(OR(D46=0,D47=0)," ",(D47/D46)*1000)</f>
        <v>95597.98994974873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95597.98994974873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95597.98994974873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679203</v>
      </c>
      <c r="E49" s="42">
        <f t="shared" si="15"/>
        <v>0</v>
      </c>
      <c r="F49" s="42">
        <f t="shared" si="15"/>
        <v>0</v>
      </c>
      <c r="G49" s="42">
        <f t="shared" si="15"/>
        <v>0</v>
      </c>
      <c r="H49" s="42">
        <f t="shared" si="15"/>
        <v>0</v>
      </c>
      <c r="I49" s="25">
        <f t="shared" si="15"/>
        <v>0</v>
      </c>
      <c r="J49" s="29">
        <f>J4+J7+J10+J13+J16+J19+J22+J25+J28+J31+J37+J40+J43+J46</f>
        <v>551964</v>
      </c>
      <c r="K49" s="41">
        <f aca="true" t="shared" si="16" ref="K49:P49">K4+K7+K10+K13+K16+K19+K22+K25+K28+K31+K37+K40+K43+K46+K34</f>
        <v>0</v>
      </c>
      <c r="L49" s="42">
        <f t="shared" si="16"/>
        <v>0</v>
      </c>
      <c r="M49" s="42">
        <f t="shared" si="16"/>
        <v>0</v>
      </c>
      <c r="N49" s="42">
        <f t="shared" si="16"/>
        <v>0</v>
      </c>
      <c r="O49" s="42">
        <f t="shared" si="16"/>
        <v>0</v>
      </c>
      <c r="P49" s="25">
        <f t="shared" si="16"/>
        <v>0</v>
      </c>
      <c r="Q49" s="30">
        <f>SUM(K49:P49)</f>
        <v>0</v>
      </c>
      <c r="R49" s="22">
        <f>J49+Q49</f>
        <v>551964</v>
      </c>
    </row>
    <row r="50" spans="1:18" ht="16.5" customHeight="1">
      <c r="A50" s="165"/>
      <c r="B50" s="112" t="s">
        <v>10</v>
      </c>
      <c r="C50" s="112" t="s">
        <v>2</v>
      </c>
      <c r="D50" s="40">
        <f t="shared" si="15"/>
        <v>73486457</v>
      </c>
      <c r="E50" s="13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4">
        <f t="shared" si="15"/>
        <v>0</v>
      </c>
      <c r="J50" s="28">
        <f>J5+J8+J11+J14+J17+J20+J23+J26+J29+J32+J38+J41+J44+J47</f>
        <v>59754170</v>
      </c>
      <c r="K50" s="40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59754170</v>
      </c>
    </row>
    <row r="51" spans="1:18" ht="16.5" customHeight="1" thickBot="1">
      <c r="A51" s="166"/>
      <c r="B51" s="113" t="s">
        <v>18</v>
      </c>
      <c r="C51" s="113" t="s">
        <v>3</v>
      </c>
      <c r="D51" s="17">
        <f aca="true" t="shared" si="18" ref="D51:I51">IF(D49=0,,D50/D49*1000)</f>
        <v>108195.13017463115</v>
      </c>
      <c r="E51" s="12">
        <f t="shared" si="18"/>
        <v>0</v>
      </c>
      <c r="F51" s="12">
        <f t="shared" si="18"/>
        <v>0</v>
      </c>
      <c r="G51" s="12">
        <f t="shared" si="18"/>
        <v>0</v>
      </c>
      <c r="H51" s="12">
        <f t="shared" si="18"/>
        <v>0</v>
      </c>
      <c r="I51" s="19">
        <f t="shared" si="18"/>
        <v>0</v>
      </c>
      <c r="J51" s="27">
        <f aca="true" t="shared" si="19" ref="J51:P51">IF(J49=0,,J50/J49*1000)</f>
        <v>108257.3682341602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108257.3682341602</v>
      </c>
    </row>
    <row r="52" spans="1:18" ht="15" thickBot="1">
      <c r="A52" s="168" t="s">
        <v>13</v>
      </c>
      <c r="B52" s="169"/>
      <c r="C52" s="170"/>
      <c r="D52" s="31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>
        <v>31202</v>
      </c>
      <c r="E7" s="70"/>
      <c r="F7" s="45"/>
      <c r="G7" s="45"/>
      <c r="H7" s="45"/>
      <c r="I7" s="46"/>
      <c r="J7" s="103">
        <f>SUM(D7:I7)</f>
        <v>31202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31202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>
        <v>3823097</v>
      </c>
      <c r="E8" s="70"/>
      <c r="F8" s="45"/>
      <c r="G8" s="45"/>
      <c r="H8" s="45"/>
      <c r="I8" s="46"/>
      <c r="J8" s="103">
        <f>SUM(D8:I8)</f>
        <v>3823097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3823097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>
        <v>122527.3059419268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122527.3059419268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122527.3059419268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>
        <v>21569</v>
      </c>
      <c r="E10" s="70"/>
      <c r="F10" s="45"/>
      <c r="G10" s="45"/>
      <c r="H10" s="45"/>
      <c r="I10" s="46"/>
      <c r="J10" s="103">
        <f>SUM(D10:I10)</f>
        <v>21569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21569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>
        <v>2456715</v>
      </c>
      <c r="E11" s="70"/>
      <c r="F11" s="45"/>
      <c r="G11" s="45"/>
      <c r="H11" s="45"/>
      <c r="I11" s="46"/>
      <c r="J11" s="103">
        <f>SUM(D11:I11)</f>
        <v>2456715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2456715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>
        <v>113900.27354072976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>
        <f>IF(OR(J10=0,J11=0)," ",J11/J10*1000)</f>
        <v>113900.27354072976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113900.27354072976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9980</v>
      </c>
      <c r="E13" s="70"/>
      <c r="F13" s="45"/>
      <c r="G13" s="45"/>
      <c r="H13" s="45"/>
      <c r="I13" s="46"/>
      <c r="J13" s="103">
        <f>SUM(D13:I13)</f>
        <v>9980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9980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970726</v>
      </c>
      <c r="E14" s="70"/>
      <c r="F14" s="45"/>
      <c r="G14" s="45"/>
      <c r="H14" s="45"/>
      <c r="I14" s="46"/>
      <c r="J14" s="103">
        <f>SUM(D14:I14)</f>
        <v>970726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970726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97267.13426853708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97267.13426853708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97267.13426853708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17741</v>
      </c>
      <c r="E16" s="70"/>
      <c r="F16" s="45"/>
      <c r="G16" s="45"/>
      <c r="H16" s="45"/>
      <c r="I16" s="46"/>
      <c r="J16" s="103">
        <f>SUM(D16:I16)</f>
        <v>17741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17741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1810394</v>
      </c>
      <c r="E17" s="70"/>
      <c r="F17" s="45"/>
      <c r="G17" s="45"/>
      <c r="H17" s="70"/>
      <c r="I17" s="46"/>
      <c r="J17" s="103">
        <f>SUM(D17:I17)</f>
        <v>1810394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1810394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102045.76968603798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>
        <f>IF(OR(J16=0,J17=0)," ",J17/J16*1000)</f>
        <v>102045.76968603798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102045.76968603798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70"/>
      <c r="F19" s="45"/>
      <c r="G19" s="45"/>
      <c r="H19" s="45"/>
      <c r="I19" s="46"/>
      <c r="J19" s="103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70"/>
      <c r="F20" s="45"/>
      <c r="G20" s="45"/>
      <c r="H20" s="45"/>
      <c r="I20" s="46"/>
      <c r="J20" s="103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471273</v>
      </c>
      <c r="E31" s="70"/>
      <c r="F31" s="45"/>
      <c r="G31" s="45"/>
      <c r="H31" s="45"/>
      <c r="I31" s="46"/>
      <c r="J31" s="103">
        <f>SUM(D31:I31)</f>
        <v>471273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471273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50674214</v>
      </c>
      <c r="E32" s="70"/>
      <c r="F32" s="45"/>
      <c r="G32" s="45"/>
      <c r="H32" s="45"/>
      <c r="I32" s="46"/>
      <c r="J32" s="103">
        <f>SUM(D32:I32)</f>
        <v>50674214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50674214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107526.24062910458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107526.24062910458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107526.24062910458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>
        <v>127239</v>
      </c>
      <c r="E34" s="70"/>
      <c r="F34" s="70"/>
      <c r="G34" s="70"/>
      <c r="H34" s="70"/>
      <c r="I34" s="71"/>
      <c r="J34" s="103">
        <f>SUM(D34:I34)</f>
        <v>127239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127239</v>
      </c>
      <c r="S34" s="5"/>
    </row>
    <row r="35" spans="1:19" s="6" customFormat="1" ht="15" customHeight="1">
      <c r="A35" s="162"/>
      <c r="B35" s="112" t="s">
        <v>10</v>
      </c>
      <c r="C35" s="112" t="s">
        <v>2</v>
      </c>
      <c r="D35" s="101">
        <v>13732287</v>
      </c>
      <c r="E35" s="70"/>
      <c r="F35" s="70"/>
      <c r="G35" s="70"/>
      <c r="H35" s="70"/>
      <c r="I35" s="71"/>
      <c r="J35" s="103">
        <f>SUM(D35:I35)</f>
        <v>13732287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13732287</v>
      </c>
      <c r="S35" s="5"/>
    </row>
    <row r="36" spans="1:19" s="6" customFormat="1" ht="15" customHeight="1" thickBot="1">
      <c r="A36" s="163"/>
      <c r="B36" s="113" t="s">
        <v>18</v>
      </c>
      <c r="C36" s="113" t="s">
        <v>3</v>
      </c>
      <c r="D36" s="154">
        <v>107925.14087661801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>
        <f>IF(OR(J34=0,J35=0)," ",J35/J34*1000)</f>
        <v>107925.14087661801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>
        <f>IF(OR(R34=0,R35=0)," ",R35/R34*1000)</f>
        <v>107925.14087661801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70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70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70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70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>
        <v>199</v>
      </c>
      <c r="E46" s="70"/>
      <c r="F46" s="45"/>
      <c r="G46" s="45"/>
      <c r="H46" s="45"/>
      <c r="I46" s="46"/>
      <c r="J46" s="49">
        <f>SUM(D46:I46)</f>
        <v>199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199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19024</v>
      </c>
      <c r="E47" s="70"/>
      <c r="F47" s="45"/>
      <c r="G47" s="45"/>
      <c r="H47" s="45"/>
      <c r="I47" s="46"/>
      <c r="J47" s="49">
        <f>SUM(D47:I47)</f>
        <v>19024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19024</v>
      </c>
    </row>
    <row r="48" spans="1:18" ht="15" customHeight="1" thickBot="1">
      <c r="A48" s="163"/>
      <c r="B48" s="113" t="s">
        <v>18</v>
      </c>
      <c r="C48" s="113" t="s">
        <v>3</v>
      </c>
      <c r="D48" s="154">
        <v>95597.98994974873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95597.98994974873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95597.98994974873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9">
        <f>D4+D7+D10+D13+D16+D19+D22+D25+D28+D31+D34+D37+D40+D46+D43</f>
        <v>679203</v>
      </c>
      <c r="E49" s="54">
        <f aca="true" t="shared" si="0" ref="E49:H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679203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679203</v>
      </c>
    </row>
    <row r="50" spans="1:18" ht="15" customHeight="1">
      <c r="A50" s="165"/>
      <c r="B50" s="112" t="s">
        <v>10</v>
      </c>
      <c r="C50" s="157" t="s">
        <v>2</v>
      </c>
      <c r="D50" s="160">
        <f>D5+D8+D11+D14+D17+D20+D23+D26+D29+D32+D35+D38+D41+D47+D44</f>
        <v>73486457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73486457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>P5+P8+P11+P14+P17+P20+P23+P26+P29+P32+P35+P38+P41+P47+P44</f>
        <v>0</v>
      </c>
      <c r="Q50" s="28">
        <f>SUM(K50:P50)</f>
        <v>0</v>
      </c>
      <c r="R50" s="24">
        <f>J50+Q50</f>
        <v>73486457</v>
      </c>
    </row>
    <row r="51" spans="1:18" ht="15" customHeight="1" thickBot="1">
      <c r="A51" s="166"/>
      <c r="B51" s="113" t="s">
        <v>18</v>
      </c>
      <c r="C51" s="158" t="s">
        <v>3</v>
      </c>
      <c r="D51" s="17">
        <f>IF(OR(D49=0,D50=0)," ",D50/D49*1000)</f>
        <v>108195.13017463115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12" t="str">
        <f>IF(OR(I49=0,I50=0)," ",I50/I49*1000)</f>
        <v> </v>
      </c>
      <c r="J51" s="27">
        <f>IF(OR(J49=0,J50=0)," ",J50/J49*1000)</f>
        <v>108195.13017463115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108195.13017463115</v>
      </c>
    </row>
    <row r="52" spans="1:18" ht="15" customHeight="1" thickBot="1">
      <c r="A52" s="168" t="s">
        <v>13</v>
      </c>
      <c r="B52" s="169"/>
      <c r="C52" s="170"/>
      <c r="D52" s="32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5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6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8" t="s">
        <v>13</v>
      </c>
      <c r="B52" s="169"/>
      <c r="C52" s="170"/>
      <c r="D52" s="31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0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0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5">
        <f>'B一般'!D7+'B原料'!D7</f>
        <v>32411</v>
      </c>
      <c r="E7" s="11">
        <f>'B一般'!E7+'B原料'!E7</f>
        <v>0</v>
      </c>
      <c r="F7" s="11">
        <f>'B一般'!F7+'B原料'!F7</f>
        <v>0</v>
      </c>
      <c r="G7" s="11">
        <f>'B一般'!G7+'B原料'!G7</f>
        <v>0</v>
      </c>
      <c r="H7" s="11">
        <f>'B一般'!H7+'B原料'!H7</f>
        <v>0</v>
      </c>
      <c r="I7" s="18">
        <f>'B一般'!I7+'B原料'!I7</f>
        <v>0</v>
      </c>
      <c r="J7" s="30">
        <f>SUM(D7:I7)</f>
        <v>32411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0">
        <f>SUM(K7:P7)</f>
        <v>0</v>
      </c>
      <c r="R7" s="22">
        <f>J7+Q7</f>
        <v>32411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6">
        <f>'B一般'!D8+'B原料'!D8</f>
        <v>3961124</v>
      </c>
      <c r="E8" s="11">
        <f>'B一般'!E8+'B原料'!E8</f>
        <v>0</v>
      </c>
      <c r="F8" s="11">
        <f>'B一般'!F8+'B原料'!F8</f>
        <v>0</v>
      </c>
      <c r="G8" s="11">
        <f>'B一般'!G8+'B原料'!G8</f>
        <v>0</v>
      </c>
      <c r="H8" s="11">
        <f>'B一般'!H8+'B原料'!H8</f>
        <v>0</v>
      </c>
      <c r="I8" s="18">
        <f>'B一般'!I8+'B原料'!I8</f>
        <v>0</v>
      </c>
      <c r="J8" s="26">
        <f>SUM(D8:I8)</f>
        <v>3961124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3961124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7">
        <f>IF(OR(D7=0,D8=0)," ",(D8/D7)*1000)</f>
        <v>122215.4206905063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122215.4206905063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122215.4206905063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0</v>
      </c>
      <c r="H10" s="11">
        <f>'B一般'!H10+'B原料'!H10</f>
        <v>0</v>
      </c>
      <c r="I10" s="18">
        <f>'B一般'!I10+'B原料'!I10</f>
        <v>0</v>
      </c>
      <c r="J10" s="30">
        <f>SUM(D10:I10)</f>
        <v>0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0</v>
      </c>
      <c r="H11" s="11">
        <f>'B一般'!H11+'B原料'!H11</f>
        <v>0</v>
      </c>
      <c r="I11" s="18">
        <f>'B一般'!I11+'B原料'!I11</f>
        <v>0</v>
      </c>
      <c r="J11" s="26">
        <f>SUM(D11:I11)</f>
        <v>0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5">
        <f>'B一般'!D13+'B原料'!D13</f>
        <v>9009</v>
      </c>
      <c r="E13" s="11">
        <f>'B一般'!E13+'B原料'!E13</f>
        <v>0</v>
      </c>
      <c r="F13" s="11">
        <f>'B一般'!F13+'B原料'!F13</f>
        <v>0</v>
      </c>
      <c r="G13" s="11">
        <f>'B一般'!G13+'B原料'!G13</f>
        <v>0</v>
      </c>
      <c r="H13" s="11">
        <f>'B一般'!H13+'B原料'!H13</f>
        <v>0</v>
      </c>
      <c r="I13" s="18">
        <f>'B一般'!I13+'B原料'!I13</f>
        <v>0</v>
      </c>
      <c r="J13" s="30">
        <f>SUM(D13:I13)</f>
        <v>9009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0</v>
      </c>
      <c r="R13" s="22">
        <f>J13+Q13</f>
        <v>9009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6">
        <f>'B一般'!D14+'B原料'!D14</f>
        <v>898625</v>
      </c>
      <c r="E14" s="11">
        <f>'B一般'!E14+'B原料'!E14</f>
        <v>0</v>
      </c>
      <c r="F14" s="11">
        <f>'B一般'!F14+'B原料'!F14</f>
        <v>0</v>
      </c>
      <c r="G14" s="11">
        <f>'B一般'!G14+'B原料'!G14</f>
        <v>0</v>
      </c>
      <c r="H14" s="11">
        <f>'B一般'!H14+'B原料'!H14</f>
        <v>0</v>
      </c>
      <c r="I14" s="18">
        <f>'B一般'!I14+'B原料'!I14</f>
        <v>0</v>
      </c>
      <c r="J14" s="26">
        <f>SUM(D14:I14)</f>
        <v>898625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898625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7">
        <f>IF(OR(D13=0,D14=0)," ",(D14/D13)*1000)</f>
        <v>99747.47474747476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99747.47474747476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99747.47474747476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5">
        <f>'B一般'!D16+'B原料'!D16</f>
        <v>46689</v>
      </c>
      <c r="E16" s="11">
        <f>'B一般'!E16+'B原料'!E16</f>
        <v>0</v>
      </c>
      <c r="F16" s="11">
        <f>'B一般'!F16+'B原料'!F16</f>
        <v>0</v>
      </c>
      <c r="G16" s="11">
        <f>'B一般'!G16+'B原料'!G16</f>
        <v>0</v>
      </c>
      <c r="H16" s="11">
        <f>'B一般'!H16+'B原料'!H16</f>
        <v>0</v>
      </c>
      <c r="I16" s="18">
        <f>'B一般'!I16+'B原料'!I16</f>
        <v>0</v>
      </c>
      <c r="J16" s="30">
        <f>SUM(D16:I16)</f>
        <v>46689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0">
        <f>SUM(K16:P16)</f>
        <v>0</v>
      </c>
      <c r="R16" s="22">
        <f>J16+Q16</f>
        <v>46689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6">
        <f>'B一般'!D17+'B原料'!D17</f>
        <v>4860072</v>
      </c>
      <c r="E17" s="11">
        <f>'B一般'!E17+'B原料'!E17</f>
        <v>0</v>
      </c>
      <c r="F17" s="11">
        <f>'B一般'!F17+'B原料'!F17</f>
        <v>0</v>
      </c>
      <c r="G17" s="11">
        <f>'B一般'!G17+'B原料'!G17</f>
        <v>0</v>
      </c>
      <c r="H17" s="11">
        <f>'B一般'!H17+'B原料'!H17</f>
        <v>0</v>
      </c>
      <c r="I17" s="18">
        <f>'B一般'!I17+'B原料'!I17</f>
        <v>0</v>
      </c>
      <c r="J17" s="26">
        <f>SUM(D17:I17)</f>
        <v>4860072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4860072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7">
        <f>IF(OR(D16=0,D17=0)," ",(D17/D16)*1000)</f>
        <v>104094.58330656044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104094.58330656044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104094.58330656044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5">
        <f>'B一般'!D19+'B原料'!D19</f>
        <v>7999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7999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7999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6">
        <f>'B一般'!D20+'B原料'!D20</f>
        <v>828308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828308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828308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7">
        <f>IF(OR(D19=0,D20=0)," ",(D20/D19)*1000)</f>
        <v>103551.44393049131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103551.44393049131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103551.44393049131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5">
        <f>'B一般'!D31+'B原料'!D31</f>
        <v>30937</v>
      </c>
      <c r="E31" s="11">
        <f>'B一般'!E31+'B原料'!E31</f>
        <v>0</v>
      </c>
      <c r="F31" s="11">
        <f>'B一般'!F31+'B原料'!F31</f>
        <v>0</v>
      </c>
      <c r="G31" s="11">
        <f>'B一般'!G31+'B原料'!G31</f>
        <v>0</v>
      </c>
      <c r="H31" s="11">
        <f>'B一般'!H31+'B原料'!H31</f>
        <v>0</v>
      </c>
      <c r="I31" s="18">
        <f>'B一般'!I31+'B原料'!I31</f>
        <v>0</v>
      </c>
      <c r="J31" s="30">
        <f>SUM(D31:I31)</f>
        <v>30937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0">
        <f>SUM(K31:P31)</f>
        <v>0</v>
      </c>
      <c r="R31" s="22">
        <f>J31+Q31</f>
        <v>30937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6">
        <f>'B一般'!D32+'B原料'!D32</f>
        <v>3584726</v>
      </c>
      <c r="E32" s="11">
        <f>'B一般'!E32+'B原料'!E32</f>
        <v>0</v>
      </c>
      <c r="F32" s="11">
        <f>'B一般'!F32+'B原料'!F32</f>
        <v>0</v>
      </c>
      <c r="G32" s="11">
        <f>'B一般'!G32+'B原料'!G32</f>
        <v>0</v>
      </c>
      <c r="H32" s="11">
        <f>'B一般'!H32+'B原料'!H32</f>
        <v>0</v>
      </c>
      <c r="I32" s="18">
        <f>'B一般'!I32+'B原料'!I32</f>
        <v>0</v>
      </c>
      <c r="J32" s="26">
        <f>SUM(D32:I32)</f>
        <v>3584726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3584726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7">
        <f>IF(OR(D31=0,D32=0)," ",(D32/D31)*1000)</f>
        <v>115871.80398875134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19" t="str">
        <f t="shared" si="9"/>
        <v> </v>
      </c>
      <c r="J33" s="27">
        <f t="shared" si="9"/>
        <v>115871.80398875134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115871.80398875134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5">
        <f>'B一般'!D40+'B原料'!D40</f>
        <v>1320</v>
      </c>
      <c r="E40" s="11">
        <f>'B一般'!E40+'B原料'!E40</f>
        <v>0</v>
      </c>
      <c r="F40" s="11">
        <f>'B一般'!F40+'B原料'!F40</f>
        <v>0</v>
      </c>
      <c r="G40" s="11">
        <f>'B一般'!G40+'B原料'!G40</f>
        <v>0</v>
      </c>
      <c r="H40" s="11">
        <f>'B一般'!H40+'B原料'!H40</f>
        <v>0</v>
      </c>
      <c r="I40" s="18">
        <f>'B一般'!I40+'B原料'!I40</f>
        <v>0</v>
      </c>
      <c r="J40" s="30">
        <f>SUM(D40:I40)</f>
        <v>1320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0">
        <f>SUM(K40:P40)</f>
        <v>0</v>
      </c>
      <c r="R40" s="22">
        <f>J40+Q40</f>
        <v>1320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6">
        <f>'B一般'!D41+'B原料'!D41</f>
        <v>358580</v>
      </c>
      <c r="E41" s="11">
        <f>'B一般'!E41+'B原料'!E41</f>
        <v>0</v>
      </c>
      <c r="F41" s="11">
        <f>'B一般'!F41+'B原料'!F41</f>
        <v>0</v>
      </c>
      <c r="G41" s="11">
        <f>'B一般'!G41+'B原料'!G41</f>
        <v>0</v>
      </c>
      <c r="H41" s="11">
        <f>'B一般'!H41+'B原料'!H41</f>
        <v>0</v>
      </c>
      <c r="I41" s="18">
        <f>'B一般'!I41+'B原料'!I41</f>
        <v>0</v>
      </c>
      <c r="J41" s="26">
        <f>SUM(D41:I41)</f>
        <v>358580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358580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7">
        <f>IF(OR(D40=0,D41=0)," ",(D41/D40)*1000)</f>
        <v>271651.51515151514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>
        <f t="shared" si="12"/>
        <v>271651.51515151514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271651.51515151514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0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0</v>
      </c>
      <c r="F44" s="11">
        <f>'B一般'!F44+'B原料'!F44</f>
        <v>0</v>
      </c>
      <c r="G44" s="11">
        <f>'B一般'!G44+'B原料'!G44</f>
        <v>0</v>
      </c>
      <c r="H44" s="11">
        <f>'B一般'!H44+'B原料'!H44</f>
        <v>0</v>
      </c>
      <c r="I44" s="18">
        <f>'B一般'!I44+'B原料'!I44</f>
        <v>0</v>
      </c>
      <c r="J44" s="26">
        <f>SUM(D44:I44)</f>
        <v>0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5">
        <f>'B一般'!D46+'B原料'!D46</f>
        <v>6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0">
        <f>SUM(D46:I46)</f>
        <v>6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0">
        <f>SUM(K46:P46)</f>
        <v>0</v>
      </c>
      <c r="R46" s="22">
        <f>J46+Q46</f>
        <v>6</v>
      </c>
      <c r="S46" s="5"/>
    </row>
    <row r="47" spans="1:18" ht="15" customHeight="1">
      <c r="A47" s="162"/>
      <c r="B47" s="112" t="s">
        <v>10</v>
      </c>
      <c r="C47" s="112" t="s">
        <v>2</v>
      </c>
      <c r="D47" s="16">
        <f>'B一般'!D47+'B原料'!D47</f>
        <v>3372</v>
      </c>
      <c r="E47" s="11">
        <f>'B一般'!E47+'B原料'!E47</f>
        <v>0</v>
      </c>
      <c r="F47" s="11">
        <f>'B一般'!F47+'B原料'!F47</f>
        <v>0</v>
      </c>
      <c r="G47" s="11">
        <f>'B一般'!G47+'B原料'!G47</f>
        <v>0</v>
      </c>
      <c r="H47" s="11">
        <f>'B一般'!H47+'B原料'!H47</f>
        <v>0</v>
      </c>
      <c r="I47" s="18">
        <f>'B一般'!I47+'B原料'!I47</f>
        <v>0</v>
      </c>
      <c r="J47" s="26">
        <f>SUM(D47:I47)</f>
        <v>3372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3372</v>
      </c>
    </row>
    <row r="48" spans="1:18" ht="15" customHeight="1" thickBot="1">
      <c r="A48" s="163"/>
      <c r="B48" s="113" t="s">
        <v>18</v>
      </c>
      <c r="C48" s="113" t="s">
        <v>3</v>
      </c>
      <c r="D48" s="17">
        <f>IF(OR(D46=0,D47=0)," ",(D47/D46)*1000)</f>
        <v>562000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562000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562000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128371</v>
      </c>
      <c r="E49" s="53">
        <f aca="true" t="shared" si="15" ref="E49:I50">E4+E7+E10+E13+E16+E19+E22+E25+E28+E31+E34+E40+E43+E46+E37</f>
        <v>0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21">
        <f t="shared" si="15"/>
        <v>0</v>
      </c>
      <c r="J49" s="29">
        <f>SUM(D49:I49)</f>
        <v>128371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128371</v>
      </c>
    </row>
    <row r="50" spans="1:18" ht="15" customHeight="1">
      <c r="A50" s="165"/>
      <c r="B50" s="112" t="s">
        <v>10</v>
      </c>
      <c r="C50" s="112" t="s">
        <v>2</v>
      </c>
      <c r="D50" s="52">
        <f>D5+D8+D11+D14+D17+D20+D23+D26+D29+D32+D35+D41+D44+D47+D38</f>
        <v>14494807</v>
      </c>
      <c r="E50" s="54">
        <f t="shared" si="15"/>
        <v>0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20">
        <f t="shared" si="15"/>
        <v>0</v>
      </c>
      <c r="J50" s="28">
        <f>SUM(D50:I50)</f>
        <v>14494807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14494807</v>
      </c>
    </row>
    <row r="51" spans="1:18" ht="15" customHeight="1" thickBot="1">
      <c r="A51" s="166"/>
      <c r="B51" s="113" t="s">
        <v>18</v>
      </c>
      <c r="C51" s="113" t="s">
        <v>3</v>
      </c>
      <c r="D51" s="37">
        <f>IF(OR(D49=0,D50=0)," ",D50/D49*1000)</f>
        <v>112913.40723372102</v>
      </c>
      <c r="E51" s="12" t="str">
        <f>IF(OR(E49=0,E50=0)," ",E50/E49*1000)</f>
        <v> </v>
      </c>
      <c r="F51" s="12" t="str">
        <f aca="true" t="shared" si="17" ref="F51:Q51">IF(OR(F49=0,F50=0)," ",(F50/F49)*1000)</f>
        <v> </v>
      </c>
      <c r="G51" s="12" t="str">
        <f t="shared" si="17"/>
        <v> </v>
      </c>
      <c r="H51" s="12" t="str">
        <f t="shared" si="17"/>
        <v> </v>
      </c>
      <c r="I51" s="19" t="str">
        <f t="shared" si="17"/>
        <v> </v>
      </c>
      <c r="J51" s="27">
        <f t="shared" si="17"/>
        <v>112913.40723372102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112913.40723372102</v>
      </c>
    </row>
    <row r="52" spans="1:18" ht="15" customHeight="1" thickBot="1">
      <c r="A52" s="168" t="s">
        <v>13</v>
      </c>
      <c r="B52" s="169"/>
      <c r="C52" s="170"/>
      <c r="D52" s="31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3" ht="14.25">
      <c r="A53" s="111" t="str">
        <f>'総合計'!A62</f>
        <v>※4月は速報値。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>
        <v>13035</v>
      </c>
      <c r="E7" s="45"/>
      <c r="F7" s="45"/>
      <c r="G7" s="45"/>
      <c r="H7" s="45"/>
      <c r="I7" s="46"/>
      <c r="J7" s="103">
        <f>SUM(D7:I7)</f>
        <v>13035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13035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>
        <v>1612079</v>
      </c>
      <c r="E8" s="45"/>
      <c r="F8" s="45"/>
      <c r="G8" s="45"/>
      <c r="H8" s="45"/>
      <c r="I8" s="46"/>
      <c r="J8" s="103">
        <f>SUM(D8:I8)</f>
        <v>1612079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1612079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>
        <v>123673.11085538934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123673.11085538934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123673.11085538934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3809</v>
      </c>
      <c r="E13" s="45"/>
      <c r="F13" s="45"/>
      <c r="G13" s="45"/>
      <c r="H13" s="45"/>
      <c r="I13" s="46"/>
      <c r="J13" s="49">
        <f>SUM(D13:I13)</f>
        <v>3809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3809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379992</v>
      </c>
      <c r="E14" s="45"/>
      <c r="F14" s="45"/>
      <c r="G14" s="45"/>
      <c r="H14" s="45"/>
      <c r="I14" s="46"/>
      <c r="J14" s="49">
        <f>SUM(D14:I14)</f>
        <v>379992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379992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99761.61722236808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99761.61722236808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99761.61722236808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36489</v>
      </c>
      <c r="E16" s="45"/>
      <c r="F16" s="45"/>
      <c r="G16" s="45"/>
      <c r="H16" s="45"/>
      <c r="I16" s="46"/>
      <c r="J16" s="49">
        <f>SUM(D16:I16)</f>
        <v>36489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36489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3670528</v>
      </c>
      <c r="E17" s="45"/>
      <c r="F17" s="45"/>
      <c r="G17" s="45"/>
      <c r="H17" s="45"/>
      <c r="I17" s="46"/>
      <c r="J17" s="49">
        <f>SUM(D17:I17)</f>
        <v>3670528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3670528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54">
        <v>100592.72657513223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>
        <f>IF(OR(J16=0,J17=0)," ",J17/J16*1000)</f>
        <v>100592.72657513223</v>
      </c>
      <c r="K18" s="154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100592.72657513223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19937</v>
      </c>
      <c r="E31" s="45"/>
      <c r="F31" s="45"/>
      <c r="G31" s="45"/>
      <c r="H31" s="45"/>
      <c r="I31" s="46"/>
      <c r="J31" s="49">
        <f>SUM(D31:I31)</f>
        <v>19937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19937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2325182</v>
      </c>
      <c r="E32" s="45"/>
      <c r="F32" s="45"/>
      <c r="G32" s="45"/>
      <c r="H32" s="45"/>
      <c r="I32" s="46"/>
      <c r="J32" s="49">
        <f>SUM(D32:I32)</f>
        <v>2325182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2325182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116626.47339118223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116626.47339118223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116626.47339118223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1320</v>
      </c>
      <c r="E40" s="45"/>
      <c r="F40" s="45"/>
      <c r="G40" s="45"/>
      <c r="H40" s="45"/>
      <c r="I40" s="46"/>
      <c r="J40" s="49">
        <f>SUM(D40:I40)</f>
        <v>1320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1320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358580</v>
      </c>
      <c r="E41" s="45"/>
      <c r="F41" s="45"/>
      <c r="G41" s="45"/>
      <c r="H41" s="45"/>
      <c r="I41" s="46"/>
      <c r="J41" s="49">
        <f>SUM(D41:I41)</f>
        <v>358580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358580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271651.51515151514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>
        <f>IF(OR(J40=0,J41=0)," ",J41/J40*1000)</f>
        <v>271651.51515151514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271651.51515151514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>
        <v>6</v>
      </c>
      <c r="E46" s="45"/>
      <c r="F46" s="45"/>
      <c r="G46" s="45"/>
      <c r="H46" s="45"/>
      <c r="I46" s="46"/>
      <c r="J46" s="49">
        <f>SUM(D46:I46)</f>
        <v>6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6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3372</v>
      </c>
      <c r="E47" s="45"/>
      <c r="F47" s="45"/>
      <c r="G47" s="45"/>
      <c r="H47" s="45"/>
      <c r="I47" s="46"/>
      <c r="J47" s="49">
        <f>SUM(D47:I47)</f>
        <v>3372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3372</v>
      </c>
    </row>
    <row r="48" spans="1:18" ht="15" customHeight="1" thickBot="1">
      <c r="A48" s="163"/>
      <c r="B48" s="113" t="s">
        <v>18</v>
      </c>
      <c r="C48" s="113" t="s">
        <v>3</v>
      </c>
      <c r="D48" s="154">
        <v>562000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562000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562000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74596</v>
      </c>
      <c r="E49" s="53">
        <f aca="true" t="shared" si="0" ref="E49:H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74596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74596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8349733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8349733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8349733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111932.71757198779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111932.71757198779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111932.71757198779</v>
      </c>
    </row>
    <row r="52" spans="1:18" ht="15" customHeight="1" thickBot="1">
      <c r="A52" s="168" t="s">
        <v>13</v>
      </c>
      <c r="B52" s="169"/>
      <c r="C52" s="170"/>
      <c r="D52" s="32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9" ht="14.25">
      <c r="A53" s="111" t="str">
        <f>'総合計'!A62</f>
        <v>※4月は速報値。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44708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>
        <v>19376</v>
      </c>
      <c r="E7" s="45"/>
      <c r="F7" s="45"/>
      <c r="G7" s="45"/>
      <c r="H7" s="45"/>
      <c r="I7" s="46"/>
      <c r="J7" s="49">
        <f>SUM(D7:I7)</f>
        <v>19376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19376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>
        <v>2349045</v>
      </c>
      <c r="E8" s="45"/>
      <c r="F8" s="45"/>
      <c r="G8" s="45"/>
      <c r="H8" s="45"/>
      <c r="I8" s="46"/>
      <c r="J8" s="49">
        <f>SUM(D8:I8)</f>
        <v>2349045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2349045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>
        <v>121234.7749793559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121234.7749793559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121234.7749793559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5200</v>
      </c>
      <c r="E13" s="45"/>
      <c r="F13" s="45"/>
      <c r="G13" s="45"/>
      <c r="H13" s="45"/>
      <c r="I13" s="46"/>
      <c r="J13" s="49">
        <f>SUM(D13:I13)</f>
        <v>5200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5200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518633</v>
      </c>
      <c r="E14" s="45"/>
      <c r="F14" s="45"/>
      <c r="G14" s="45"/>
      <c r="H14" s="45"/>
      <c r="I14" s="46"/>
      <c r="J14" s="49">
        <f>SUM(D14:I14)</f>
        <v>518633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518633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99737.11538461538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99737.11538461538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99737.11538461538</v>
      </c>
      <c r="S15" s="10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10200</v>
      </c>
      <c r="E16" s="45"/>
      <c r="F16" s="45"/>
      <c r="G16" s="45"/>
      <c r="H16" s="45"/>
      <c r="I16" s="46"/>
      <c r="J16" s="49">
        <f>SUM(D16:I16)</f>
        <v>10200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10200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1189544</v>
      </c>
      <c r="E17" s="45"/>
      <c r="F17" s="45"/>
      <c r="G17" s="45"/>
      <c r="H17" s="45"/>
      <c r="I17" s="46"/>
      <c r="J17" s="49">
        <f>SUM(D17:I17)</f>
        <v>1189544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1189544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116621.96078431373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>
        <f>IF(OR(J16=0,J17=0)," ",J17/J16*1000)</f>
        <v>116621.96078431373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116621.96078431373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>
        <v>7999</v>
      </c>
      <c r="E19" s="45"/>
      <c r="F19" s="45"/>
      <c r="G19" s="45"/>
      <c r="H19" s="45"/>
      <c r="I19" s="46"/>
      <c r="J19" s="49">
        <f>SUM(D19:I19)</f>
        <v>7999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7999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>
        <v>828308</v>
      </c>
      <c r="E20" s="45"/>
      <c r="F20" s="45"/>
      <c r="G20" s="45"/>
      <c r="H20" s="45"/>
      <c r="I20" s="46"/>
      <c r="J20" s="49">
        <f>SUM(D20:I20)</f>
        <v>828308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828308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>
        <v>103551.44393049131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>
        <f>IF(OR(J19=0,J20=0)," ",J20/J19*1000)</f>
        <v>103551.44393049131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>
        <f>IF(OR(R19=0,R20=0)," ",R20/R19*1000)</f>
        <v>103551.44393049131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11000</v>
      </c>
      <c r="E31" s="45"/>
      <c r="F31" s="45"/>
      <c r="G31" s="45"/>
      <c r="H31" s="45"/>
      <c r="I31" s="46"/>
      <c r="J31" s="49">
        <f>SUM(D31:I31)</f>
        <v>11000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11000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1259544</v>
      </c>
      <c r="E32" s="45"/>
      <c r="F32" s="45"/>
      <c r="G32" s="45"/>
      <c r="H32" s="45"/>
      <c r="I32" s="46"/>
      <c r="J32" s="49">
        <f>SUM(D32:I32)</f>
        <v>1259544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1259544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114504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>
        <f>IF(OR(J31=0,J32=0)," ",J32/J31*1000)</f>
        <v>114504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114504</v>
      </c>
      <c r="S33" s="10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5">
        <f>D4+D7+D10+D13+D16+D19+D22+D25+D28+D31+D34+D37+D40+D46+D43</f>
        <v>53775</v>
      </c>
      <c r="E49" s="53">
        <f aca="true" t="shared" si="0" ref="E49:I50">E4+E7+E10+E13+E16+E19+E22+E25+E28+E31+E34+E37+E40+E46+E43</f>
        <v>0</v>
      </c>
      <c r="F49" s="53">
        <f t="shared" si="0"/>
        <v>0</v>
      </c>
      <c r="G49" s="53">
        <f t="shared" si="0"/>
        <v>0</v>
      </c>
      <c r="H49" s="53">
        <f t="shared" si="0"/>
        <v>0</v>
      </c>
      <c r="I49" s="55">
        <f t="shared" si="0"/>
        <v>0</v>
      </c>
      <c r="J49" s="102">
        <f>SUM(D49:I49)</f>
        <v>53775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53775</v>
      </c>
    </row>
    <row r="50" spans="1:18" ht="15" customHeight="1">
      <c r="A50" s="165"/>
      <c r="B50" s="112" t="s">
        <v>10</v>
      </c>
      <c r="C50" s="157" t="s">
        <v>2</v>
      </c>
      <c r="D50" s="155">
        <f>D5+D8+D11+D14+D17+D20+D23+D26+D29+D32+D35+D38+D41+D47+D44</f>
        <v>6145074</v>
      </c>
      <c r="E50" s="54">
        <f t="shared" si="0"/>
        <v>0</v>
      </c>
      <c r="F50" s="53">
        <f t="shared" si="0"/>
        <v>0</v>
      </c>
      <c r="G50" s="53">
        <f t="shared" si="0"/>
        <v>0</v>
      </c>
      <c r="H50" s="53">
        <f t="shared" si="0"/>
        <v>0</v>
      </c>
      <c r="I50" s="55">
        <f t="shared" si="0"/>
        <v>0</v>
      </c>
      <c r="J50" s="102">
        <f>SUM(D50:I50)</f>
        <v>6145074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6145074</v>
      </c>
    </row>
    <row r="51" spans="1:18" ht="15" customHeight="1" thickBot="1">
      <c r="A51" s="166"/>
      <c r="B51" s="113" t="s">
        <v>18</v>
      </c>
      <c r="C51" s="158" t="s">
        <v>3</v>
      </c>
      <c r="D51" s="23">
        <f>IF(OR(D49=0,D50=0)," ",D50/D49*1000)</f>
        <v>114273.80753138075</v>
      </c>
      <c r="E51" s="12" t="str">
        <f aca="true" t="shared" si="2" ref="E51:L51">IF(OR(E49=0,E50=0)," ",E50/E49*1000)</f>
        <v> </v>
      </c>
      <c r="F51" s="12" t="str">
        <f t="shared" si="2"/>
        <v> </v>
      </c>
      <c r="G51" s="12" t="str">
        <f t="shared" si="2"/>
        <v> </v>
      </c>
      <c r="H51" s="12" t="str">
        <f t="shared" si="2"/>
        <v> </v>
      </c>
      <c r="I51" s="47" t="str">
        <f t="shared" si="2"/>
        <v> </v>
      </c>
      <c r="J51" s="27">
        <f t="shared" si="2"/>
        <v>114273.80753138075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114273.80753138075</v>
      </c>
    </row>
    <row r="52" spans="1:18" ht="15" customHeight="1" thickBot="1">
      <c r="A52" s="168" t="s">
        <v>13</v>
      </c>
      <c r="B52" s="169"/>
      <c r="C52" s="170"/>
      <c r="D52" s="32">
        <f>'総合計'!D52</f>
        <v>122.81</v>
      </c>
      <c r="E52" s="32">
        <f>'総合計'!E52</f>
        <v>0</v>
      </c>
      <c r="F52" s="32">
        <f>'総合計'!F52</f>
        <v>0</v>
      </c>
      <c r="G52" s="32">
        <f>'総合計'!G52</f>
        <v>0</v>
      </c>
      <c r="H52" s="32">
        <f>'総合計'!H52</f>
        <v>0</v>
      </c>
      <c r="I52" s="33">
        <f>'総合計'!I52</f>
        <v>0</v>
      </c>
      <c r="J52" s="34">
        <f>'総合計'!J52</f>
        <v>122.81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122.81</v>
      </c>
    </row>
    <row r="53" spans="1:11" ht="14.25">
      <c r="A53" s="111" t="str">
        <f>'総合計'!A62</f>
        <v>※4月は速報値。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2022-04-27T04:27:24Z</cp:lastPrinted>
  <dcterms:created xsi:type="dcterms:W3CDTF">1998-08-05T13:54:29Z</dcterms:created>
  <dcterms:modified xsi:type="dcterms:W3CDTF">2022-05-27T04:23:27Z</dcterms:modified>
  <cp:category/>
  <cp:version/>
  <cp:contentType/>
  <cp:contentStatus/>
</cp:coreProperties>
</file>