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<sst xmlns="http://schemas.openxmlformats.org/spreadsheetml/2006/main" count="1866" uniqueCount="56">
  <si>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</si>
  <si>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</si>
  <si>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</si>
  <si>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</si>
  <si>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</si>
  <si>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</si>
  <si>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</si>
  <si>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</si>
  <si>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</si>
  <si>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</si>
  <si>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</si>
  <si>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</si>
  <si>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</si>
  <si>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</si>
  <si>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</si>
  <si>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</si>
  <si>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</si>
  <si>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</si>
  <si>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</si>
  <si>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</si>
  <si>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</si>
  <si>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</si>
  <si>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</si>
  <si>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</si>
  <si>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</si>
  <si>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</si>
  <si>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</si>
  <si>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</si>
  <si>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</si>
  <si>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</si>
  <si>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</si>
  <si>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</si>
  <si>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</si>
  <si>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</si>
  <si>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</si>
  <si>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</si>
  <si>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</si>
  <si>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</si>
  <si>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</si>
  <si>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</si>
  <si>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</si>
  <si>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</si>
  <si>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</si>
  <si>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</si>
  <si>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</si>
  <si>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</si>
  <si>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</si>
  <si>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</si>
  <si>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</si>
  <si>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</si>
  <si>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</si>
  <si>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</si>
  <si>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</si>
  <si>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</si>
  <si>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</si>
  <si>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※4～12月は確定値。1～3月は確報値。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</si>
</sst>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3" fillId="0" borderId="13" xfId="49" applyFont="1" applyBorder="1" applyAlignment="1" applyProtection="1">
      <alignment vertical="center"/>
      <protection locked="0"/>
    </xf>
    <xf numFmtId="38" fontId="63" fillId="0" borderId="14" xfId="49" applyFont="1" applyBorder="1" applyAlignment="1" applyProtection="1">
      <alignment vertical="center"/>
      <protection locked="0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2021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61">
        <v>44876</v>
      </c>
      <c r="R2" s="161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3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0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0</v>
      </c>
      <c r="R4" s="120">
        <f>'P合計'!R4+'B合計'!R4+'液化石油ガス'!R4</f>
        <v>0</v>
      </c>
    </row>
    <row r="5" spans="1:18" ht="13.5" customHeight="1">
      <c r="A5" s="164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0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0</v>
      </c>
      <c r="R5" s="120">
        <f>'P合計'!R5+'B合計'!R5+'液化石油ガス'!R5</f>
        <v>0</v>
      </c>
    </row>
    <row r="6" spans="1:18" ht="13.5" customHeight="1" thickBot="1">
      <c r="A6" s="165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 t="str">
        <f t="shared" si="0"/>
        <v> 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 t="str">
        <f t="shared" si="0"/>
        <v> </v>
      </c>
      <c r="Q6" s="125" t="str">
        <f t="shared" si="0"/>
        <v> </v>
      </c>
      <c r="R6" s="127" t="str">
        <f t="shared" si="0"/>
        <v> </v>
      </c>
    </row>
    <row r="7" spans="1:18" ht="13.5" customHeight="1">
      <c r="A7" s="163" t="s">
        <v>19</v>
      </c>
      <c r="B7" s="112" t="s">
        <v>9</v>
      </c>
      <c r="C7" s="112" t="s">
        <v>1</v>
      </c>
      <c r="D7" s="115">
        <f>'P合計'!D7+'B合計'!D7+'液化石油ガス'!D7</f>
        <v>120507</v>
      </c>
      <c r="E7" s="116">
        <f>'P合計'!E7+'B合計'!E7+'液化石油ガス'!E7</f>
        <v>27971</v>
      </c>
      <c r="F7" s="116">
        <f>'P合計'!F7+'B合計'!F7+'液化石油ガス'!F7</f>
        <v>51904</v>
      </c>
      <c r="G7" s="116">
        <f>'P合計'!G7+'B合計'!G7+'液化石油ガス'!G7</f>
        <v>46480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246862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32216</v>
      </c>
      <c r="O7" s="116">
        <f>'P合計'!O7+'B合計'!O7+'液化石油ガス'!O7</f>
        <v>55305</v>
      </c>
      <c r="P7" s="117">
        <f>'P合計'!P7+'B合計'!P7+'液化石油ガス'!P7</f>
        <v>153437</v>
      </c>
      <c r="Q7" s="118">
        <f>'P合計'!Q7+'B合計'!Q7+'液化石油ガス'!Q7</f>
        <v>240958</v>
      </c>
      <c r="R7" s="120">
        <f>'P合計'!R7+'B合計'!R7+'液化石油ガス'!R7</f>
        <v>487820</v>
      </c>
    </row>
    <row r="8" spans="1:18" ht="13.5" customHeight="1">
      <c r="A8" s="164"/>
      <c r="B8" s="112" t="s">
        <v>10</v>
      </c>
      <c r="C8" s="112" t="s">
        <v>2</v>
      </c>
      <c r="D8" s="121">
        <f>'P合計'!D8+'B合計'!D8+'液化石油ガス'!D8</f>
        <v>7656674</v>
      </c>
      <c r="E8" s="116">
        <f>'P合計'!E8+'B合計'!E8+'液化石油ガス'!E8</f>
        <v>1788743</v>
      </c>
      <c r="F8" s="116">
        <f>'P合計'!F8+'B合計'!F8+'液化石油ガス'!F8</f>
        <v>3330194</v>
      </c>
      <c r="G8" s="116">
        <f>'P合計'!G8+'B合計'!G8+'液化石油ガス'!G8</f>
        <v>3107122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15882733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2948287</v>
      </c>
      <c r="O8" s="116">
        <f>'P合計'!O8+'B合計'!O8+'液化石油ガス'!O8</f>
        <v>5041234</v>
      </c>
      <c r="P8" s="117">
        <f>'P合計'!P8+'B合計'!P8+'液化石油ガス'!P8</f>
        <v>16765927</v>
      </c>
      <c r="Q8" s="118">
        <f>'P合計'!Q8+'B合計'!Q8+'液化石油ガス'!Q8</f>
        <v>24755448</v>
      </c>
      <c r="R8" s="120">
        <f>'P合計'!R8+'B合計'!R8+'液化石油ガス'!R8</f>
        <v>40638181</v>
      </c>
    </row>
    <row r="9" spans="1:18" ht="13.5" customHeight="1" thickBot="1">
      <c r="A9" s="165"/>
      <c r="B9" s="113" t="s">
        <v>18</v>
      </c>
      <c r="C9" s="113" t="s">
        <v>3</v>
      </c>
      <c r="D9" s="122">
        <f>IF(OR(D7=0,D8=0)," ",(D8/D7)*1000)</f>
        <v>63537.17211448298</v>
      </c>
      <c r="E9" s="123">
        <f aca="true" t="shared" si="1" ref="E9:R9">IF(OR(E7=0,E8=0)," ",(E8/E7)*1000)</f>
        <v>63949.91240928104</v>
      </c>
      <c r="F9" s="123">
        <f t="shared" si="1"/>
        <v>64160.642725030826</v>
      </c>
      <c r="G9" s="123">
        <f t="shared" si="1"/>
        <v>66848.5800344234</v>
      </c>
      <c r="H9" s="123" t="str">
        <f t="shared" si="1"/>
        <v> </v>
      </c>
      <c r="I9" s="124" t="str">
        <f t="shared" si="1"/>
        <v> </v>
      </c>
      <c r="J9" s="125">
        <f t="shared" si="1"/>
        <v>64338.50896452269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>
        <f t="shared" si="1"/>
        <v>91516.23416935683</v>
      </c>
      <c r="O9" s="123">
        <f t="shared" si="1"/>
        <v>91153.31344363077</v>
      </c>
      <c r="P9" s="124">
        <f t="shared" si="1"/>
        <v>109269.12674257187</v>
      </c>
      <c r="Q9" s="125">
        <f t="shared" si="1"/>
        <v>102737.60572381908</v>
      </c>
      <c r="R9" s="127">
        <f t="shared" si="1"/>
        <v>83305.68857365422</v>
      </c>
    </row>
    <row r="10" spans="1:18" ht="13.5" customHeight="1">
      <c r="A10" s="163" t="s">
        <v>39</v>
      </c>
      <c r="B10" s="112" t="s">
        <v>9</v>
      </c>
      <c r="C10" s="112" t="s">
        <v>1</v>
      </c>
      <c r="D10" s="115">
        <f>'P合計'!D10+'B合計'!D10+'液化石油ガス'!D10</f>
        <v>0</v>
      </c>
      <c r="E10" s="116">
        <f>'P合計'!E10+'B合計'!E10+'液化石油ガス'!E10</f>
        <v>20967</v>
      </c>
      <c r="F10" s="116">
        <f>'P合計'!F10+'B合計'!F10+'液化石油ガス'!F10</f>
        <v>17947</v>
      </c>
      <c r="G10" s="116">
        <f>'P合計'!G10+'B合計'!G10+'液化石油ガス'!G10</f>
        <v>29204</v>
      </c>
      <c r="H10" s="116">
        <f>'P合計'!H10+'B合計'!H10+'液化石油ガス'!H10</f>
        <v>27013</v>
      </c>
      <c r="I10" s="117">
        <f>'P合計'!I10+'B合計'!I10+'液化石油ガス'!I10</f>
        <v>18715</v>
      </c>
      <c r="J10" s="118">
        <f>SUM(D10:I10)</f>
        <v>113846</v>
      </c>
      <c r="K10" s="119">
        <f>'P合計'!K10+'B合計'!K10+'液化石油ガス'!K10</f>
        <v>0</v>
      </c>
      <c r="L10" s="116">
        <f>'P合計'!L10+'B合計'!L10+'液化石油ガス'!L10</f>
        <v>0</v>
      </c>
      <c r="M10" s="116">
        <f>'P合計'!M10+'B合計'!M10+'液化石油ガス'!M10</f>
        <v>42954</v>
      </c>
      <c r="N10" s="116">
        <f>'P合計'!N10+'B合計'!N10+'液化石油ガス'!N10</f>
        <v>46010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88964</v>
      </c>
      <c r="R10" s="120">
        <f>'P合計'!R10+'B合計'!R10+'液化石油ガス'!R10</f>
        <v>202810</v>
      </c>
    </row>
    <row r="11" spans="1:18" ht="13.5" customHeight="1">
      <c r="A11" s="164"/>
      <c r="B11" s="112" t="s">
        <v>10</v>
      </c>
      <c r="C11" s="112" t="s">
        <v>2</v>
      </c>
      <c r="D11" s="121">
        <f>'P合計'!D11+'B合計'!D11+'液化石油ガス'!D11</f>
        <v>0</v>
      </c>
      <c r="E11" s="116">
        <f>'P合計'!E11+'B合計'!E11+'液化石油ガス'!E11</f>
        <v>1344806</v>
      </c>
      <c r="F11" s="116">
        <f>'P合計'!F11+'B合計'!F11+'液化石油ガス'!F11</f>
        <v>1127611</v>
      </c>
      <c r="G11" s="116">
        <f>'P合計'!G11+'B合計'!G11+'液化石油ガス'!G11</f>
        <v>1838672</v>
      </c>
      <c r="H11" s="116">
        <f>'P合計'!H11+'B合計'!H11+'液化石油ガス'!H11</f>
        <v>1986758</v>
      </c>
      <c r="I11" s="117">
        <f>'P合計'!I11+'B合計'!I11+'液化石油ガス'!I11</f>
        <v>1360321</v>
      </c>
      <c r="J11" s="118">
        <f>SUM(D11:I11)</f>
        <v>7658168</v>
      </c>
      <c r="K11" s="119">
        <f>'P合計'!K11+'B合計'!K11+'液化石油ガス'!K11</f>
        <v>0</v>
      </c>
      <c r="L11" s="116">
        <f>'P合計'!L11+'B合計'!L11+'液化石油ガス'!L11</f>
        <v>0</v>
      </c>
      <c r="M11" s="116">
        <f>'P合計'!M11+'B合計'!M11+'液化石油ガス'!M11</f>
        <v>4286578</v>
      </c>
      <c r="N11" s="116">
        <f>'P合計'!N11+'B合計'!N11+'液化石油ガス'!N11</f>
        <v>4141805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8428383</v>
      </c>
      <c r="R11" s="120">
        <f>'P合計'!R11+'B合計'!R11+'液化石油ガス'!R11</f>
        <v>16086551</v>
      </c>
    </row>
    <row r="12" spans="1:18" ht="13.5" customHeight="1" thickBot="1">
      <c r="A12" s="165"/>
      <c r="B12" s="113" t="s">
        <v>18</v>
      </c>
      <c r="C12" s="113" t="s">
        <v>3</v>
      </c>
      <c r="D12" s="122" t="str">
        <f>IF(OR(D10=0,D11=0)," ",(D11/D10)*1000)</f>
        <v> </v>
      </c>
      <c r="E12" s="123">
        <f aca="true" t="shared" si="2" ref="E12:R12">IF(OR(E10=0,E11=0)," ",(E11/E10)*1000)</f>
        <v>64139.17107836123</v>
      </c>
      <c r="F12" s="123">
        <f t="shared" si="2"/>
        <v>62830.05516242269</v>
      </c>
      <c r="G12" s="123">
        <f t="shared" si="2"/>
        <v>62959.59457608547</v>
      </c>
      <c r="H12" s="123">
        <f t="shared" si="2"/>
        <v>73548.21752489542</v>
      </c>
      <c r="I12" s="124">
        <f t="shared" si="2"/>
        <v>72686.13411701845</v>
      </c>
      <c r="J12" s="125">
        <f t="shared" si="2"/>
        <v>67267.78279430106</v>
      </c>
      <c r="K12" s="126" t="str">
        <f t="shared" si="2"/>
        <v> </v>
      </c>
      <c r="L12" s="123" t="str">
        <f t="shared" si="2"/>
        <v> </v>
      </c>
      <c r="M12" s="123">
        <f t="shared" si="2"/>
        <v>99794.61749778833</v>
      </c>
      <c r="N12" s="123">
        <f t="shared" si="2"/>
        <v>90019.66963703542</v>
      </c>
      <c r="O12" s="123" t="str">
        <f t="shared" si="2"/>
        <v> </v>
      </c>
      <c r="P12" s="124" t="str">
        <f t="shared" si="2"/>
        <v> </v>
      </c>
      <c r="Q12" s="125">
        <f t="shared" si="2"/>
        <v>94739.25408030214</v>
      </c>
      <c r="R12" s="127">
        <f t="shared" si="2"/>
        <v>79318.3324293674</v>
      </c>
    </row>
    <row r="13" spans="1:18" ht="13.5" customHeight="1">
      <c r="A13" s="163" t="s">
        <v>22</v>
      </c>
      <c r="B13" s="112" t="s">
        <v>9</v>
      </c>
      <c r="C13" s="112" t="s">
        <v>1</v>
      </c>
      <c r="D13" s="115">
        <f>'P合計'!D13+'B合計'!D13+'液化石油ガス'!D13</f>
        <v>0</v>
      </c>
      <c r="E13" s="116">
        <f>'P合計'!E13+'B合計'!E13+'液化石油ガス'!E13</f>
        <v>0</v>
      </c>
      <c r="F13" s="116">
        <f>'P合計'!F13+'B合計'!F13+'液化石油ガス'!F13</f>
        <v>0</v>
      </c>
      <c r="G13" s="116">
        <f>'P合計'!G13+'B合計'!G13+'液化石油ガス'!G13</f>
        <v>44882</v>
      </c>
      <c r="H13" s="116">
        <f>'P合計'!H13+'B合計'!H13+'液化石油ガス'!H13</f>
        <v>13000</v>
      </c>
      <c r="I13" s="117">
        <f>'P合計'!I13+'B合計'!I13+'液化石油ガス'!I13</f>
        <v>0</v>
      </c>
      <c r="J13" s="118">
        <f>SUM(D13:I13)</f>
        <v>57882</v>
      </c>
      <c r="K13" s="119">
        <f>'P合計'!K13+'B合計'!K13+'液化石油ガス'!K13</f>
        <v>26473</v>
      </c>
      <c r="L13" s="116">
        <f>'P合計'!L13+'B合計'!L13+'液化石油ガス'!L13</f>
        <v>7770</v>
      </c>
      <c r="M13" s="116">
        <f>'P合計'!M13+'B合計'!M13+'液化石油ガス'!M13</f>
        <v>46106</v>
      </c>
      <c r="N13" s="116">
        <f>'P合計'!N13+'B合計'!N13+'液化石油ガス'!N13</f>
        <v>37285</v>
      </c>
      <c r="O13" s="116">
        <f>'P合計'!O13+'B合計'!O13+'液化石油ガス'!O13</f>
        <v>13832</v>
      </c>
      <c r="P13" s="117">
        <f>'P合計'!P13+'B合計'!P13+'液化石油ガス'!P13</f>
        <v>71043</v>
      </c>
      <c r="Q13" s="118">
        <f>'P合計'!Q13+'B合計'!Q13+'液化石油ガス'!Q13</f>
        <v>202509</v>
      </c>
      <c r="R13" s="120">
        <f>'P合計'!R13+'B合計'!R13+'液化石油ガス'!R13</f>
        <v>260391</v>
      </c>
    </row>
    <row r="14" spans="1:18" ht="13.5" customHeight="1">
      <c r="A14" s="164"/>
      <c r="B14" s="112" t="s">
        <v>10</v>
      </c>
      <c r="C14" s="112" t="s">
        <v>2</v>
      </c>
      <c r="D14" s="121">
        <f>'P合計'!D14+'B合計'!D14+'液化石油ガス'!D14</f>
        <v>0</v>
      </c>
      <c r="E14" s="116">
        <f>'P合計'!E14+'B合計'!E14+'液化石油ガス'!E14</f>
        <v>0</v>
      </c>
      <c r="F14" s="116">
        <f>'P合計'!F14+'B合計'!F14+'液化石油ガス'!F14</f>
        <v>0</v>
      </c>
      <c r="G14" s="116">
        <f>'P合計'!G14+'B合計'!G14+'液化石油ガス'!G14</f>
        <v>3148096</v>
      </c>
      <c r="H14" s="116">
        <f>'P合計'!H14+'B合計'!H14+'液化石油ガス'!H14</f>
        <v>1000221</v>
      </c>
      <c r="I14" s="117">
        <f>'P合計'!I14+'B合計'!I14+'液化石油ガス'!I14</f>
        <v>0</v>
      </c>
      <c r="J14" s="118">
        <f>SUM(D14:I14)</f>
        <v>4148317</v>
      </c>
      <c r="K14" s="119">
        <f>'P合計'!K14+'B合計'!K14+'液化石油ガス'!K14</f>
        <v>2068247</v>
      </c>
      <c r="L14" s="116">
        <f>'P合計'!L14+'B合計'!L14+'液化石油ガス'!L14</f>
        <v>614959</v>
      </c>
      <c r="M14" s="116">
        <f>'P合計'!M14+'B合計'!M14+'液化石油ガス'!M14</f>
        <v>4626780</v>
      </c>
      <c r="N14" s="116">
        <f>'P合計'!N14+'B合計'!N14+'液化石油ガス'!N14</f>
        <v>3463731</v>
      </c>
      <c r="O14" s="116">
        <f>'P合計'!O14+'B合計'!O14+'液化石油ガス'!O14</f>
        <v>1260236</v>
      </c>
      <c r="P14" s="117">
        <f>'P合計'!P14+'B合計'!P14+'液化石油ガス'!P14</f>
        <v>7135867</v>
      </c>
      <c r="Q14" s="118">
        <f>'P合計'!Q14+'B合計'!Q14+'液化石油ガス'!Q14</f>
        <v>19169820</v>
      </c>
      <c r="R14" s="120">
        <f>'P合計'!R14+'B合計'!R14+'液化石油ガス'!R14</f>
        <v>23318137</v>
      </c>
    </row>
    <row r="15" spans="1:18" ht="13.5" customHeight="1" thickBot="1">
      <c r="A15" s="165"/>
      <c r="B15" s="113" t="s">
        <v>18</v>
      </c>
      <c r="C15" s="113" t="s">
        <v>3</v>
      </c>
      <c r="D15" s="122" t="str">
        <f>IF(OR(D13=0,D14=0)," ",(D14/D13)*1000)</f>
        <v> </v>
      </c>
      <c r="E15" s="123" t="str">
        <f aca="true" t="shared" si="3" ref="E15:R15">IF(OR(E13=0,E14=0)," ",(E14/E13)*1000)</f>
        <v> </v>
      </c>
      <c r="F15" s="123" t="str">
        <f t="shared" si="3"/>
        <v> </v>
      </c>
      <c r="G15" s="123">
        <f t="shared" si="3"/>
        <v>70141.61579252261</v>
      </c>
      <c r="H15" s="123">
        <f t="shared" si="3"/>
        <v>76940.07692307694</v>
      </c>
      <c r="I15" s="124" t="str">
        <f t="shared" si="3"/>
        <v> </v>
      </c>
      <c r="J15" s="125">
        <f t="shared" si="3"/>
        <v>71668.51525517432</v>
      </c>
      <c r="K15" s="126">
        <f t="shared" si="3"/>
        <v>78126.65734899709</v>
      </c>
      <c r="L15" s="123">
        <f t="shared" si="3"/>
        <v>79145.30244530246</v>
      </c>
      <c r="M15" s="123">
        <f t="shared" si="3"/>
        <v>100350.93046458163</v>
      </c>
      <c r="N15" s="123">
        <f t="shared" si="3"/>
        <v>92898.77967010862</v>
      </c>
      <c r="O15" s="123">
        <f t="shared" si="3"/>
        <v>91110.17929438982</v>
      </c>
      <c r="P15" s="124">
        <f t="shared" si="3"/>
        <v>100444.33652858129</v>
      </c>
      <c r="Q15" s="125">
        <f t="shared" si="3"/>
        <v>94661.57059686237</v>
      </c>
      <c r="R15" s="127">
        <f t="shared" si="3"/>
        <v>89550.47217453751</v>
      </c>
    </row>
    <row r="16" spans="1:18" ht="13.5" customHeight="1">
      <c r="A16" s="163" t="s">
        <v>20</v>
      </c>
      <c r="B16" s="112" t="s">
        <v>9</v>
      </c>
      <c r="C16" s="112" t="s">
        <v>1</v>
      </c>
      <c r="D16" s="115">
        <f>'P合計'!D16+'B合計'!D16+'液化石油ガス'!D16</f>
        <v>54688</v>
      </c>
      <c r="E16" s="116">
        <f>'P合計'!E16+'B合計'!E16+'液化石油ガス'!E16</f>
        <v>111609</v>
      </c>
      <c r="F16" s="116">
        <f>'P合計'!F16+'B合計'!F16+'液化石油ガス'!F16</f>
        <v>0</v>
      </c>
      <c r="G16" s="116">
        <f>'P合計'!G16+'B合計'!G16+'液化石油ガス'!G16</f>
        <v>21440</v>
      </c>
      <c r="H16" s="116">
        <f>'P合計'!H16+'B合計'!H16+'液化石油ガス'!H16</f>
        <v>31623</v>
      </c>
      <c r="I16" s="117">
        <f>'P合計'!I16+'B合計'!I16+'液化石油ガス'!I16</f>
        <v>102788</v>
      </c>
      <c r="J16" s="118">
        <f>SUM(D16:I16)</f>
        <v>322148</v>
      </c>
      <c r="K16" s="119">
        <f>'P合計'!K16+'B合計'!K16+'液化石油ガス'!K16</f>
        <v>60450</v>
      </c>
      <c r="L16" s="116">
        <f>'P合計'!L16+'B合計'!L16+'液化石油ガス'!L16</f>
        <v>166965</v>
      </c>
      <c r="M16" s="116">
        <f>'P合計'!M16+'B合計'!M16+'液化石油ガス'!M16</f>
        <v>107330</v>
      </c>
      <c r="N16" s="116">
        <f>'P合計'!N16+'B合計'!N16+'液化石油ガス'!N16</f>
        <v>95312</v>
      </c>
      <c r="O16" s="116">
        <f>'P合計'!O16+'B合計'!O16+'液化石油ガス'!O16</f>
        <v>61245</v>
      </c>
      <c r="P16" s="117">
        <f>'P合計'!P16+'B合計'!P16+'液化石油ガス'!P16</f>
        <v>114054</v>
      </c>
      <c r="Q16" s="118">
        <f>'P合計'!Q16+'B合計'!Q16+'液化石油ガス'!Q16</f>
        <v>605356</v>
      </c>
      <c r="R16" s="120">
        <f>'P合計'!R16+'B合計'!R16+'液化石油ガス'!R16</f>
        <v>927504</v>
      </c>
    </row>
    <row r="17" spans="1:18" ht="13.5" customHeight="1">
      <c r="A17" s="164"/>
      <c r="B17" s="112" t="s">
        <v>10</v>
      </c>
      <c r="C17" s="112" t="s">
        <v>2</v>
      </c>
      <c r="D17" s="121">
        <f>'P合計'!D17+'B合計'!D17+'液化石油ガス'!D17</f>
        <v>3297993</v>
      </c>
      <c r="E17" s="116">
        <f>'P合計'!E17+'B合計'!E17+'液化石油ガス'!E17</f>
        <v>6976249</v>
      </c>
      <c r="F17" s="116">
        <f>'P合計'!F17+'B合計'!F17+'液化石油ガス'!F17</f>
        <v>0</v>
      </c>
      <c r="G17" s="116">
        <f>'P合計'!G17+'B合計'!G17+'液化石油ガス'!G17</f>
        <v>1564662</v>
      </c>
      <c r="H17" s="116">
        <f>'P合計'!H17+'B合計'!H17+'液化石油ガス'!H17</f>
        <v>2395685</v>
      </c>
      <c r="I17" s="117">
        <f>'P合計'!I17+'B合計'!I17+'液化石油ガス'!I17</f>
        <v>8046138</v>
      </c>
      <c r="J17" s="118">
        <f>SUM(D17:I17)</f>
        <v>22280727</v>
      </c>
      <c r="K17" s="119">
        <f>'P合計'!K17+'B合計'!K17+'液化石油ガス'!K17</f>
        <v>5235314</v>
      </c>
      <c r="L17" s="116">
        <f>'P合計'!L17+'B合計'!L17+'液化石油ガス'!L17</f>
        <v>16104952</v>
      </c>
      <c r="M17" s="116">
        <f>'P合計'!M17+'B合計'!M17+'液化石油ガス'!M17</f>
        <v>9877869</v>
      </c>
      <c r="N17" s="116">
        <f>'P合計'!N17+'B合計'!N17+'液化石油ガス'!N17</f>
        <v>8665357</v>
      </c>
      <c r="O17" s="116">
        <f>'P合計'!O17+'B合計'!O17+'液化石油ガス'!O17</f>
        <v>5447288</v>
      </c>
      <c r="P17" s="117">
        <f>'P合計'!P17+'B合計'!P17+'液化石油ガス'!P17</f>
        <v>10860433</v>
      </c>
      <c r="Q17" s="118">
        <f>'P合計'!Q17+'B合計'!Q17+'液化石油ガス'!Q17</f>
        <v>56191213</v>
      </c>
      <c r="R17" s="120">
        <f>'P合計'!R17+'B合計'!R17+'液化石油ガス'!R17</f>
        <v>78471940</v>
      </c>
    </row>
    <row r="18" spans="1:18" ht="13.5" customHeight="1" thickBot="1">
      <c r="A18" s="165"/>
      <c r="B18" s="113" t="s">
        <v>18</v>
      </c>
      <c r="C18" s="113" t="s">
        <v>3</v>
      </c>
      <c r="D18" s="122">
        <f>IF(OR(D16=0,D17=0)," ",(D17/D16)*1000)</f>
        <v>60305.60634874195</v>
      </c>
      <c r="E18" s="123">
        <f aca="true" t="shared" si="4" ref="E18:R18">IF(OR(E16=0,E17=0)," ",(E17/E16)*1000)</f>
        <v>62506.1509376484</v>
      </c>
      <c r="F18" s="123" t="str">
        <f t="shared" si="4"/>
        <v> </v>
      </c>
      <c r="G18" s="123">
        <f t="shared" si="4"/>
        <v>72978.6380597015</v>
      </c>
      <c r="H18" s="123">
        <f t="shared" si="4"/>
        <v>75757.6763747905</v>
      </c>
      <c r="I18" s="124">
        <f t="shared" si="4"/>
        <v>78278.96252480835</v>
      </c>
      <c r="J18" s="125">
        <f t="shared" si="4"/>
        <v>69163.01513590026</v>
      </c>
      <c r="K18" s="126">
        <f t="shared" si="4"/>
        <v>86605.69065343258</v>
      </c>
      <c r="L18" s="123">
        <f t="shared" si="4"/>
        <v>96457.05387356631</v>
      </c>
      <c r="M18" s="123">
        <f t="shared" si="4"/>
        <v>92032.69356191186</v>
      </c>
      <c r="N18" s="123">
        <f t="shared" si="4"/>
        <v>90915.6979184153</v>
      </c>
      <c r="O18" s="123">
        <f t="shared" si="4"/>
        <v>88942.57490407382</v>
      </c>
      <c r="P18" s="124">
        <f t="shared" si="4"/>
        <v>95221.85105300997</v>
      </c>
      <c r="Q18" s="125">
        <f t="shared" si="4"/>
        <v>92823.41795571531</v>
      </c>
      <c r="R18" s="127">
        <f t="shared" si="4"/>
        <v>84605.50035363728</v>
      </c>
    </row>
    <row r="19" spans="1:18" ht="13.5" customHeight="1">
      <c r="A19" s="163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30067</v>
      </c>
      <c r="F19" s="116">
        <f>'P合計'!F19+'B合計'!F19+'液化石油ガス'!F19</f>
        <v>1200</v>
      </c>
      <c r="G19" s="116">
        <f>'P合計'!G19+'B合計'!G19+'液化石油ガス'!G19</f>
        <v>11473</v>
      </c>
      <c r="H19" s="116">
        <f>'P合計'!H19+'B合計'!H19+'液化石油ガス'!H19</f>
        <v>1892</v>
      </c>
      <c r="I19" s="117">
        <f>'P合計'!I19+'B合計'!I19+'液化石油ガス'!I19</f>
        <v>29246</v>
      </c>
      <c r="J19" s="118">
        <f>SUM(D19:I19)</f>
        <v>73878</v>
      </c>
      <c r="K19" s="119">
        <f>'P合計'!K19+'B合計'!K19+'液化石油ガス'!K19</f>
        <v>600</v>
      </c>
      <c r="L19" s="116">
        <f>'P合計'!L19+'B合計'!L19+'液化石油ガス'!L19</f>
        <v>27214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34382</v>
      </c>
      <c r="P19" s="117">
        <f>'P合計'!P19+'B合計'!P19+'液化石油ガス'!P19</f>
        <v>2000</v>
      </c>
      <c r="Q19" s="118">
        <f>'P合計'!Q19+'B合計'!Q19+'液化石油ガス'!Q19</f>
        <v>64196</v>
      </c>
      <c r="R19" s="120">
        <f>'P合計'!R19+'B合計'!R19+'液化石油ガス'!R19</f>
        <v>138074</v>
      </c>
    </row>
    <row r="20" spans="1:18" ht="13.5" customHeight="1">
      <c r="A20" s="164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1830414</v>
      </c>
      <c r="F20" s="116">
        <f>'P合計'!F20+'B合計'!F20+'液化石油ガス'!F20</f>
        <v>70542</v>
      </c>
      <c r="G20" s="116">
        <f>'P合計'!G20+'B合計'!G20+'液化石油ガス'!G20</f>
        <v>681166</v>
      </c>
      <c r="H20" s="116">
        <f>'P合計'!H20+'B合計'!H20+'液化石油ガス'!H20</f>
        <v>110755</v>
      </c>
      <c r="I20" s="117">
        <f>'P合計'!I20+'B合計'!I20+'液化石油ガス'!I20</f>
        <v>1935719</v>
      </c>
      <c r="J20" s="118">
        <f>SUM(D20:I20)</f>
        <v>4628596</v>
      </c>
      <c r="K20" s="119">
        <f>'P合計'!K20+'B合計'!K20+'液化石油ガス'!K20</f>
        <v>45390</v>
      </c>
      <c r="L20" s="116">
        <f>'P合計'!L20+'B合計'!L20+'液化石油ガス'!L20</f>
        <v>2564223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3062772</v>
      </c>
      <c r="P20" s="117">
        <f>'P合計'!P20+'B合計'!P20+'液化石油ガス'!P20</f>
        <v>237730</v>
      </c>
      <c r="Q20" s="118">
        <f>'P合計'!Q20+'B合計'!Q20+'液化石油ガス'!Q20</f>
        <v>5910115</v>
      </c>
      <c r="R20" s="120">
        <f>'P合計'!R20+'B合計'!R20+'液化石油ガス'!R20</f>
        <v>10538711</v>
      </c>
    </row>
    <row r="21" spans="1:18" ht="13.5" customHeight="1" thickBot="1">
      <c r="A21" s="165"/>
      <c r="B21" s="113" t="s">
        <v>18</v>
      </c>
      <c r="C21" s="113" t="s">
        <v>3</v>
      </c>
      <c r="D21" s="122" t="str">
        <f>IF(OR(D19=0,D20=0)," ",(D20/D19)*1000)</f>
        <v> </v>
      </c>
      <c r="E21" s="123">
        <f aca="true" t="shared" si="5" ref="E21:R21">IF(OR(E19=0,E20=0)," ",(E20/E19)*1000)</f>
        <v>60877.83949180164</v>
      </c>
      <c r="F21" s="123">
        <f t="shared" si="5"/>
        <v>58785</v>
      </c>
      <c r="G21" s="123">
        <f t="shared" si="5"/>
        <v>59371.2193846422</v>
      </c>
      <c r="H21" s="123">
        <f t="shared" si="5"/>
        <v>58538.583509513745</v>
      </c>
      <c r="I21" s="124">
        <f t="shared" si="5"/>
        <v>66187.47862955618</v>
      </c>
      <c r="J21" s="125">
        <f t="shared" si="5"/>
        <v>62651.8855410271</v>
      </c>
      <c r="K21" s="126">
        <f t="shared" si="5"/>
        <v>75650</v>
      </c>
      <c r="L21" s="123">
        <f t="shared" si="5"/>
        <v>94224.4065554494</v>
      </c>
      <c r="M21" s="123" t="str">
        <f t="shared" si="5"/>
        <v> </v>
      </c>
      <c r="N21" s="123" t="str">
        <f t="shared" si="5"/>
        <v> </v>
      </c>
      <c r="O21" s="123">
        <f t="shared" si="5"/>
        <v>89080.68175207957</v>
      </c>
      <c r="P21" s="124">
        <f t="shared" si="5"/>
        <v>118865</v>
      </c>
      <c r="Q21" s="125">
        <f t="shared" si="5"/>
        <v>92063.60209358839</v>
      </c>
      <c r="R21" s="127">
        <f t="shared" si="5"/>
        <v>76326.54228891754</v>
      </c>
    </row>
    <row r="22" spans="1:18" ht="13.5" customHeight="1">
      <c r="A22" s="163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4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5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3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4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5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3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4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5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3" t="s">
        <v>48</v>
      </c>
      <c r="B31" s="112" t="s">
        <v>9</v>
      </c>
      <c r="C31" s="112" t="s">
        <v>1</v>
      </c>
      <c r="D31" s="115">
        <f>'P合計'!D31+'B合計'!D31+'液化石油ガス'!D31</f>
        <v>465439</v>
      </c>
      <c r="E31" s="116">
        <f>'P合計'!E31+'B合計'!E31+'液化石油ガス'!E31</f>
        <v>524241</v>
      </c>
      <c r="F31" s="116">
        <f>'P合計'!F31+'B合計'!F31+'液化石油ガス'!F31</f>
        <v>536546</v>
      </c>
      <c r="G31" s="116">
        <f>'P合計'!G31+'B合計'!G31+'液化石油ガス'!G31</f>
        <v>439744</v>
      </c>
      <c r="H31" s="116">
        <f>'P合計'!H31+'B合計'!H31+'液化石油ガス'!H31</f>
        <v>550368</v>
      </c>
      <c r="I31" s="117">
        <f>'P合計'!I31+'B合計'!I31+'液化石油ガス'!I31</f>
        <v>420228</v>
      </c>
      <c r="J31" s="118">
        <f>SUM(D31:I31)</f>
        <v>2936566</v>
      </c>
      <c r="K31" s="119">
        <f>'P合計'!K31+'B合計'!K31+'液化石油ガス'!K31</f>
        <v>583611</v>
      </c>
      <c r="L31" s="116">
        <f>'P合計'!L31+'B合計'!L31+'液化石油ガス'!L31</f>
        <v>529190</v>
      </c>
      <c r="M31" s="116">
        <f>'P合計'!M31+'B合計'!M31+'液化石油ガス'!M31</f>
        <v>625024</v>
      </c>
      <c r="N31" s="116">
        <f>'P合計'!N31+'B合計'!N31+'液化石油ガス'!N31</f>
        <v>621626</v>
      </c>
      <c r="O31" s="116">
        <f>'P合計'!O31+'B合計'!O31+'液化石油ガス'!O31</f>
        <v>687679</v>
      </c>
      <c r="P31" s="117">
        <f>'P合計'!P31+'B合計'!P31+'液化石油ガス'!P31</f>
        <v>721330</v>
      </c>
      <c r="Q31" s="118">
        <f>'P合計'!Q31+'B合計'!Q31+'液化石油ガス'!Q31</f>
        <v>3768460</v>
      </c>
      <c r="R31" s="120">
        <f>'P合計'!R31+'B合計'!R31+'液化石油ガス'!R31</f>
        <v>6705026</v>
      </c>
    </row>
    <row r="32" spans="1:18" ht="13.5" customHeight="1">
      <c r="A32" s="164"/>
      <c r="B32" s="112" t="s">
        <v>10</v>
      </c>
      <c r="C32" s="112" t="s">
        <v>2</v>
      </c>
      <c r="D32" s="121">
        <f>'P合計'!D32+'B合計'!D32+'液化石油ガス'!D32</f>
        <v>30838501</v>
      </c>
      <c r="E32" s="116">
        <f>'P合計'!E32+'B合計'!E32+'液化石油ガス'!E32</f>
        <v>32879424</v>
      </c>
      <c r="F32" s="116">
        <f>'P合計'!F32+'B合計'!F32+'液化石油ガス'!F32</f>
        <v>34053420</v>
      </c>
      <c r="G32" s="116">
        <f>'P合計'!G32+'B合計'!G32+'液化石油ガス'!G32</f>
        <v>30429358</v>
      </c>
      <c r="H32" s="116">
        <f>'P合計'!H32+'B合計'!H32+'液化石油ガス'!H32</f>
        <v>40924817</v>
      </c>
      <c r="I32" s="117">
        <f>'P合計'!I32+'B合計'!I32+'液化石油ガス'!I32</f>
        <v>32456239</v>
      </c>
      <c r="J32" s="118">
        <f>SUM(D32:I32)</f>
        <v>201581759</v>
      </c>
      <c r="K32" s="119">
        <f>'P合計'!K32+'B合計'!K32+'液化石油ガス'!K32</f>
        <v>51728635</v>
      </c>
      <c r="L32" s="116">
        <f>'P合計'!L32+'B合計'!L32+'液化石油ガス'!L32</f>
        <v>50056408</v>
      </c>
      <c r="M32" s="116">
        <f>'P合計'!M32+'B合計'!M32+'液化石油ガス'!M32</f>
        <v>57096277</v>
      </c>
      <c r="N32" s="116">
        <f>'P合計'!N32+'B合計'!N32+'液化石油ガス'!N32</f>
        <v>54789483</v>
      </c>
      <c r="O32" s="116">
        <f>'P合計'!O32+'B合計'!O32+'液化石油ガス'!O32</f>
        <v>61045146</v>
      </c>
      <c r="P32" s="117">
        <f>'P合計'!P32+'B合計'!P32+'液化石油ガス'!P32</f>
        <v>70587875</v>
      </c>
      <c r="Q32" s="118">
        <f>'P合計'!Q32+'B合計'!Q32+'液化石油ガス'!Q32</f>
        <v>345303824</v>
      </c>
      <c r="R32" s="120">
        <f>'P合計'!R32+'B合計'!R32+'液化石油ガス'!R32</f>
        <v>546885583</v>
      </c>
    </row>
    <row r="33" spans="1:18" ht="13.5" customHeight="1" thickBot="1">
      <c r="A33" s="165"/>
      <c r="B33" s="113" t="s">
        <v>18</v>
      </c>
      <c r="C33" s="113" t="s">
        <v>3</v>
      </c>
      <c r="D33" s="122">
        <f>IF(OR(D31=0,D32=0)," ",(D32/D31)*1000)</f>
        <v>66256.80486594376</v>
      </c>
      <c r="E33" s="123">
        <f aca="true" t="shared" si="9" ref="E33:R33">IF(OR(E31=0,E32=0)," ",(E32/E31)*1000)</f>
        <v>62718.146806526005</v>
      </c>
      <c r="F33" s="123">
        <f t="shared" si="9"/>
        <v>63467.84805030696</v>
      </c>
      <c r="G33" s="123">
        <f t="shared" si="9"/>
        <v>69197.89241012953</v>
      </c>
      <c r="H33" s="123">
        <f t="shared" si="9"/>
        <v>74359.0052473981</v>
      </c>
      <c r="I33" s="124">
        <f t="shared" si="9"/>
        <v>77234.83204355731</v>
      </c>
      <c r="J33" s="125">
        <f t="shared" si="9"/>
        <v>68645.40384925794</v>
      </c>
      <c r="K33" s="126">
        <f t="shared" si="9"/>
        <v>88635.46951651014</v>
      </c>
      <c r="L33" s="123">
        <f t="shared" si="9"/>
        <v>94590.6158468603</v>
      </c>
      <c r="M33" s="123">
        <f t="shared" si="9"/>
        <v>91350.53533944297</v>
      </c>
      <c r="N33" s="123">
        <f t="shared" si="9"/>
        <v>88138.98228195088</v>
      </c>
      <c r="O33" s="123">
        <f t="shared" si="9"/>
        <v>88769.82720135411</v>
      </c>
      <c r="P33" s="124">
        <f t="shared" si="9"/>
        <v>97857.9498981049</v>
      </c>
      <c r="Q33" s="125">
        <f t="shared" si="9"/>
        <v>91629.95600324801</v>
      </c>
      <c r="R33" s="127">
        <f t="shared" si="9"/>
        <v>81563.52906014085</v>
      </c>
    </row>
    <row r="34" spans="1:18" ht="13.5" customHeight="1">
      <c r="A34" s="163" t="s">
        <v>54</v>
      </c>
      <c r="B34" s="112" t="s">
        <v>9</v>
      </c>
      <c r="C34" s="112" t="s">
        <v>1</v>
      </c>
      <c r="D34" s="115">
        <f>'P合計'!D34+'B合計'!D34+'液化石油ガス'!D34</f>
        <v>192199</v>
      </c>
      <c r="E34" s="116">
        <f>'P合計'!E34+'B合計'!E34+'液化石油ガス'!E34</f>
        <v>88370</v>
      </c>
      <c r="F34" s="116">
        <f>'P合計'!F34+'B合計'!F34+'液化石油ガス'!F34</f>
        <v>105638</v>
      </c>
      <c r="G34" s="116">
        <f>'P合計'!G34+'B合計'!G34+'液化石油ガス'!G34</f>
        <v>66262</v>
      </c>
      <c r="H34" s="116">
        <f>'P合計'!H34+'B合計'!H34+'液化石油ガス'!H34</f>
        <v>24187</v>
      </c>
      <c r="I34" s="117">
        <f>'P合計'!I34+'B合計'!I34+'液化石油ガス'!I34</f>
        <v>130412</v>
      </c>
      <c r="J34" s="118">
        <f>SUM(D34:I34)</f>
        <v>607068</v>
      </c>
      <c r="K34" s="119">
        <f>'P合計'!K34+'B合計'!K34+'液化石油ガス'!K34</f>
        <v>84087</v>
      </c>
      <c r="L34" s="116">
        <f>'P合計'!L34+'B合計'!L34+'液化石油ガス'!L34</f>
        <v>159797</v>
      </c>
      <c r="M34" s="116">
        <f>'P合計'!M34+'B合計'!M34+'液化石油ガス'!M34</f>
        <v>109200</v>
      </c>
      <c r="N34" s="116">
        <f>'P合計'!N34+'B合計'!N34+'液化石油ガス'!N34</f>
        <v>98348</v>
      </c>
      <c r="O34" s="116">
        <f>'P合計'!O34+'B合計'!O34+'液化石油ガス'!O34</f>
        <v>148397</v>
      </c>
      <c r="P34" s="117">
        <f>'P合計'!P34+'B合計'!P34+'液化石油ガス'!P34</f>
        <v>73890</v>
      </c>
      <c r="Q34" s="118">
        <f>'P合計'!Q34+'B合計'!Q34+'液化石油ガス'!Q34</f>
        <v>673719</v>
      </c>
      <c r="R34" s="120">
        <f>'P合計'!R34+'B合計'!R34+'液化石油ガス'!R34</f>
        <v>1280787</v>
      </c>
    </row>
    <row r="35" spans="1:18" ht="13.5" customHeight="1">
      <c r="A35" s="164"/>
      <c r="B35" s="112" t="s">
        <v>10</v>
      </c>
      <c r="C35" s="112" t="s">
        <v>2</v>
      </c>
      <c r="D35" s="121">
        <f>'P合計'!D35+'B合計'!D35+'液化石油ガス'!D35</f>
        <v>12162592</v>
      </c>
      <c r="E35" s="116">
        <f>'P合計'!E35+'B合計'!E35+'液化石油ガス'!E35</f>
        <v>5291131</v>
      </c>
      <c r="F35" s="116">
        <f>'P合計'!F35+'B合計'!F35+'液化石油ガス'!F35</f>
        <v>6664513</v>
      </c>
      <c r="G35" s="116">
        <f>'P合計'!G35+'B合計'!G35+'液化石油ガス'!G35</f>
        <v>4527148</v>
      </c>
      <c r="H35" s="116">
        <f>'P合計'!H35+'B合計'!H35+'液化石油ガス'!H35</f>
        <v>1831360</v>
      </c>
      <c r="I35" s="117">
        <f>'P合計'!I35+'B合計'!I35+'液化石油ガス'!I35</f>
        <v>10447724</v>
      </c>
      <c r="J35" s="118">
        <f>SUM(D35:I35)</f>
        <v>40924468</v>
      </c>
      <c r="K35" s="119">
        <f>'P合計'!K35+'B合計'!K35+'液化石油ガス'!K35</f>
        <v>7473202</v>
      </c>
      <c r="L35" s="116">
        <f>'P合計'!L35+'B合計'!L35+'液化石油ガス'!L35</f>
        <v>15546521</v>
      </c>
      <c r="M35" s="116">
        <f>'P合計'!M35+'B合計'!M35+'液化石油ガス'!M35</f>
        <v>9927639</v>
      </c>
      <c r="N35" s="116">
        <f>'P合計'!N35+'B合計'!N35+'液化石油ガス'!N35</f>
        <v>8277396</v>
      </c>
      <c r="O35" s="116">
        <f>'P合計'!O35+'B合計'!O35+'液化石油ガス'!O35</f>
        <v>13351642</v>
      </c>
      <c r="P35" s="117">
        <f>'P合計'!P35+'B合計'!P35+'液化石油ガス'!P35</f>
        <v>6964675</v>
      </c>
      <c r="Q35" s="118">
        <f>'P合計'!Q35+'B合計'!Q35+'液化石油ガス'!Q35</f>
        <v>61541075</v>
      </c>
      <c r="R35" s="120">
        <f>'P合計'!R35+'B合計'!R35+'液化石油ガス'!R35</f>
        <v>102465543</v>
      </c>
    </row>
    <row r="36" spans="1:18" ht="13.5" customHeight="1" thickBot="1">
      <c r="A36" s="165"/>
      <c r="B36" s="113" t="s">
        <v>18</v>
      </c>
      <c r="C36" s="113" t="s">
        <v>3</v>
      </c>
      <c r="D36" s="122">
        <f>IF(OR(D34=0,D35=0)," ",(D35/D34)*1000)</f>
        <v>63281.244959651194</v>
      </c>
      <c r="E36" s="123">
        <f aca="true" t="shared" si="10" ref="E36:R36">IF(OR(E34=0,E35=0)," ",(E35/E34)*1000)</f>
        <v>59874.742559692204</v>
      </c>
      <c r="F36" s="123">
        <f t="shared" si="10"/>
        <v>63088.216361536564</v>
      </c>
      <c r="G36" s="123">
        <f t="shared" si="10"/>
        <v>68321.93414023121</v>
      </c>
      <c r="H36" s="123">
        <f t="shared" si="10"/>
        <v>75716.70732211518</v>
      </c>
      <c r="I36" s="124">
        <f t="shared" si="10"/>
        <v>80113.21044075699</v>
      </c>
      <c r="J36" s="125">
        <f t="shared" si="10"/>
        <v>67413.3177831808</v>
      </c>
      <c r="K36" s="126">
        <f t="shared" si="10"/>
        <v>88874.64174010252</v>
      </c>
      <c r="L36" s="123">
        <f t="shared" si="10"/>
        <v>97289.19191223865</v>
      </c>
      <c r="M36" s="123">
        <f t="shared" si="10"/>
        <v>90912.44505494506</v>
      </c>
      <c r="N36" s="123">
        <f t="shared" si="10"/>
        <v>84164.35514702891</v>
      </c>
      <c r="O36" s="123">
        <f t="shared" si="10"/>
        <v>89972.45227329394</v>
      </c>
      <c r="P36" s="124">
        <f t="shared" si="10"/>
        <v>94257.34199485721</v>
      </c>
      <c r="Q36" s="125">
        <f t="shared" si="10"/>
        <v>91345.31607391212</v>
      </c>
      <c r="R36" s="127">
        <f t="shared" si="10"/>
        <v>80002.01672877693</v>
      </c>
    </row>
    <row r="37" spans="1:18" ht="13.5" customHeight="1">
      <c r="A37" s="163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4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5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3" t="s">
        <v>11</v>
      </c>
      <c r="B40" s="114" t="s">
        <v>9</v>
      </c>
      <c r="C40" s="114" t="s">
        <v>1</v>
      </c>
      <c r="D40" s="115">
        <f>'P合計'!D40+'B合計'!D40+'液化石油ガス'!D40</f>
        <v>2079</v>
      </c>
      <c r="E40" s="116">
        <f>'P合計'!E40+'B合計'!E40+'液化石油ガス'!E40</f>
        <v>878</v>
      </c>
      <c r="F40" s="116">
        <f>'P合計'!F40+'B合計'!F40+'液化石油ガス'!F40</f>
        <v>1080</v>
      </c>
      <c r="G40" s="116">
        <f>'P合計'!G40+'B合計'!G40+'液化石油ガス'!G40</f>
        <v>1207</v>
      </c>
      <c r="H40" s="116">
        <f>'P合計'!H40+'B合計'!H40+'液化石油ガス'!H40</f>
        <v>905</v>
      </c>
      <c r="I40" s="117">
        <f>'P合計'!I40+'B合計'!I40+'液化石油ガス'!I40</f>
        <v>1551</v>
      </c>
      <c r="J40" s="118">
        <f>SUM(D40:I40)</f>
        <v>7700</v>
      </c>
      <c r="K40" s="119">
        <f>'P合計'!K40+'B合計'!K40+'液化石油ガス'!K40</f>
        <v>2299</v>
      </c>
      <c r="L40" s="116">
        <f>'P合計'!L40+'B合計'!L40+'液化石油ガス'!L40</f>
        <v>2617</v>
      </c>
      <c r="M40" s="116">
        <f>'P合計'!M40+'B合計'!M40+'液化石油ガス'!M40</f>
        <v>2290</v>
      </c>
      <c r="N40" s="116">
        <f>'P合計'!N40+'B合計'!N40+'液化石油ガス'!N40</f>
        <v>1167</v>
      </c>
      <c r="O40" s="116">
        <f>'P合計'!O40+'B合計'!O40+'液化石油ガス'!O40</f>
        <v>1363</v>
      </c>
      <c r="P40" s="117">
        <f>'P合計'!P40+'B合計'!P40+'液化石油ガス'!P40</f>
        <v>1459</v>
      </c>
      <c r="Q40" s="118">
        <f>'P合計'!Q40+'B合計'!Q40+'液化石油ガス'!Q40</f>
        <v>11195</v>
      </c>
      <c r="R40" s="120">
        <f>'P合計'!R40+'B合計'!R40+'液化石油ガス'!R40</f>
        <v>18895</v>
      </c>
    </row>
    <row r="41" spans="1:18" ht="13.5" customHeight="1">
      <c r="A41" s="164"/>
      <c r="B41" s="112" t="s">
        <v>10</v>
      </c>
      <c r="C41" s="112" t="s">
        <v>2</v>
      </c>
      <c r="D41" s="121">
        <f>'P合計'!D41+'B合計'!D41+'液化石油ガス'!D41</f>
        <v>358347</v>
      </c>
      <c r="E41" s="116">
        <f>'P合計'!E41+'B合計'!E41+'液化石油ガス'!E41</f>
        <v>206503</v>
      </c>
      <c r="F41" s="116">
        <f>'P合計'!F41+'B合計'!F41+'液化石油ガス'!F41</f>
        <v>252870</v>
      </c>
      <c r="G41" s="116">
        <f>'P合計'!G41+'B合計'!G41+'液化石油ガス'!G41</f>
        <v>304489</v>
      </c>
      <c r="H41" s="116">
        <f>'P合計'!H41+'B合計'!H41+'液化石油ガス'!H41</f>
        <v>217733</v>
      </c>
      <c r="I41" s="117">
        <f>'P合計'!I41+'B合計'!I41+'液化石油ガス'!I41</f>
        <v>386351</v>
      </c>
      <c r="J41" s="118">
        <f>SUM(D41:I41)</f>
        <v>1726293</v>
      </c>
      <c r="K41" s="119">
        <f>'P合計'!K41+'B合計'!K41+'液化石油ガス'!K41</f>
        <v>569474</v>
      </c>
      <c r="L41" s="116">
        <f>'P合計'!L41+'B合計'!L41+'液化石油ガス'!L41</f>
        <v>662242</v>
      </c>
      <c r="M41" s="116">
        <f>'P合計'!M41+'B合計'!M41+'液化石油ガス'!M41</f>
        <v>593783</v>
      </c>
      <c r="N41" s="116">
        <f>'P合計'!N41+'B合計'!N41+'液化石油ガス'!N41</f>
        <v>307574</v>
      </c>
      <c r="O41" s="116">
        <f>'P合計'!O41+'B合計'!O41+'液化石油ガス'!O41</f>
        <v>370732</v>
      </c>
      <c r="P41" s="117">
        <f>'P合計'!P41+'B合計'!P41+'液化石油ガス'!P41</f>
        <v>388974</v>
      </c>
      <c r="Q41" s="118">
        <f>'P合計'!Q41+'B合計'!Q41+'液化石油ガス'!Q41</f>
        <v>2892779</v>
      </c>
      <c r="R41" s="120">
        <f>'P合計'!R41+'B合計'!R41+'液化石油ガス'!R41</f>
        <v>4619072</v>
      </c>
    </row>
    <row r="42" spans="1:18" ht="13.5" customHeight="1" thickBot="1">
      <c r="A42" s="165"/>
      <c r="B42" s="113" t="s">
        <v>18</v>
      </c>
      <c r="C42" s="113" t="s">
        <v>3</v>
      </c>
      <c r="D42" s="122">
        <f>IF(OR(D40=0,D41=0)," ",(D41/D40)*1000)</f>
        <v>172365.07936507938</v>
      </c>
      <c r="E42" s="123">
        <f aca="true" t="shared" si="12" ref="E42:R42">IF(OR(E40=0,E41=0)," ",(E41/E40)*1000)</f>
        <v>235197.0387243736</v>
      </c>
      <c r="F42" s="123">
        <f t="shared" si="12"/>
        <v>234138.88888888888</v>
      </c>
      <c r="G42" s="123">
        <f t="shared" si="12"/>
        <v>252269.2626346313</v>
      </c>
      <c r="H42" s="123">
        <f t="shared" si="12"/>
        <v>240588.9502762431</v>
      </c>
      <c r="I42" s="124">
        <f t="shared" si="12"/>
        <v>249098.00128949064</v>
      </c>
      <c r="J42" s="125">
        <f t="shared" si="12"/>
        <v>224193.89610389608</v>
      </c>
      <c r="K42" s="126">
        <f t="shared" si="12"/>
        <v>247705.089169204</v>
      </c>
      <c r="L42" s="123">
        <f t="shared" si="12"/>
        <v>253053.87848681695</v>
      </c>
      <c r="M42" s="123">
        <f t="shared" si="12"/>
        <v>259293.88646288207</v>
      </c>
      <c r="N42" s="123">
        <f t="shared" si="12"/>
        <v>263559.55441302486</v>
      </c>
      <c r="O42" s="123">
        <f t="shared" si="12"/>
        <v>271997.06529713864</v>
      </c>
      <c r="P42" s="124">
        <f t="shared" si="12"/>
        <v>266603.15284441394</v>
      </c>
      <c r="Q42" s="125">
        <f t="shared" si="12"/>
        <v>258399.19606967396</v>
      </c>
      <c r="R42" s="127">
        <f t="shared" si="12"/>
        <v>244460.01587721618</v>
      </c>
    </row>
    <row r="43" spans="1:18" ht="13.5" customHeight="1">
      <c r="A43" s="163" t="s">
        <v>47</v>
      </c>
      <c r="B43" s="114" t="s">
        <v>9</v>
      </c>
      <c r="C43" s="114" t="s">
        <v>1</v>
      </c>
      <c r="D43" s="115">
        <f>'P合計'!D43+'B合計'!D43+'液化石油ガス'!D43</f>
        <v>0</v>
      </c>
      <c r="E43" s="116">
        <f>'P合計'!E43+'B合計'!E43+'液化石油ガス'!E43</f>
        <v>3</v>
      </c>
      <c r="F43" s="116">
        <f>'P合計'!F43+'B合計'!F43+'液化石油ガス'!F43</f>
        <v>3</v>
      </c>
      <c r="G43" s="116">
        <f>'P合計'!G43+'B合計'!G43+'液化石油ガス'!G43</f>
        <v>114</v>
      </c>
      <c r="H43" s="116">
        <f>'P合計'!H43+'B合計'!H43+'液化石油ガス'!H43</f>
        <v>5</v>
      </c>
      <c r="I43" s="117">
        <f>'P合計'!I43+'B合計'!I43+'液化石油ガス'!I43</f>
        <v>7</v>
      </c>
      <c r="J43" s="118">
        <f>SUM(D43:I43)</f>
        <v>132</v>
      </c>
      <c r="K43" s="119">
        <f>'P合計'!K43+'B合計'!K43+'液化石油ガス'!K43</f>
        <v>12</v>
      </c>
      <c r="L43" s="116">
        <f>'P合計'!L43+'B合計'!L43+'液化石油ガス'!L43</f>
        <v>5</v>
      </c>
      <c r="M43" s="116">
        <f>'P合計'!M43+'B合計'!M43+'液化石油ガス'!M43</f>
        <v>5</v>
      </c>
      <c r="N43" s="116">
        <f>'P合計'!N43+'B合計'!N43+'液化石油ガス'!N43</f>
        <v>1</v>
      </c>
      <c r="O43" s="116">
        <f>'P合計'!O43+'B合計'!O43+'液化石油ガス'!O43</f>
        <v>4</v>
      </c>
      <c r="P43" s="117">
        <f>'P合計'!P43+'B合計'!P43+'液化石油ガス'!P43</f>
        <v>3</v>
      </c>
      <c r="Q43" s="118">
        <f>'P合計'!Q43+'B合計'!Q43+'液化石油ガス'!Q43</f>
        <v>30</v>
      </c>
      <c r="R43" s="120">
        <f>'P合計'!R43+'B合計'!R43+'液化石油ガス'!R43</f>
        <v>162</v>
      </c>
    </row>
    <row r="44" spans="1:18" ht="13.5" customHeight="1">
      <c r="A44" s="164"/>
      <c r="B44" s="112" t="s">
        <v>10</v>
      </c>
      <c r="C44" s="112" t="s">
        <v>2</v>
      </c>
      <c r="D44" s="121">
        <f>'P合計'!D44+'B合計'!D44+'液化石油ガス'!D44</f>
        <v>1255</v>
      </c>
      <c r="E44" s="116">
        <f>'P合計'!E44+'B合計'!E44+'液化石油ガス'!E44</f>
        <v>4144</v>
      </c>
      <c r="F44" s="116">
        <f>'P合計'!F44+'B合計'!F44+'液化石油ガス'!F44</f>
        <v>7806</v>
      </c>
      <c r="G44" s="116">
        <f>'P合計'!G44+'B合計'!G44+'液化石油ガス'!G44</f>
        <v>7999</v>
      </c>
      <c r="H44" s="116">
        <f>'P合計'!H44+'B合計'!H44+'液化石油ガス'!H44</f>
        <v>5928</v>
      </c>
      <c r="I44" s="117">
        <f>'P合計'!I44+'B合計'!I44+'液化石油ガス'!I44</f>
        <v>10954</v>
      </c>
      <c r="J44" s="118">
        <f>SUM(D44:I44)</f>
        <v>38086</v>
      </c>
      <c r="K44" s="119">
        <f>'P合計'!K44+'B合計'!K44+'液化石油ガス'!K44</f>
        <v>7092</v>
      </c>
      <c r="L44" s="116">
        <f>'P合計'!L44+'B合計'!L44+'液化石油ガス'!L44</f>
        <v>5844</v>
      </c>
      <c r="M44" s="116">
        <f>'P合計'!M44+'B合計'!M44+'液化石油ガス'!M44</f>
        <v>7116</v>
      </c>
      <c r="N44" s="116">
        <f>'P合計'!N44+'B合計'!N44+'液化石油ガス'!N44</f>
        <v>4341</v>
      </c>
      <c r="O44" s="116">
        <f>'P合計'!O44+'B合計'!O44+'液化石油ガス'!O44</f>
        <v>6611</v>
      </c>
      <c r="P44" s="117">
        <f>'P合計'!P44+'B合計'!P44+'液化石油ガス'!P44</f>
        <v>7573</v>
      </c>
      <c r="Q44" s="118">
        <f>'P合計'!Q44+'B合計'!Q44+'液化石油ガス'!Q44</f>
        <v>38577</v>
      </c>
      <c r="R44" s="120">
        <f>'P合計'!R44+'B合計'!R44+'液化石油ガス'!R44</f>
        <v>76663</v>
      </c>
    </row>
    <row r="45" spans="1:18" ht="13.5" customHeight="1" thickBot="1">
      <c r="A45" s="165"/>
      <c r="B45" s="113" t="s">
        <v>18</v>
      </c>
      <c r="C45" s="113" t="s">
        <v>3</v>
      </c>
      <c r="D45" s="122" t="str">
        <f>IF(OR(D43=0,D44=0)," ",(D44/D43)*1000)</f>
        <v> </v>
      </c>
      <c r="E45" s="123">
        <f aca="true" t="shared" si="13" ref="E45:R45">IF(OR(E43=0,E44=0)," ",(E44/E43)*1000)</f>
        <v>1381333.3333333333</v>
      </c>
      <c r="F45" s="123">
        <f t="shared" si="13"/>
        <v>2602000</v>
      </c>
      <c r="G45" s="123">
        <f t="shared" si="13"/>
        <v>70166.66666666667</v>
      </c>
      <c r="H45" s="123">
        <f t="shared" si="13"/>
        <v>1185600</v>
      </c>
      <c r="I45" s="124">
        <f t="shared" si="13"/>
        <v>1564857.142857143</v>
      </c>
      <c r="J45" s="125">
        <f t="shared" si="13"/>
        <v>288530.303030303</v>
      </c>
      <c r="K45" s="126">
        <f t="shared" si="13"/>
        <v>591000</v>
      </c>
      <c r="L45" s="123">
        <f t="shared" si="13"/>
        <v>1168800</v>
      </c>
      <c r="M45" s="123">
        <f t="shared" si="13"/>
        <v>1423200</v>
      </c>
      <c r="N45" s="123">
        <f t="shared" si="13"/>
        <v>4341000</v>
      </c>
      <c r="O45" s="123">
        <f t="shared" si="13"/>
        <v>1652750</v>
      </c>
      <c r="P45" s="124">
        <f t="shared" si="13"/>
        <v>2524333.3333333335</v>
      </c>
      <c r="Q45" s="125">
        <f t="shared" si="13"/>
        <v>1285900</v>
      </c>
      <c r="R45" s="127">
        <f t="shared" si="13"/>
        <v>473228.3950617284</v>
      </c>
    </row>
    <row r="46" spans="1:18" ht="13.5" customHeight="1">
      <c r="A46" s="163" t="s">
        <v>12</v>
      </c>
      <c r="B46" s="112" t="s">
        <v>9</v>
      </c>
      <c r="C46" s="112" t="s">
        <v>1</v>
      </c>
      <c r="D46" s="115">
        <f>'P合計'!D46+'B合計'!D46+'液化石油ガス'!D46</f>
        <v>0</v>
      </c>
      <c r="E46" s="116">
        <f>'P合計'!E46+'B合計'!E46+'液化石油ガス'!E46</f>
        <v>8</v>
      </c>
      <c r="F46" s="116">
        <f>'P合計'!F46+'B合計'!F46+'液化石油ガス'!F46</f>
        <v>0</v>
      </c>
      <c r="G46" s="116">
        <f>'P合計'!G46+'B合計'!G46+'液化石油ガス'!G46</f>
        <v>0</v>
      </c>
      <c r="H46" s="116">
        <f>'P合計'!H46+'B合計'!H46+'液化石油ガス'!H46</f>
        <v>6</v>
      </c>
      <c r="I46" s="117">
        <f>'P合計'!I46+'B合計'!I46+'液化石油ガス'!I46</f>
        <v>0</v>
      </c>
      <c r="J46" s="118">
        <f>SUM(D46:I46)</f>
        <v>14</v>
      </c>
      <c r="K46" s="119">
        <f>'P合計'!K46+'B合計'!K46+'液化石油ガス'!K46</f>
        <v>0</v>
      </c>
      <c r="L46" s="116">
        <f>'P合計'!L46+'B合計'!L46+'液化石油ガス'!L46</f>
        <v>13</v>
      </c>
      <c r="M46" s="116">
        <f>'P合計'!M46+'B合計'!M46+'液化石油ガス'!M46</f>
        <v>306</v>
      </c>
      <c r="N46" s="116">
        <f>'P合計'!N46+'B合計'!N46+'液化石油ガス'!N46</f>
        <v>15993</v>
      </c>
      <c r="O46" s="116">
        <f>'P合計'!O46+'B合計'!O46+'液化石油ガス'!O46</f>
        <v>30552</v>
      </c>
      <c r="P46" s="117">
        <f>'P合計'!P46+'B合計'!P46+'液化石油ガス'!P46</f>
        <v>0</v>
      </c>
      <c r="Q46" s="118">
        <f>'P合計'!Q46+'B合計'!Q46+'液化石油ガス'!Q46</f>
        <v>46864</v>
      </c>
      <c r="R46" s="120">
        <f>'P合計'!R46+'B合計'!R46+'液化石油ガス'!R46</f>
        <v>46878</v>
      </c>
    </row>
    <row r="47" spans="1:18" ht="13.5" customHeight="1">
      <c r="A47" s="164"/>
      <c r="B47" s="112" t="s">
        <v>10</v>
      </c>
      <c r="C47" s="112" t="s">
        <v>2</v>
      </c>
      <c r="D47" s="121">
        <f>'P合計'!D47+'B合計'!D47+'液化石油ガス'!D47</f>
        <v>3018</v>
      </c>
      <c r="E47" s="116">
        <f>'P合計'!E47+'B合計'!E47+'液化石油ガス'!E47</f>
        <v>5061</v>
      </c>
      <c r="F47" s="116">
        <f>'P合計'!F47+'B合計'!F47+'液化石油ガス'!F47</f>
        <v>0</v>
      </c>
      <c r="G47" s="116">
        <f>'P合計'!G47+'B合計'!G47+'液化石油ガス'!G47</f>
        <v>4030</v>
      </c>
      <c r="H47" s="116">
        <f>'P合計'!H47+'B合計'!H47+'液化石油ガス'!H47</f>
        <v>10590</v>
      </c>
      <c r="I47" s="117">
        <f>'P合計'!I47+'B合計'!I47+'液化石油ガス'!I47</f>
        <v>0</v>
      </c>
      <c r="J47" s="118">
        <f>SUM(D47:I47)</f>
        <v>22699</v>
      </c>
      <c r="K47" s="119">
        <f>'P合計'!K47+'B合計'!K47+'液化石油ガス'!K47</f>
        <v>4024</v>
      </c>
      <c r="L47" s="116">
        <f>'P合計'!L47+'B合計'!L47+'液化石油ガス'!L47</f>
        <v>5894</v>
      </c>
      <c r="M47" s="116">
        <f>'P合計'!M47+'B合計'!M47+'液化石油ガス'!M47</f>
        <v>33190</v>
      </c>
      <c r="N47" s="116">
        <f>'P合計'!N47+'B合計'!N47+'液化石油ガス'!N47</f>
        <v>1601694</v>
      </c>
      <c r="O47" s="116">
        <f>'P合計'!O47+'B合計'!O47+'液化石油ガス'!O47</f>
        <v>2815813</v>
      </c>
      <c r="P47" s="117">
        <f>'P合計'!P47+'B合計'!P47+'液化石油ガス'!P47</f>
        <v>4019</v>
      </c>
      <c r="Q47" s="118">
        <f>'P合計'!Q47+'B合計'!Q47+'液化石油ガス'!Q47</f>
        <v>4464634</v>
      </c>
      <c r="R47" s="120">
        <f>'P合計'!R47+'B合計'!R47+'液化石油ガス'!R47</f>
        <v>4487333</v>
      </c>
    </row>
    <row r="48" spans="1:18" ht="13.5" customHeight="1" thickBot="1">
      <c r="A48" s="165"/>
      <c r="B48" s="113" t="s">
        <v>18</v>
      </c>
      <c r="C48" s="113" t="s">
        <v>3</v>
      </c>
      <c r="D48" s="122" t="str">
        <f>IF(OR(D46=0,D47=0)," ",(D47/D46)*1000)</f>
        <v> </v>
      </c>
      <c r="E48" s="123">
        <f aca="true" t="shared" si="14" ref="E48:R48">IF(OR(E46=0,E47=0)," ",(E47/E46)*1000)</f>
        <v>632625</v>
      </c>
      <c r="F48" s="123" t="str">
        <f t="shared" si="14"/>
        <v> </v>
      </c>
      <c r="G48" s="123" t="str">
        <f t="shared" si="14"/>
        <v> </v>
      </c>
      <c r="H48" s="123">
        <f t="shared" si="14"/>
        <v>1765000</v>
      </c>
      <c r="I48" s="124" t="str">
        <f t="shared" si="14"/>
        <v> </v>
      </c>
      <c r="J48" s="125">
        <f t="shared" si="14"/>
        <v>1621357.142857143</v>
      </c>
      <c r="K48" s="126" t="str">
        <f t="shared" si="14"/>
        <v> </v>
      </c>
      <c r="L48" s="123">
        <f t="shared" si="14"/>
        <v>453384.6153846154</v>
      </c>
      <c r="M48" s="123">
        <f t="shared" si="14"/>
        <v>108464.0522875817</v>
      </c>
      <c r="N48" s="123">
        <f t="shared" si="14"/>
        <v>100149.6904895892</v>
      </c>
      <c r="O48" s="123">
        <f t="shared" si="14"/>
        <v>92164.60460853626</v>
      </c>
      <c r="P48" s="124" t="str">
        <f t="shared" si="14"/>
        <v> </v>
      </c>
      <c r="Q48" s="125">
        <f t="shared" si="14"/>
        <v>95267.88152953226</v>
      </c>
      <c r="R48" s="127">
        <f t="shared" si="14"/>
        <v>95723.64435342804</v>
      </c>
    </row>
    <row r="49" spans="1:18" ht="13.5" customHeight="1">
      <c r="A49" s="167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834912</v>
      </c>
      <c r="E49" s="129">
        <f t="shared" si="15"/>
        <v>804114</v>
      </c>
      <c r="F49" s="129">
        <f t="shared" si="15"/>
        <v>714318</v>
      </c>
      <c r="G49" s="129">
        <f t="shared" si="15"/>
        <v>660806</v>
      </c>
      <c r="H49" s="129">
        <f t="shared" si="15"/>
        <v>648999</v>
      </c>
      <c r="I49" s="130">
        <f t="shared" si="15"/>
        <v>702947</v>
      </c>
      <c r="J49" s="118">
        <f>SUM(D49:I49)</f>
        <v>4366096</v>
      </c>
      <c r="K49" s="131">
        <f aca="true" t="shared" si="16" ref="K49:P49">K4+K7+K10+K13+K16+K19+K22+K25+K28+K31+K34+K37+K40+K43+K46</f>
        <v>757532</v>
      </c>
      <c r="L49" s="129">
        <f t="shared" si="16"/>
        <v>893571</v>
      </c>
      <c r="M49" s="129">
        <f t="shared" si="16"/>
        <v>933215</v>
      </c>
      <c r="N49" s="129">
        <f t="shared" si="16"/>
        <v>947958</v>
      </c>
      <c r="O49" s="129">
        <f t="shared" si="16"/>
        <v>1032759</v>
      </c>
      <c r="P49" s="130">
        <f t="shared" si="16"/>
        <v>1137216</v>
      </c>
      <c r="Q49" s="132">
        <f>SUM(K49:P49)</f>
        <v>5702251</v>
      </c>
      <c r="R49" s="133">
        <f>J49+Q49</f>
        <v>10068347</v>
      </c>
    </row>
    <row r="50" spans="1:18" ht="13.5" customHeight="1">
      <c r="A50" s="167"/>
      <c r="B50" s="112" t="s">
        <v>10</v>
      </c>
      <c r="C50" s="112" t="s">
        <v>2</v>
      </c>
      <c r="D50" s="134">
        <f t="shared" si="15"/>
        <v>54318380</v>
      </c>
      <c r="E50" s="135">
        <f t="shared" si="15"/>
        <v>50326475</v>
      </c>
      <c r="F50" s="135">
        <f t="shared" si="15"/>
        <v>45506956</v>
      </c>
      <c r="G50" s="135">
        <f t="shared" si="15"/>
        <v>45612742</v>
      </c>
      <c r="H50" s="135">
        <f t="shared" si="15"/>
        <v>48483847</v>
      </c>
      <c r="I50" s="136">
        <f t="shared" si="15"/>
        <v>54643446</v>
      </c>
      <c r="J50" s="118">
        <f>SUM(D50:I50)</f>
        <v>298891846</v>
      </c>
      <c r="K50" s="137">
        <f aca="true" t="shared" si="17" ref="K50:P50">K5+K8+K11+K14+K17+K20+K23+K26+K29+K32+K35+K38+K41+K44+K47</f>
        <v>67131378</v>
      </c>
      <c r="L50" s="135">
        <f t="shared" si="17"/>
        <v>85561043</v>
      </c>
      <c r="M50" s="135">
        <f t="shared" si="17"/>
        <v>86449232</v>
      </c>
      <c r="N50" s="135">
        <f t="shared" si="17"/>
        <v>84199668</v>
      </c>
      <c r="O50" s="135">
        <f t="shared" si="17"/>
        <v>92401474</v>
      </c>
      <c r="P50" s="136">
        <f t="shared" si="17"/>
        <v>112953073</v>
      </c>
      <c r="Q50" s="138">
        <f>SUM(K50:P50)</f>
        <v>528695868</v>
      </c>
      <c r="R50" s="139">
        <f>J50+Q50</f>
        <v>827587714</v>
      </c>
    </row>
    <row r="51" spans="1:18" ht="13.5" customHeight="1" thickBot="1">
      <c r="A51" s="168"/>
      <c r="B51" s="113" t="s">
        <v>18</v>
      </c>
      <c r="C51" s="113" t="s">
        <v>3</v>
      </c>
      <c r="D51" s="122">
        <f aca="true" t="shared" si="18" ref="D51:I51">IF(OR(D49=0,D50=0)," ",(D50/D49)*1000)</f>
        <v>65058.80859300141</v>
      </c>
      <c r="E51" s="123">
        <f t="shared" si="18"/>
        <v>62586.24399027998</v>
      </c>
      <c r="F51" s="123">
        <f t="shared" si="18"/>
        <v>63706.85884997998</v>
      </c>
      <c r="G51" s="123">
        <f t="shared" si="18"/>
        <v>69025.91986150248</v>
      </c>
      <c r="H51" s="123">
        <f t="shared" si="18"/>
        <v>74705.5804400315</v>
      </c>
      <c r="I51" s="124">
        <f t="shared" si="18"/>
        <v>77734.80219703619</v>
      </c>
      <c r="J51" s="125">
        <f aca="true" t="shared" si="19" ref="J51:P51">IF(OR(J49=0,J50=0)," ",(J50/J49)*1000)</f>
        <v>68457.46085289924</v>
      </c>
      <c r="K51" s="126">
        <f t="shared" si="19"/>
        <v>88618.53756672985</v>
      </c>
      <c r="L51" s="123">
        <f t="shared" si="19"/>
        <v>95751.8126707335</v>
      </c>
      <c r="M51" s="123">
        <f t="shared" si="19"/>
        <v>92635.92205440333</v>
      </c>
      <c r="N51" s="123">
        <f t="shared" si="19"/>
        <v>88822.15034843315</v>
      </c>
      <c r="O51" s="123">
        <f t="shared" si="19"/>
        <v>89470.50957677445</v>
      </c>
      <c r="P51" s="124">
        <f t="shared" si="19"/>
        <v>99324.20314170748</v>
      </c>
      <c r="Q51" s="125">
        <f>IF(OR(Q49=0,Q50=0)," ",(Q50/Q49)*1000)</f>
        <v>92717.04595255453</v>
      </c>
      <c r="R51" s="127">
        <f>IF(OR(R49=0,R50=0)," ",(R50/R49)*1000)</f>
        <v>82196.9797028251</v>
      </c>
    </row>
    <row r="52" spans="1:18" s="6" customFormat="1" ht="23.25" customHeight="1" thickBot="1">
      <c r="A52" s="170" t="s">
        <v>13</v>
      </c>
      <c r="B52" s="171"/>
      <c r="C52" s="172"/>
      <c r="D52" s="140">
        <v>109.57</v>
      </c>
      <c r="E52" s="141">
        <v>108.84</v>
      </c>
      <c r="F52" s="142">
        <v>109.49</v>
      </c>
      <c r="G52" s="143">
        <v>110.56</v>
      </c>
      <c r="H52" s="144">
        <v>109.89</v>
      </c>
      <c r="I52" s="145">
        <v>109.87</v>
      </c>
      <c r="J52" s="150">
        <f>IF(J49=0,0,((D52*D49)+(E52*E49)+(F52*F49)+(G52*G49)+(H52*H49)+(I52*I49))/J49)</f>
        <v>109.66816849194336</v>
      </c>
      <c r="K52" s="146">
        <v>111.4</v>
      </c>
      <c r="L52" s="147">
        <v>113.95</v>
      </c>
      <c r="M52" s="148">
        <v>113.99</v>
      </c>
      <c r="N52" s="148">
        <v>114.93</v>
      </c>
      <c r="O52" s="143">
        <v>114.83</v>
      </c>
      <c r="P52" s="149">
        <v>115.85</v>
      </c>
      <c r="Q52" s="150">
        <f>IF(Q49=0,0,((K52*K49)+(L52*L49)+(M52*M49)+(N52*N49)+(O52*O49)+(P52*P49))/Q49)</f>
        <v>114.31900500521637</v>
      </c>
      <c r="R52" s="151">
        <f>((J52*J49)+(Q52*Q49))/R49</f>
        <v>112.30218946466583</v>
      </c>
    </row>
    <row r="53" spans="1:18" s="6" customFormat="1" ht="12.75" customHeight="1">
      <c r="A53" s="166" t="s">
        <v>40</v>
      </c>
      <c r="B53" s="112" t="s">
        <v>9</v>
      </c>
      <c r="C53" s="112" t="s">
        <v>1</v>
      </c>
      <c r="D53" s="128">
        <f>'P合計'!D49</f>
        <v>715436</v>
      </c>
      <c r="E53" s="129">
        <f>'P合計'!E49</f>
        <v>666873</v>
      </c>
      <c r="F53" s="129">
        <f>'P合計'!F49</f>
        <v>657181</v>
      </c>
      <c r="G53" s="129">
        <f>'P合計'!G49</f>
        <v>519476</v>
      </c>
      <c r="H53" s="129">
        <f>'P合計'!H49</f>
        <v>534179</v>
      </c>
      <c r="I53" s="130">
        <f>'P合計'!I49</f>
        <v>633069</v>
      </c>
      <c r="J53" s="132">
        <f>SUM(D53:I53)</f>
        <v>3726214</v>
      </c>
      <c r="K53" s="131">
        <f>'P合計'!K49</f>
        <v>695530</v>
      </c>
      <c r="L53" s="129">
        <f>'P合計'!L49</f>
        <v>781805</v>
      </c>
      <c r="M53" s="129">
        <f>'P合計'!M49</f>
        <v>802992</v>
      </c>
      <c r="N53" s="129">
        <f>'P合計'!N49</f>
        <v>873416</v>
      </c>
      <c r="O53" s="129">
        <f>'P合計'!O49</f>
        <v>888946</v>
      </c>
      <c r="P53" s="130">
        <f>'P合計'!P49</f>
        <v>982993</v>
      </c>
      <c r="Q53" s="132">
        <f>SUM(K53:P53)</f>
        <v>5025682</v>
      </c>
      <c r="R53" s="152">
        <f>J53+Q53</f>
        <v>8751896</v>
      </c>
    </row>
    <row r="54" spans="1:18" s="6" customFormat="1" ht="12.75" customHeight="1">
      <c r="A54" s="167"/>
      <c r="B54" s="112" t="s">
        <v>10</v>
      </c>
      <c r="C54" s="112" t="s">
        <v>2</v>
      </c>
      <c r="D54" s="134">
        <f>'P合計'!D50</f>
        <v>46721597</v>
      </c>
      <c r="E54" s="135">
        <f>'P合計'!E50</f>
        <v>41900041</v>
      </c>
      <c r="F54" s="135">
        <f>'P合計'!F50</f>
        <v>41753764</v>
      </c>
      <c r="G54" s="135">
        <f>'P合計'!G50</f>
        <v>35847803</v>
      </c>
      <c r="H54" s="135">
        <f>'P合計'!H50</f>
        <v>39750557</v>
      </c>
      <c r="I54" s="136">
        <f>'P合計'!I50</f>
        <v>49182859</v>
      </c>
      <c r="J54" s="138">
        <f>SUM(D54:I54)</f>
        <v>255156621</v>
      </c>
      <c r="K54" s="137">
        <f>'P合計'!K50</f>
        <v>61511466</v>
      </c>
      <c r="L54" s="135">
        <f>'P合計'!L50</f>
        <v>75012137</v>
      </c>
      <c r="M54" s="135">
        <f>'P合計'!M50</f>
        <v>74019221</v>
      </c>
      <c r="N54" s="135">
        <f>'P合計'!N50</f>
        <v>77512700</v>
      </c>
      <c r="O54" s="135">
        <f>'P合計'!O50</f>
        <v>79200115</v>
      </c>
      <c r="P54" s="136">
        <f>'P合計'!P50</f>
        <v>97125910</v>
      </c>
      <c r="Q54" s="138">
        <f>SUM(K54:P54)</f>
        <v>464381549</v>
      </c>
      <c r="R54" s="153">
        <f>J54+Q54</f>
        <v>719538170</v>
      </c>
    </row>
    <row r="55" spans="1:18" s="6" customFormat="1" ht="12.75" customHeight="1" thickBot="1">
      <c r="A55" s="168"/>
      <c r="B55" s="113" t="s">
        <v>18</v>
      </c>
      <c r="C55" s="113" t="s">
        <v>3</v>
      </c>
      <c r="D55" s="122">
        <f>IF(OR(D53=0,D54=0)," ",(D54/D53)*1000)</f>
        <v>65305.068517659165</v>
      </c>
      <c r="E55" s="123">
        <f aca="true" t="shared" si="20" ref="E55:R55">IF(OR(E53=0,E54=0)," ",(E54/E53)*1000)</f>
        <v>62830.615424526106</v>
      </c>
      <c r="F55" s="123">
        <f t="shared" si="20"/>
        <v>63534.648749735614</v>
      </c>
      <c r="G55" s="123">
        <f t="shared" si="20"/>
        <v>69007.62114130393</v>
      </c>
      <c r="H55" s="123">
        <f t="shared" si="20"/>
        <v>74414.30119866188</v>
      </c>
      <c r="I55" s="124">
        <f t="shared" si="20"/>
        <v>77689.57096303879</v>
      </c>
      <c r="J55" s="125">
        <f t="shared" si="20"/>
        <v>68476.10496874308</v>
      </c>
      <c r="K55" s="126">
        <f t="shared" si="20"/>
        <v>88438.26434517563</v>
      </c>
      <c r="L55" s="123">
        <f t="shared" si="20"/>
        <v>95947.37434526511</v>
      </c>
      <c r="M55" s="123">
        <f t="shared" si="20"/>
        <v>92179.2757586626</v>
      </c>
      <c r="N55" s="123">
        <f t="shared" si="20"/>
        <v>88746.59955851507</v>
      </c>
      <c r="O55" s="123">
        <f t="shared" si="20"/>
        <v>89094.40505947493</v>
      </c>
      <c r="P55" s="124">
        <f t="shared" si="20"/>
        <v>98806.30889538379</v>
      </c>
      <c r="Q55" s="125">
        <f t="shared" si="20"/>
        <v>92401.69771983186</v>
      </c>
      <c r="R55" s="127">
        <f t="shared" si="20"/>
        <v>82215.11887252775</v>
      </c>
    </row>
    <row r="56" spans="1:18" s="6" customFormat="1" ht="12.75" customHeight="1">
      <c r="A56" s="166" t="s">
        <v>41</v>
      </c>
      <c r="B56" s="112" t="s">
        <v>9</v>
      </c>
      <c r="C56" s="112" t="s">
        <v>1</v>
      </c>
      <c r="D56" s="128">
        <f>'B合計'!D49</f>
        <v>119466</v>
      </c>
      <c r="E56" s="129">
        <f>'B合計'!E49</f>
        <v>137238</v>
      </c>
      <c r="F56" s="129">
        <f>'B合計'!F49</f>
        <v>57127</v>
      </c>
      <c r="G56" s="129">
        <f>'B合計'!G49</f>
        <v>141316</v>
      </c>
      <c r="H56" s="129">
        <f>'B合計'!H49</f>
        <v>114807</v>
      </c>
      <c r="I56" s="130">
        <f>'B合計'!I49</f>
        <v>69855</v>
      </c>
      <c r="J56" s="132">
        <f>SUM(D56:I56)</f>
        <v>639809</v>
      </c>
      <c r="K56" s="131">
        <f>'B合計'!K49</f>
        <v>61990</v>
      </c>
      <c r="L56" s="129">
        <f>'B合計'!L49</f>
        <v>111753</v>
      </c>
      <c r="M56" s="129">
        <f>'B合計'!M49</f>
        <v>130219</v>
      </c>
      <c r="N56" s="129">
        <f>'B合計'!N49</f>
        <v>74541</v>
      </c>
      <c r="O56" s="129">
        <f>'B合計'!O49</f>
        <v>143793</v>
      </c>
      <c r="P56" s="130">
        <f>'B合計'!P49</f>
        <v>154217</v>
      </c>
      <c r="Q56" s="132">
        <f>SUM(K56:P56)</f>
        <v>676513</v>
      </c>
      <c r="R56" s="152">
        <f>J56+Q56</f>
        <v>1316322</v>
      </c>
    </row>
    <row r="57" spans="1:18" s="6" customFormat="1" ht="12.75" customHeight="1">
      <c r="A57" s="167"/>
      <c r="B57" s="112" t="s">
        <v>10</v>
      </c>
      <c r="C57" s="112" t="s">
        <v>2</v>
      </c>
      <c r="D57" s="134">
        <f>'B合計'!D50</f>
        <v>7587409</v>
      </c>
      <c r="E57" s="135">
        <f>'B合計'!E50</f>
        <v>8420685</v>
      </c>
      <c r="F57" s="135">
        <f>'B合計'!F50</f>
        <v>3739946</v>
      </c>
      <c r="G57" s="135">
        <f>'B合計'!G50</f>
        <v>9745604</v>
      </c>
      <c r="H57" s="135">
        <f>'B合計'!H50</f>
        <v>8718034</v>
      </c>
      <c r="I57" s="136">
        <f>'B合計'!I50</f>
        <v>5439083</v>
      </c>
      <c r="J57" s="138">
        <f>SUM(D57:I57)</f>
        <v>43650761</v>
      </c>
      <c r="K57" s="137">
        <f>'B合計'!K50</f>
        <v>5604236</v>
      </c>
      <c r="L57" s="135">
        <f>'B合計'!L50</f>
        <v>10539656</v>
      </c>
      <c r="M57" s="135">
        <f>'B合計'!M50</f>
        <v>12420312</v>
      </c>
      <c r="N57" s="135">
        <f>'B合計'!N50</f>
        <v>6684010</v>
      </c>
      <c r="O57" s="135">
        <f>'B合計'!O50</f>
        <v>13178763</v>
      </c>
      <c r="P57" s="136">
        <f>'B合計'!P50</f>
        <v>15817194</v>
      </c>
      <c r="Q57" s="138">
        <f>SUM(K57:P57)</f>
        <v>64244171</v>
      </c>
      <c r="R57" s="153">
        <f>J57+Q57</f>
        <v>107894932</v>
      </c>
    </row>
    <row r="58" spans="1:18" s="6" customFormat="1" ht="12.75" customHeight="1" thickBot="1">
      <c r="A58" s="168"/>
      <c r="B58" s="113" t="s">
        <v>18</v>
      </c>
      <c r="C58" s="113" t="s">
        <v>3</v>
      </c>
      <c r="D58" s="122">
        <f>IF(OR(D56=0,D57=0)," ",(D57/D56)*1000)</f>
        <v>63511.03242763632</v>
      </c>
      <c r="E58" s="123">
        <f aca="true" t="shared" si="21" ref="E58:R58">IF(OR(E56=0,E57=0)," ",(E57/E56)*1000)</f>
        <v>61358.26083154811</v>
      </c>
      <c r="F58" s="123">
        <f t="shared" si="21"/>
        <v>65467.22215414778</v>
      </c>
      <c r="G58" s="123">
        <f t="shared" si="21"/>
        <v>68963.2030343344</v>
      </c>
      <c r="H58" s="123">
        <f t="shared" si="21"/>
        <v>75936.43244749884</v>
      </c>
      <c r="I58" s="124">
        <f t="shared" si="21"/>
        <v>77862.47226397537</v>
      </c>
      <c r="J58" s="125">
        <f t="shared" si="21"/>
        <v>68224.6748639047</v>
      </c>
      <c r="K58" s="126">
        <f t="shared" si="21"/>
        <v>90405.48475560574</v>
      </c>
      <c r="L58" s="123">
        <f t="shared" si="21"/>
        <v>94312.06321083102</v>
      </c>
      <c r="M58" s="123">
        <f t="shared" si="21"/>
        <v>95380.18261544015</v>
      </c>
      <c r="N58" s="123">
        <f t="shared" si="21"/>
        <v>89668.90704444534</v>
      </c>
      <c r="O58" s="123">
        <f t="shared" si="21"/>
        <v>91650.93572009764</v>
      </c>
      <c r="P58" s="124">
        <f t="shared" si="21"/>
        <v>102564.52920235772</v>
      </c>
      <c r="Q58" s="125">
        <f t="shared" si="21"/>
        <v>94963.6902764618</v>
      </c>
      <c r="R58" s="127">
        <f t="shared" si="21"/>
        <v>81966.97464602126</v>
      </c>
    </row>
    <row r="59" spans="1:18" s="6" customFormat="1" ht="12.75" customHeight="1">
      <c r="A59" s="169" t="s">
        <v>44</v>
      </c>
      <c r="B59" s="112" t="s">
        <v>9</v>
      </c>
      <c r="C59" s="112" t="s">
        <v>1</v>
      </c>
      <c r="D59" s="128">
        <f>'液化石油ガス'!D49</f>
        <v>10</v>
      </c>
      <c r="E59" s="129">
        <f>'液化石油ガス'!E49</f>
        <v>3</v>
      </c>
      <c r="F59" s="129">
        <f>'液化石油ガス'!F49</f>
        <v>10</v>
      </c>
      <c r="G59" s="129">
        <f>'液化石油ガス'!G49</f>
        <v>14</v>
      </c>
      <c r="H59" s="129">
        <f>'液化石油ガス'!H49</f>
        <v>13</v>
      </c>
      <c r="I59" s="130">
        <f>'液化石油ガス'!I49</f>
        <v>23</v>
      </c>
      <c r="J59" s="132">
        <f>SUM(D59:I59)</f>
        <v>73</v>
      </c>
      <c r="K59" s="131">
        <f>'液化石油ガス'!K49</f>
        <v>12</v>
      </c>
      <c r="L59" s="129">
        <f>'液化石油ガス'!L49</f>
        <v>13</v>
      </c>
      <c r="M59" s="129">
        <f>'液化石油ガス'!M49</f>
        <v>4</v>
      </c>
      <c r="N59" s="129">
        <f>'液化石油ガス'!N49</f>
        <v>1</v>
      </c>
      <c r="O59" s="129">
        <f>'液化石油ガス'!O49</f>
        <v>20</v>
      </c>
      <c r="P59" s="130">
        <f>'液化石油ガス'!P49</f>
        <v>6</v>
      </c>
      <c r="Q59" s="132">
        <f>SUM(K59:P59)</f>
        <v>56</v>
      </c>
      <c r="R59" s="152">
        <f>J59+Q59</f>
        <v>129</v>
      </c>
    </row>
    <row r="60" spans="1:18" s="6" customFormat="1" ht="12.75" customHeight="1">
      <c r="A60" s="167"/>
      <c r="B60" s="112" t="s">
        <v>10</v>
      </c>
      <c r="C60" s="112" t="s">
        <v>2</v>
      </c>
      <c r="D60" s="134">
        <f>'液化石油ガス'!D50</f>
        <v>9374</v>
      </c>
      <c r="E60" s="135">
        <f>'液化石油ガス'!E50</f>
        <v>5749</v>
      </c>
      <c r="F60" s="135">
        <f>'液化石油ガス'!F50</f>
        <v>13246</v>
      </c>
      <c r="G60" s="135">
        <f>'液化石油ガス'!G50</f>
        <v>19335</v>
      </c>
      <c r="H60" s="135">
        <f>'液化石油ガス'!H50</f>
        <v>15256</v>
      </c>
      <c r="I60" s="136">
        <f>'液化石油ガス'!I50</f>
        <v>21504</v>
      </c>
      <c r="J60" s="138">
        <f>SUM(D60:I60)</f>
        <v>84464</v>
      </c>
      <c r="K60" s="137">
        <f>'液化石油ガス'!K50</f>
        <v>15676</v>
      </c>
      <c r="L60" s="135">
        <f>'液化石油ガス'!L50</f>
        <v>9250</v>
      </c>
      <c r="M60" s="135">
        <f>'液化石油ガス'!M50</f>
        <v>9699</v>
      </c>
      <c r="N60" s="135">
        <f>'液化石油ガス'!N50</f>
        <v>2958</v>
      </c>
      <c r="O60" s="135">
        <f>'液化石油ガス'!O50</f>
        <v>22596</v>
      </c>
      <c r="P60" s="136">
        <f>'液化石油ガス'!P50</f>
        <v>9969</v>
      </c>
      <c r="Q60" s="138">
        <f>SUM(K60:P60)</f>
        <v>70148</v>
      </c>
      <c r="R60" s="153">
        <f>J60+Q60</f>
        <v>154612</v>
      </c>
    </row>
    <row r="61" spans="1:18" s="6" customFormat="1" ht="12.75" customHeight="1" thickBot="1">
      <c r="A61" s="168"/>
      <c r="B61" s="113" t="s">
        <v>18</v>
      </c>
      <c r="C61" s="113" t="s">
        <v>3</v>
      </c>
      <c r="D61" s="122">
        <f>IF(OR(D59=0,D60=0)," ",(D60/D59)*1000)</f>
        <v>937400</v>
      </c>
      <c r="E61" s="123">
        <f aca="true" t="shared" si="22" ref="E61:R61">IF(OR(E59=0,E60=0)," ",(E60/E59)*1000)</f>
        <v>1916333.3333333333</v>
      </c>
      <c r="F61" s="123">
        <f t="shared" si="22"/>
        <v>1324600</v>
      </c>
      <c r="G61" s="123">
        <f t="shared" si="22"/>
        <v>1381071.4285714286</v>
      </c>
      <c r="H61" s="123">
        <f t="shared" si="22"/>
        <v>1173538.4615384615</v>
      </c>
      <c r="I61" s="124">
        <f t="shared" si="22"/>
        <v>934956.5217391304</v>
      </c>
      <c r="J61" s="125">
        <f t="shared" si="22"/>
        <v>1157041.095890411</v>
      </c>
      <c r="K61" s="126">
        <f t="shared" si="22"/>
        <v>1306333.3333333333</v>
      </c>
      <c r="L61" s="123">
        <f t="shared" si="22"/>
        <v>711538.4615384615</v>
      </c>
      <c r="M61" s="123">
        <f t="shared" si="22"/>
        <v>2424750</v>
      </c>
      <c r="N61" s="123">
        <f t="shared" si="22"/>
        <v>2958000</v>
      </c>
      <c r="O61" s="123">
        <f t="shared" si="22"/>
        <v>1129800</v>
      </c>
      <c r="P61" s="124">
        <f t="shared" si="22"/>
        <v>1661500</v>
      </c>
      <c r="Q61" s="125">
        <f t="shared" si="22"/>
        <v>1252642.857142857</v>
      </c>
      <c r="R61" s="127">
        <f t="shared" si="22"/>
        <v>1198542.635658915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61">
        <f>'総合計'!Q2</f>
        <v>44876</v>
      </c>
      <c r="R2" s="16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 t="s">
        <v>53</v>
      </c>
      <c r="L15" s="12" t="s">
        <v>53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 t="str">
        <f>IF(OR(J16=0,J17=0)," ",J17/J16*1000)</f>
        <v> </v>
      </c>
      <c r="K18" s="37" t="s">
        <v>53</v>
      </c>
      <c r="L18" s="12" t="s">
        <v>53</v>
      </c>
      <c r="M18" s="12" t="s">
        <v>53</v>
      </c>
      <c r="N18" s="12" t="s">
        <v>53</v>
      </c>
      <c r="O18" s="12" t="s">
        <v>53</v>
      </c>
      <c r="P18" s="47" t="s">
        <v>53</v>
      </c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/>
      <c r="E32" s="45">
        <v>409</v>
      </c>
      <c r="F32" s="45">
        <v>4449</v>
      </c>
      <c r="G32" s="45"/>
      <c r="H32" s="45"/>
      <c r="I32" s="46"/>
      <c r="J32" s="49">
        <f>SUM(D32:I32)</f>
        <v>4858</v>
      </c>
      <c r="K32" s="101"/>
      <c r="L32" s="70"/>
      <c r="M32" s="70">
        <v>4508</v>
      </c>
      <c r="N32" s="70"/>
      <c r="O32" s="70"/>
      <c r="P32" s="71">
        <v>2294</v>
      </c>
      <c r="Q32" s="28">
        <f>SUM(K32:P32)</f>
        <v>6802</v>
      </c>
      <c r="R32" s="24">
        <f>J32+Q32</f>
        <v>11660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 t="s">
        <v>53</v>
      </c>
      <c r="L33" s="12" t="s">
        <v>53</v>
      </c>
      <c r="M33" s="12" t="s">
        <v>53</v>
      </c>
      <c r="N33" s="12" t="s">
        <v>53</v>
      </c>
      <c r="O33" s="12" t="s">
        <v>53</v>
      </c>
      <c r="P33" s="47" t="s">
        <v>53</v>
      </c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>
        <v>10</v>
      </c>
      <c r="E40" s="45">
        <v>3</v>
      </c>
      <c r="F40" s="45">
        <v>7</v>
      </c>
      <c r="G40" s="45">
        <v>13</v>
      </c>
      <c r="H40" s="45">
        <v>7</v>
      </c>
      <c r="I40" s="46">
        <v>18</v>
      </c>
      <c r="J40" s="49">
        <f>SUM(D40:I40)</f>
        <v>58</v>
      </c>
      <c r="K40" s="101">
        <v>12</v>
      </c>
      <c r="L40" s="70">
        <v>12</v>
      </c>
      <c r="M40" s="70">
        <v>4</v>
      </c>
      <c r="N40" s="70"/>
      <c r="O40" s="70">
        <v>18</v>
      </c>
      <c r="P40" s="71">
        <v>5</v>
      </c>
      <c r="Q40" s="26">
        <f>SUM(K40:P40)</f>
        <v>51</v>
      </c>
      <c r="R40" s="22">
        <f>J40+Q40</f>
        <v>109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>
        <v>6356</v>
      </c>
      <c r="E41" s="45">
        <v>5340</v>
      </c>
      <c r="F41" s="45">
        <v>5160</v>
      </c>
      <c r="G41" s="45">
        <v>13816</v>
      </c>
      <c r="H41" s="45">
        <v>4666</v>
      </c>
      <c r="I41" s="46">
        <v>15575</v>
      </c>
      <c r="J41" s="49">
        <f>SUM(D41:I41)</f>
        <v>50913</v>
      </c>
      <c r="K41" s="101">
        <v>11652</v>
      </c>
      <c r="L41" s="70">
        <v>7819</v>
      </c>
      <c r="M41" s="70">
        <v>2401</v>
      </c>
      <c r="N41" s="70"/>
      <c r="O41" s="70">
        <v>15879</v>
      </c>
      <c r="P41" s="71">
        <v>3546</v>
      </c>
      <c r="Q41" s="26">
        <f>SUM(K41:P41)</f>
        <v>41297</v>
      </c>
      <c r="R41" s="22">
        <f>J41+Q41</f>
        <v>92210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>
        <v>635600</v>
      </c>
      <c r="E42" s="12">
        <v>1780000</v>
      </c>
      <c r="F42" s="12">
        <v>737142.8571428572</v>
      </c>
      <c r="G42" s="12">
        <v>1062769.2307692308</v>
      </c>
      <c r="H42" s="12">
        <v>666571.4285714285</v>
      </c>
      <c r="I42" s="47">
        <v>865277.7777777779</v>
      </c>
      <c r="J42" s="27">
        <f>IF(OR(J40=0,J41=0)," ",J41/J40*1000)</f>
        <v>877810.3448275862</v>
      </c>
      <c r="K42" s="154">
        <v>971000</v>
      </c>
      <c r="L42" s="12">
        <v>651583.3333333334</v>
      </c>
      <c r="M42" s="12">
        <v>600250</v>
      </c>
      <c r="N42" s="12" t="s">
        <v>53</v>
      </c>
      <c r="O42" s="12">
        <v>882166.6666666666</v>
      </c>
      <c r="P42" s="47">
        <v>709200</v>
      </c>
      <c r="Q42" s="27">
        <f>IF(OR(Q40=0,Q41=0)," ",Q41/Q40*1000)</f>
        <v>809745.0980392157</v>
      </c>
      <c r="R42" s="23">
        <f>IF(OR(R40=0,R41=0)," ",R41/R40*1000)</f>
        <v>845963.3027522935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/>
      <c r="F43" s="45">
        <v>3</v>
      </c>
      <c r="G43" s="45">
        <v>1</v>
      </c>
      <c r="H43" s="45"/>
      <c r="I43" s="46">
        <v>5</v>
      </c>
      <c r="J43" s="49">
        <f>SUM(D43:I43)</f>
        <v>9</v>
      </c>
      <c r="K43" s="101"/>
      <c r="L43" s="70">
        <v>1</v>
      </c>
      <c r="M43" s="70"/>
      <c r="N43" s="70">
        <v>1</v>
      </c>
      <c r="O43" s="70">
        <v>2</v>
      </c>
      <c r="P43" s="71">
        <v>1</v>
      </c>
      <c r="Q43" s="26">
        <f>SUM(K43:P43)</f>
        <v>5</v>
      </c>
      <c r="R43" s="22">
        <f>J43+Q43</f>
        <v>14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45"/>
      <c r="F44" s="45">
        <v>3637</v>
      </c>
      <c r="G44" s="45">
        <v>1489</v>
      </c>
      <c r="H44" s="45"/>
      <c r="I44" s="46">
        <v>5929</v>
      </c>
      <c r="J44" s="49">
        <f>SUM(D44:I44)</f>
        <v>11055</v>
      </c>
      <c r="K44" s="101"/>
      <c r="L44" s="70">
        <v>1431</v>
      </c>
      <c r="M44" s="70"/>
      <c r="N44" s="70">
        <v>1682</v>
      </c>
      <c r="O44" s="70">
        <v>2656</v>
      </c>
      <c r="P44" s="71">
        <v>1317</v>
      </c>
      <c r="Q44" s="26">
        <f>SUM(K44:P44)</f>
        <v>7086</v>
      </c>
      <c r="R44" s="22">
        <f>J44+Q44</f>
        <v>18141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1212333.3333333333</v>
      </c>
      <c r="G45" s="12">
        <v>1489000</v>
      </c>
      <c r="H45" s="12" t="s">
        <v>53</v>
      </c>
      <c r="I45" s="47">
        <v>1185800</v>
      </c>
      <c r="J45" s="27">
        <f>IF(OR(J43=0,J44=0)," ",J44/J43*1000)</f>
        <v>1228333.3333333333</v>
      </c>
      <c r="K45" s="154" t="s">
        <v>53</v>
      </c>
      <c r="L45" s="12">
        <v>1431000</v>
      </c>
      <c r="M45" s="12" t="s">
        <v>53</v>
      </c>
      <c r="N45" s="12">
        <v>1682000</v>
      </c>
      <c r="O45" s="12">
        <v>1328000</v>
      </c>
      <c r="P45" s="47">
        <v>1317000</v>
      </c>
      <c r="Q45" s="27">
        <f>IF(OR(Q43=0,Q44=0)," ",Q44/Q43*1000)</f>
        <v>1417200</v>
      </c>
      <c r="R45" s="23">
        <f>IF(OR(R43=0,R44=0)," ",R44/R43*1000)</f>
        <v>1295785.7142857143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>
        <v>6</v>
      </c>
      <c r="I46" s="46"/>
      <c r="J46" s="49">
        <f>SUM(D46:I46)</f>
        <v>6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6</v>
      </c>
      <c r="S46" s="5"/>
    </row>
    <row r="47" spans="1:18" ht="15" customHeight="1">
      <c r="A47" s="164"/>
      <c r="B47" s="112" t="s">
        <v>10</v>
      </c>
      <c r="C47" s="112" t="s">
        <v>2</v>
      </c>
      <c r="D47" s="43">
        <v>3018</v>
      </c>
      <c r="E47" s="45"/>
      <c r="F47" s="45"/>
      <c r="G47" s="45">
        <v>4030</v>
      </c>
      <c r="H47" s="45">
        <v>10590</v>
      </c>
      <c r="I47" s="46"/>
      <c r="J47" s="49">
        <f>SUM(D47:I47)</f>
        <v>17638</v>
      </c>
      <c r="K47" s="101">
        <v>4024</v>
      </c>
      <c r="L47" s="70"/>
      <c r="M47" s="70">
        <v>2790</v>
      </c>
      <c r="N47" s="70">
        <v>1276</v>
      </c>
      <c r="O47" s="70">
        <v>4061</v>
      </c>
      <c r="P47" s="71">
        <v>2812</v>
      </c>
      <c r="Q47" s="28">
        <f>SUM(K47:P47)</f>
        <v>14963</v>
      </c>
      <c r="R47" s="24">
        <f>J47+Q47</f>
        <v>32601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>
        <v>1765000</v>
      </c>
      <c r="I48" s="47" t="s">
        <v>53</v>
      </c>
      <c r="J48" s="27">
        <f>IF(OR(J46=0,J47=0)," ",J47/J46*1000)</f>
        <v>2939666.6666666665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>
        <f>IF(OR(R46=0,R47=0)," ",R47/R46*1000)</f>
        <v>5433500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3">
        <f>D4+D7+D10+D13+D16+D19+D22+D25+D28+D31+D34+D37+D40+D46+D43</f>
        <v>10</v>
      </c>
      <c r="E49" s="53">
        <f aca="true" t="shared" si="0" ref="E49:I50">E4+E7+E10+E13+E16+E19+E22+E25+E28+E31+E34+E37+E40+E46+E43</f>
        <v>3</v>
      </c>
      <c r="F49" s="53">
        <f t="shared" si="0"/>
        <v>10</v>
      </c>
      <c r="G49" s="53">
        <f t="shared" si="0"/>
        <v>14</v>
      </c>
      <c r="H49" s="53">
        <f t="shared" si="0"/>
        <v>13</v>
      </c>
      <c r="I49" s="55">
        <f t="shared" si="0"/>
        <v>23</v>
      </c>
      <c r="J49" s="102">
        <f>SUM(D49:I49)</f>
        <v>73</v>
      </c>
      <c r="K49" s="53">
        <f>K4+K7+K10+K13+K16+K19+K22+K25+K28+K31+K34+K37+K40+K46+K43</f>
        <v>12</v>
      </c>
      <c r="L49" s="53">
        <f>L4+L7+L10+L13+L16+L19+L22+L25+L28+L31+L34+L37+L40+L46+L43</f>
        <v>13</v>
      </c>
      <c r="M49" s="53">
        <f aca="true" t="shared" si="1" ref="M49:P50">M4+M7+M10+M13+M16+M19+M22+M25+M28+M31+M34+M37+M40+M46+M43</f>
        <v>4</v>
      </c>
      <c r="N49" s="53">
        <f t="shared" si="1"/>
        <v>1</v>
      </c>
      <c r="O49" s="53">
        <f t="shared" si="1"/>
        <v>20</v>
      </c>
      <c r="P49" s="55">
        <f t="shared" si="1"/>
        <v>6</v>
      </c>
      <c r="Q49" s="29">
        <f>SUM(K49:P49)</f>
        <v>56</v>
      </c>
      <c r="R49" s="25">
        <f>J49+Q49</f>
        <v>129</v>
      </c>
    </row>
    <row r="50" spans="1:18" ht="15" customHeight="1">
      <c r="A50" s="167"/>
      <c r="B50" s="112" t="s">
        <v>10</v>
      </c>
      <c r="C50" s="112" t="s">
        <v>2</v>
      </c>
      <c r="D50" s="54">
        <f>D5+D8+D11+D14+D17+D20+D23+D26+D29+D32+D35+D38+D41+D47+D44</f>
        <v>9374</v>
      </c>
      <c r="E50" s="54">
        <f t="shared" si="0"/>
        <v>5749</v>
      </c>
      <c r="F50" s="53">
        <f t="shared" si="0"/>
        <v>13246</v>
      </c>
      <c r="G50" s="53">
        <f t="shared" si="0"/>
        <v>19335</v>
      </c>
      <c r="H50" s="53">
        <f t="shared" si="0"/>
        <v>15256</v>
      </c>
      <c r="I50" s="55">
        <f t="shared" si="0"/>
        <v>21504</v>
      </c>
      <c r="J50" s="102">
        <f>SUM(D50:I50)</f>
        <v>84464</v>
      </c>
      <c r="K50" s="53">
        <f>K5+K8+K11+K14+K17+K20+K23+K26+K29+K32+K35+K38+K41+K47+K44</f>
        <v>15676</v>
      </c>
      <c r="L50" s="56">
        <f>L5+L8+L11+L14+L17+L20+L23+L26+L29+L32+L35+L38+L41+L47+L44</f>
        <v>9250</v>
      </c>
      <c r="M50" s="56">
        <f t="shared" si="1"/>
        <v>9699</v>
      </c>
      <c r="N50" s="56">
        <f t="shared" si="1"/>
        <v>2958</v>
      </c>
      <c r="O50" s="56">
        <f t="shared" si="1"/>
        <v>22596</v>
      </c>
      <c r="P50" s="57">
        <f t="shared" si="1"/>
        <v>9969</v>
      </c>
      <c r="Q50" s="28">
        <f>SUM(K50:P50)</f>
        <v>70148</v>
      </c>
      <c r="R50" s="24">
        <f>J50+Q50</f>
        <v>154612</v>
      </c>
    </row>
    <row r="51" spans="1:18" ht="15" customHeight="1" thickBot="1">
      <c r="A51" s="168"/>
      <c r="B51" s="113" t="s">
        <v>18</v>
      </c>
      <c r="C51" s="113" t="s">
        <v>3</v>
      </c>
      <c r="D51" s="12">
        <f>IF(OR(D49=0,D50=0)," ",D50/D49*1000)</f>
        <v>937400</v>
      </c>
      <c r="E51" s="12">
        <f aca="true" t="shared" si="2" ref="E51:L51">IF(OR(E49=0,E50=0)," ",E50/E49*1000)</f>
        <v>1916333.3333333333</v>
      </c>
      <c r="F51" s="12">
        <f t="shared" si="2"/>
        <v>1324600</v>
      </c>
      <c r="G51" s="12">
        <f t="shared" si="2"/>
        <v>1381071.4285714286</v>
      </c>
      <c r="H51" s="12">
        <f t="shared" si="2"/>
        <v>1173538.4615384615</v>
      </c>
      <c r="I51" s="47">
        <f t="shared" si="2"/>
        <v>934956.5217391304</v>
      </c>
      <c r="J51" s="27">
        <f t="shared" si="2"/>
        <v>1157041.095890411</v>
      </c>
      <c r="K51" s="12">
        <f>IF(OR(K49=0,K50=0)," ",K50/K49*1000)</f>
        <v>1306333.3333333333</v>
      </c>
      <c r="L51" s="12">
        <f t="shared" si="2"/>
        <v>711538.4615384615</v>
      </c>
      <c r="M51" s="12">
        <f>IF(OR(M49=0,M50=0)," ",M50/M49*1000)</f>
        <v>2424750</v>
      </c>
      <c r="N51" s="12">
        <f>IF(OR(N49=0,N50=0)," ",N50/N49*1000)</f>
        <v>2958000</v>
      </c>
      <c r="O51" s="12">
        <f>IF(OR(O49=0,O50=0)," ",O50/O49*1000)</f>
        <v>1129800</v>
      </c>
      <c r="P51" s="47">
        <f>IF(OR(P49=0,P50=0)," ",P50/P49*1000)</f>
        <v>1661500</v>
      </c>
      <c r="Q51" s="27">
        <f>IF(OR(Q49=0,Q50=0)," ",(Q50/Q49)*1000)</f>
        <v>1252642.857142857</v>
      </c>
      <c r="R51" s="23">
        <f>IF(OR(R49=0,R50=0)," ",(R50/R49)*1000)</f>
        <v>1198542.635658915</v>
      </c>
    </row>
    <row r="52" spans="1:18" ht="15" customHeight="1" thickBot="1">
      <c r="A52" s="170" t="s">
        <v>13</v>
      </c>
      <c r="B52" s="171"/>
      <c r="C52" s="172"/>
      <c r="D52" s="32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3" ht="16.5">
      <c r="A53" s="44" t="str">
        <f>'総合計'!A62</f>
        <v>※4～12月は確定値。1～3月は確報値。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5" zoomScaleNormal="85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0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0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'P一般'!D7+'B一般'!D7</f>
        <v>77766</v>
      </c>
      <c r="E7" s="11">
        <f>'P一般'!E7+'B一般'!E7</f>
        <v>19355</v>
      </c>
      <c r="F7" s="11">
        <f>'P一般'!F7+'B一般'!F7</f>
        <v>45904</v>
      </c>
      <c r="G7" s="11">
        <f>'P一般'!G7+'B一般'!G7</f>
        <v>34414</v>
      </c>
      <c r="H7" s="11">
        <f>'P一般'!H7+'B一般'!H7</f>
        <v>0</v>
      </c>
      <c r="I7" s="18">
        <f>'P一般'!I7+'B一般'!I7</f>
        <v>0</v>
      </c>
      <c r="J7" s="30">
        <f>SUM(D7:I7)</f>
        <v>177439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32216</v>
      </c>
      <c r="O7" s="11">
        <f>'P一般'!O7+'B一般'!O7</f>
        <v>53305</v>
      </c>
      <c r="P7" s="18">
        <f>'P一般'!P7+'B一般'!P7</f>
        <v>146135</v>
      </c>
      <c r="Q7" s="30">
        <f>SUM(K7:P7)</f>
        <v>231656</v>
      </c>
      <c r="R7" s="22">
        <f>J7+Q7</f>
        <v>409095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'P一般'!D8+'B一般'!D8</f>
        <v>4988991</v>
      </c>
      <c r="E8" s="11">
        <f>'P一般'!E8+'B一般'!E8</f>
        <v>1267223</v>
      </c>
      <c r="F8" s="11">
        <f>'P一般'!F8+'B一般'!F8</f>
        <v>2954256</v>
      </c>
      <c r="G8" s="11">
        <f>'P一般'!G8+'B一般'!G8</f>
        <v>2323945</v>
      </c>
      <c r="H8" s="11">
        <f>'P一般'!H8+'B一般'!H8</f>
        <v>0</v>
      </c>
      <c r="I8" s="18">
        <f>'P一般'!I8+'B一般'!I8</f>
        <v>0</v>
      </c>
      <c r="J8" s="26">
        <f>SUM(D8:I8)</f>
        <v>11534415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2948287</v>
      </c>
      <c r="O8" s="11">
        <f>'P一般'!O8+'B一般'!O8</f>
        <v>4867816</v>
      </c>
      <c r="P8" s="18">
        <f>'P一般'!P8+'B一般'!P8</f>
        <v>15976772</v>
      </c>
      <c r="Q8" s="26">
        <f>SUM(K8:P8)</f>
        <v>23792875</v>
      </c>
      <c r="R8" s="22">
        <f>J8+Q8</f>
        <v>35327290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17">
        <f>IF(OR(D7=0,D8=0)," ",(D8/D7)*1000)</f>
        <v>64153.88473111642</v>
      </c>
      <c r="E9" s="12">
        <f aca="true" t="shared" si="1" ref="E9:R9">IF(OR(E7=0,E8=0)," ",(E8/E7)*1000)</f>
        <v>65472.642727977276</v>
      </c>
      <c r="F9" s="12">
        <f t="shared" si="1"/>
        <v>64357.26734053678</v>
      </c>
      <c r="G9" s="12">
        <f t="shared" si="1"/>
        <v>67529.05794153543</v>
      </c>
      <c r="H9" s="12" t="str">
        <f t="shared" si="1"/>
        <v> </v>
      </c>
      <c r="I9" s="19" t="str">
        <f t="shared" si="1"/>
        <v> </v>
      </c>
      <c r="J9" s="27">
        <f t="shared" si="1"/>
        <v>65004.95945085353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91516.23416935683</v>
      </c>
      <c r="O9" s="12">
        <f t="shared" si="1"/>
        <v>91320.06378388518</v>
      </c>
      <c r="P9" s="19">
        <f t="shared" si="1"/>
        <v>109328.85345741951</v>
      </c>
      <c r="Q9" s="27">
        <f t="shared" si="1"/>
        <v>102707.78654556758</v>
      </c>
      <c r="R9" s="23">
        <f t="shared" si="1"/>
        <v>86354.73423043547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'P一般'!D10+'B一般'!D10</f>
        <v>0</v>
      </c>
      <c r="E10" s="11">
        <f>'P一般'!E10+'B一般'!E10</f>
        <v>20967</v>
      </c>
      <c r="F10" s="11">
        <f>'P一般'!F10+'B一般'!F10</f>
        <v>13247</v>
      </c>
      <c r="G10" s="11">
        <f>'P一般'!G10+'B一般'!G10</f>
        <v>29204</v>
      </c>
      <c r="H10" s="11">
        <f>'P一般'!H10+'B一般'!H10</f>
        <v>22213</v>
      </c>
      <c r="I10" s="18">
        <f>'P一般'!I10+'B一般'!I10</f>
        <v>18715</v>
      </c>
      <c r="J10" s="30">
        <f>SUM(D10:I10)</f>
        <v>104346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38254</v>
      </c>
      <c r="N10" s="11">
        <f>'P一般'!N10+'B一般'!N10</f>
        <v>46010</v>
      </c>
      <c r="O10" s="11">
        <f>'P一般'!O10+'B一般'!O10</f>
        <v>0</v>
      </c>
      <c r="P10" s="18">
        <f>'P一般'!P10+'B一般'!P10</f>
        <v>0</v>
      </c>
      <c r="Q10" s="30">
        <f>SUM(K10:P10)</f>
        <v>84264</v>
      </c>
      <c r="R10" s="22">
        <f>J10+Q10</f>
        <v>188610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'P一般'!D11+'B一般'!D11</f>
        <v>0</v>
      </c>
      <c r="E11" s="11">
        <f>'P一般'!E11+'B一般'!E11</f>
        <v>1344806</v>
      </c>
      <c r="F11" s="11">
        <f>'P一般'!F11+'B一般'!F11</f>
        <v>835141</v>
      </c>
      <c r="G11" s="11">
        <f>'P一般'!G11+'B一般'!G11</f>
        <v>1838672</v>
      </c>
      <c r="H11" s="11">
        <f>'P一般'!H11+'B一般'!H11</f>
        <v>1636737</v>
      </c>
      <c r="I11" s="18">
        <f>'P一般'!I11+'B一般'!I11</f>
        <v>1360321</v>
      </c>
      <c r="J11" s="26">
        <f>SUM(D11:I11)</f>
        <v>7015677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3824302</v>
      </c>
      <c r="N11" s="11">
        <f>'P一般'!N11+'B一般'!N11</f>
        <v>4141805</v>
      </c>
      <c r="O11" s="11">
        <f>'P一般'!O11+'B一般'!O11</f>
        <v>0</v>
      </c>
      <c r="P11" s="18">
        <f>'P一般'!P11+'B一般'!P11</f>
        <v>0</v>
      </c>
      <c r="Q11" s="26">
        <f>SUM(K11:P11)</f>
        <v>7966107</v>
      </c>
      <c r="R11" s="22">
        <f>J11+Q11</f>
        <v>14981784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64139.17107836123</v>
      </c>
      <c r="F12" s="12">
        <f t="shared" si="2"/>
        <v>63043.78349815052</v>
      </c>
      <c r="G12" s="12">
        <f t="shared" si="2"/>
        <v>62959.59457608547</v>
      </c>
      <c r="H12" s="12">
        <f t="shared" si="2"/>
        <v>73683.74375365776</v>
      </c>
      <c r="I12" s="19">
        <f t="shared" si="2"/>
        <v>72686.13411701845</v>
      </c>
      <c r="J12" s="27">
        <f t="shared" si="2"/>
        <v>67234.74785808752</v>
      </c>
      <c r="K12" s="23" t="str">
        <f t="shared" si="2"/>
        <v> </v>
      </c>
      <c r="L12" s="12" t="str">
        <f t="shared" si="2"/>
        <v> </v>
      </c>
      <c r="M12" s="12">
        <f t="shared" si="2"/>
        <v>99971.2971192555</v>
      </c>
      <c r="N12" s="12">
        <f t="shared" si="2"/>
        <v>90019.66963703542</v>
      </c>
      <c r="O12" s="12" t="str">
        <f t="shared" si="2"/>
        <v> </v>
      </c>
      <c r="P12" s="19" t="str">
        <f t="shared" si="2"/>
        <v> </v>
      </c>
      <c r="Q12" s="27">
        <f t="shared" si="2"/>
        <v>94537.48931928226</v>
      </c>
      <c r="R12" s="23">
        <f t="shared" si="2"/>
        <v>79432.6069667568</v>
      </c>
      <c r="S12" s="5"/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'P一般'!D13+'B一般'!D13</f>
        <v>0</v>
      </c>
      <c r="E13" s="11">
        <f>'P一般'!E13+'B一般'!E13</f>
        <v>0</v>
      </c>
      <c r="F13" s="11">
        <f>'P一般'!F13+'B一般'!F13</f>
        <v>0</v>
      </c>
      <c r="G13" s="11">
        <f>'P一般'!G13+'B一般'!G13</f>
        <v>28644</v>
      </c>
      <c r="H13" s="11">
        <f>'P一般'!H13+'B一般'!H13</f>
        <v>2000</v>
      </c>
      <c r="I13" s="18">
        <f>'P一般'!I13+'B一般'!I13</f>
        <v>0</v>
      </c>
      <c r="J13" s="30">
        <f>SUM(D13:I13)</f>
        <v>30644</v>
      </c>
      <c r="K13" s="22">
        <f>'P一般'!K13+'B一般'!K13</f>
        <v>26473</v>
      </c>
      <c r="L13" s="11">
        <f>'P一般'!L13+'B一般'!L13</f>
        <v>7770</v>
      </c>
      <c r="M13" s="11">
        <f>'P一般'!M13+'B一般'!M13</f>
        <v>46106</v>
      </c>
      <c r="N13" s="11">
        <f>'P一般'!N13+'B一般'!N13</f>
        <v>29663</v>
      </c>
      <c r="O13" s="11">
        <f>'P一般'!O13+'B一般'!O13</f>
        <v>13832</v>
      </c>
      <c r="P13" s="18">
        <f>'P一般'!P13+'B一般'!P13</f>
        <v>71043</v>
      </c>
      <c r="Q13" s="30">
        <f>SUM(K13:P13)</f>
        <v>194887</v>
      </c>
      <c r="R13" s="22">
        <f>J13+Q13</f>
        <v>225531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'P一般'!D14+'B一般'!D14</f>
        <v>0</v>
      </c>
      <c r="E14" s="11">
        <f>'P一般'!E14+'B一般'!E14</f>
        <v>0</v>
      </c>
      <c r="F14" s="11">
        <f>'P一般'!F14+'B一般'!F14</f>
        <v>0</v>
      </c>
      <c r="G14" s="11">
        <f>'P一般'!G14+'B一般'!G14</f>
        <v>2038315</v>
      </c>
      <c r="H14" s="11">
        <f>'P一般'!H14+'B一般'!H14</f>
        <v>153880</v>
      </c>
      <c r="I14" s="18">
        <f>'P一般'!I14+'B一般'!I14</f>
        <v>0</v>
      </c>
      <c r="J14" s="26">
        <f>SUM(D14:I14)</f>
        <v>2192195</v>
      </c>
      <c r="K14" s="22">
        <f>'P一般'!K14+'B一般'!K14</f>
        <v>2068247</v>
      </c>
      <c r="L14" s="11">
        <f>'P一般'!L14+'B一般'!L14</f>
        <v>614959</v>
      </c>
      <c r="M14" s="11">
        <f>'P一般'!M14+'B一般'!M14</f>
        <v>4626780</v>
      </c>
      <c r="N14" s="11">
        <f>'P一般'!N14+'B一般'!N14</f>
        <v>2785618</v>
      </c>
      <c r="O14" s="11">
        <f>'P一般'!O14+'B一般'!O14</f>
        <v>1260236</v>
      </c>
      <c r="P14" s="18">
        <f>'P一般'!P14+'B一般'!P14</f>
        <v>7135867</v>
      </c>
      <c r="Q14" s="26">
        <f>SUM(K14:P14)</f>
        <v>18491707</v>
      </c>
      <c r="R14" s="22">
        <f>J14+Q14</f>
        <v>20683902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17" t="str">
        <f>IF(OR(D13=0,D14=0)," ",(D14/D13)*1000)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>
        <f t="shared" si="3"/>
        <v>71160.27789414887</v>
      </c>
      <c r="H15" s="12">
        <f t="shared" si="3"/>
        <v>76940</v>
      </c>
      <c r="I15" s="19" t="str">
        <f t="shared" si="3"/>
        <v> </v>
      </c>
      <c r="J15" s="27">
        <f t="shared" si="3"/>
        <v>71537.49510507767</v>
      </c>
      <c r="K15" s="23">
        <f t="shared" si="3"/>
        <v>78126.65734899709</v>
      </c>
      <c r="L15" s="12">
        <f t="shared" si="3"/>
        <v>79145.30244530246</v>
      </c>
      <c r="M15" s="12">
        <f t="shared" si="3"/>
        <v>100350.93046458163</v>
      </c>
      <c r="N15" s="12">
        <f t="shared" si="3"/>
        <v>93908.84266594748</v>
      </c>
      <c r="O15" s="12">
        <f t="shared" si="3"/>
        <v>91110.17929438982</v>
      </c>
      <c r="P15" s="19">
        <f t="shared" si="3"/>
        <v>100444.33652858129</v>
      </c>
      <c r="Q15" s="27">
        <f t="shared" si="3"/>
        <v>94884.25087358315</v>
      </c>
      <c r="R15" s="23">
        <f t="shared" si="3"/>
        <v>91712.01298269417</v>
      </c>
      <c r="S15" s="5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'P一般'!D16+'B一般'!D16</f>
        <v>48683</v>
      </c>
      <c r="E16" s="11">
        <f>'P一般'!E16+'B一般'!E16</f>
        <v>79874</v>
      </c>
      <c r="F16" s="11">
        <f>'P一般'!F16+'B一般'!F16</f>
        <v>0</v>
      </c>
      <c r="G16" s="11">
        <f>'P一般'!G16+'B一般'!G16</f>
        <v>11523</v>
      </c>
      <c r="H16" s="11">
        <f>'P一般'!H16+'B一般'!H16</f>
        <v>19623</v>
      </c>
      <c r="I16" s="18">
        <f>'P一般'!I16+'B一般'!I16</f>
        <v>83002</v>
      </c>
      <c r="J16" s="30">
        <f>SUM(D16:I16)</f>
        <v>242705</v>
      </c>
      <c r="K16" s="22">
        <f>'P一般'!K16+'B一般'!K16</f>
        <v>42580</v>
      </c>
      <c r="L16" s="11">
        <f>'P一般'!L16+'B一般'!L16</f>
        <v>153440</v>
      </c>
      <c r="M16" s="11">
        <f>'P一般'!M16+'B一般'!M16</f>
        <v>96139</v>
      </c>
      <c r="N16" s="11">
        <f>'P一般'!N16+'B一般'!N16</f>
        <v>90112</v>
      </c>
      <c r="O16" s="11">
        <f>'P一般'!O16+'B一般'!O16</f>
        <v>58245</v>
      </c>
      <c r="P16" s="18">
        <f>'P一般'!P16+'B一般'!P16</f>
        <v>111954</v>
      </c>
      <c r="Q16" s="30">
        <f>SUM(K16:P16)</f>
        <v>552470</v>
      </c>
      <c r="R16" s="22">
        <f>J16+Q16</f>
        <v>795175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'P一般'!D17+'B一般'!D17</f>
        <v>2940402</v>
      </c>
      <c r="E17" s="11">
        <f>'P一般'!E17+'B一般'!E17</f>
        <v>5088593</v>
      </c>
      <c r="F17" s="11">
        <f>'P一般'!F17+'B一般'!F17</f>
        <v>0</v>
      </c>
      <c r="G17" s="11">
        <f>'P一般'!G17+'B一般'!G17</f>
        <v>883978</v>
      </c>
      <c r="H17" s="11">
        <f>'P一般'!H17+'B一般'!H17</f>
        <v>1493083</v>
      </c>
      <c r="I17" s="18">
        <f>'P一般'!I17+'B一般'!I17</f>
        <v>6635270</v>
      </c>
      <c r="J17" s="26">
        <f>SUM(D17:I17)</f>
        <v>17041326</v>
      </c>
      <c r="K17" s="22">
        <f>'P一般'!K17+'B一般'!K17</f>
        <v>3788567</v>
      </c>
      <c r="L17" s="11">
        <f>'P一般'!L17+'B一般'!L17</f>
        <v>14927026</v>
      </c>
      <c r="M17" s="11">
        <f>'P一般'!M17+'B一般'!M17</f>
        <v>8923035</v>
      </c>
      <c r="N17" s="11">
        <f>'P一般'!N17+'B一般'!N17</f>
        <v>8215133</v>
      </c>
      <c r="O17" s="11">
        <f>'P一般'!O17+'B一般'!O17</f>
        <v>5158461</v>
      </c>
      <c r="P17" s="18">
        <f>'P一般'!P17+'B一般'!P17</f>
        <v>10654440</v>
      </c>
      <c r="Q17" s="26">
        <f>SUM(K17:P17)</f>
        <v>51666662</v>
      </c>
      <c r="R17" s="22">
        <f>J17+Q17</f>
        <v>68707988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17">
        <f>IF(OR(D16=0,D17=0)," ",(D17/D16)*1000)</f>
        <v>60398.9482981739</v>
      </c>
      <c r="E18" s="12">
        <f aca="true" t="shared" si="4" ref="E18:R18">IF(OR(E16=0,E17=0)," ",(E17/E16)*1000)</f>
        <v>63707.75220973032</v>
      </c>
      <c r="F18" s="12" t="str">
        <f t="shared" si="4"/>
        <v> </v>
      </c>
      <c r="G18" s="12">
        <f t="shared" si="4"/>
        <v>76714.22372646011</v>
      </c>
      <c r="H18" s="12">
        <f t="shared" si="4"/>
        <v>76088.41665392651</v>
      </c>
      <c r="I18" s="19">
        <f t="shared" si="4"/>
        <v>79941.08575696971</v>
      </c>
      <c r="J18" s="27">
        <f t="shared" si="4"/>
        <v>70214.1529840753</v>
      </c>
      <c r="K18" s="23">
        <f t="shared" si="4"/>
        <v>88975.2700798497</v>
      </c>
      <c r="L18" s="12">
        <f t="shared" si="4"/>
        <v>97282.49478623566</v>
      </c>
      <c r="M18" s="12">
        <f t="shared" si="4"/>
        <v>92813.89446530544</v>
      </c>
      <c r="N18" s="12">
        <f t="shared" si="4"/>
        <v>91165.80477627841</v>
      </c>
      <c r="O18" s="12">
        <f t="shared" si="4"/>
        <v>88564.87252124646</v>
      </c>
      <c r="P18" s="19">
        <f t="shared" si="4"/>
        <v>95168.01543491078</v>
      </c>
      <c r="Q18" s="27">
        <f t="shared" si="4"/>
        <v>93519.39833837132</v>
      </c>
      <c r="R18" s="23">
        <f t="shared" si="4"/>
        <v>86406.12192284717</v>
      </c>
      <c r="S18" s="5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28857</v>
      </c>
      <c r="F19" s="11">
        <f>'P一般'!F19+'B一般'!F19</f>
        <v>0</v>
      </c>
      <c r="G19" s="11">
        <f>'P一般'!G19+'B一般'!G19</f>
        <v>9073</v>
      </c>
      <c r="H19" s="11">
        <f>'P一般'!H19+'B一般'!H19</f>
        <v>1892</v>
      </c>
      <c r="I19" s="18">
        <f>'P一般'!I19+'B一般'!I19</f>
        <v>26446</v>
      </c>
      <c r="J19" s="30">
        <f>SUM(D19:I19)</f>
        <v>66268</v>
      </c>
      <c r="K19" s="22">
        <f>'P一般'!K19+'B一般'!K19</f>
        <v>0</v>
      </c>
      <c r="L19" s="11">
        <f>'P一般'!L19+'B一般'!L19</f>
        <v>27214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34382</v>
      </c>
      <c r="P19" s="18">
        <f>'P一般'!P19+'B一般'!P19</f>
        <v>0</v>
      </c>
      <c r="Q19" s="30">
        <f>SUM(K19:P19)</f>
        <v>61596</v>
      </c>
      <c r="R19" s="22">
        <f>J19+Q19</f>
        <v>127864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1759583</v>
      </c>
      <c r="F20" s="11">
        <f>'P一般'!F20+'B一般'!F20</f>
        <v>0</v>
      </c>
      <c r="G20" s="11">
        <f>'P一般'!G20+'B一般'!G20</f>
        <v>538780</v>
      </c>
      <c r="H20" s="11">
        <f>'P一般'!H20+'B一般'!H20</f>
        <v>110755</v>
      </c>
      <c r="I20" s="18">
        <f>'P一般'!I20+'B一般'!I20</f>
        <v>1724324</v>
      </c>
      <c r="J20" s="26">
        <f>SUM(D20:I20)</f>
        <v>4133442</v>
      </c>
      <c r="K20" s="22">
        <f>'P一般'!K20+'B一般'!K20</f>
        <v>0</v>
      </c>
      <c r="L20" s="11">
        <f>'P一般'!L20+'B一般'!L20</f>
        <v>2564223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3062772</v>
      </c>
      <c r="P20" s="18">
        <f>'P一般'!P20+'B一般'!P20</f>
        <v>0</v>
      </c>
      <c r="Q20" s="26">
        <f>SUM(K20:P20)</f>
        <v>5626995</v>
      </c>
      <c r="R20" s="22">
        <f>J20+Q20</f>
        <v>9760437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60975.95037599196</v>
      </c>
      <c r="F21" s="12" t="str">
        <f t="shared" si="5"/>
        <v> </v>
      </c>
      <c r="G21" s="12">
        <f t="shared" si="5"/>
        <v>59382.78408464675</v>
      </c>
      <c r="H21" s="12">
        <f t="shared" si="5"/>
        <v>58538.583509513745</v>
      </c>
      <c r="I21" s="19">
        <f t="shared" si="5"/>
        <v>65201.69401799895</v>
      </c>
      <c r="J21" s="27">
        <f t="shared" si="5"/>
        <v>62374.630289128996</v>
      </c>
      <c r="K21" s="23" t="str">
        <f t="shared" si="5"/>
        <v> </v>
      </c>
      <c r="L21" s="12">
        <f t="shared" si="5"/>
        <v>94224.4065554494</v>
      </c>
      <c r="M21" s="12" t="str">
        <f t="shared" si="5"/>
        <v> </v>
      </c>
      <c r="N21" s="12" t="str">
        <f t="shared" si="5"/>
        <v> </v>
      </c>
      <c r="O21" s="12">
        <f t="shared" si="5"/>
        <v>89080.68175207957</v>
      </c>
      <c r="P21" s="19" t="str">
        <f t="shared" si="5"/>
        <v> </v>
      </c>
      <c r="Q21" s="27">
        <f t="shared" si="5"/>
        <v>91353.25345801676</v>
      </c>
      <c r="R21" s="23">
        <f t="shared" si="5"/>
        <v>76334.51948945755</v>
      </c>
      <c r="S21" s="5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'P一般'!D31+'B一般'!D31</f>
        <v>452466</v>
      </c>
      <c r="E31" s="11">
        <f>'P一般'!E31+'B一般'!E31</f>
        <v>511131</v>
      </c>
      <c r="F31" s="11">
        <f>'P一般'!F31+'B一般'!F31</f>
        <v>528786</v>
      </c>
      <c r="G31" s="11">
        <f>'P一般'!G31+'B一般'!G31</f>
        <v>423330</v>
      </c>
      <c r="H31" s="11">
        <f>'P一般'!H31+'B一般'!H31</f>
        <v>535230</v>
      </c>
      <c r="I31" s="18">
        <f>'P一般'!I31+'B一般'!I31</f>
        <v>420228</v>
      </c>
      <c r="J31" s="30">
        <f>SUM(D31:I31)</f>
        <v>2871171</v>
      </c>
      <c r="K31" s="22">
        <f>'P一般'!K31+'B一般'!K31</f>
        <v>583611</v>
      </c>
      <c r="L31" s="11">
        <f>'P一般'!L31+'B一般'!L31</f>
        <v>523788</v>
      </c>
      <c r="M31" s="11">
        <f>'P一般'!M31+'B一般'!M31</f>
        <v>625024</v>
      </c>
      <c r="N31" s="11">
        <f>'P一般'!N31+'B一般'!N31</f>
        <v>621626</v>
      </c>
      <c r="O31" s="11">
        <f>'P一般'!O31+'B一般'!O31</f>
        <v>687679</v>
      </c>
      <c r="P31" s="18">
        <f>'P一般'!P31+'B一般'!P31</f>
        <v>710747</v>
      </c>
      <c r="Q31" s="30">
        <f>SUM(K31:P31)</f>
        <v>3752475</v>
      </c>
      <c r="R31" s="22">
        <f>J31+Q31</f>
        <v>6623646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'P一般'!D32+'B一般'!D32</f>
        <v>29993692</v>
      </c>
      <c r="E32" s="11">
        <f>'P一般'!E32+'B一般'!E32</f>
        <v>32073408</v>
      </c>
      <c r="F32" s="11">
        <f>'P一般'!F32+'B一般'!F32</f>
        <v>33572399</v>
      </c>
      <c r="G32" s="11">
        <f>'P一般'!G32+'B一般'!G32</f>
        <v>29275958</v>
      </c>
      <c r="H32" s="11">
        <f>'P一般'!H32+'B一般'!H32</f>
        <v>39823144</v>
      </c>
      <c r="I32" s="18">
        <f>'P一般'!I32+'B一般'!I32</f>
        <v>32456239</v>
      </c>
      <c r="J32" s="26">
        <f>SUM(D32:I32)</f>
        <v>197194840</v>
      </c>
      <c r="K32" s="22">
        <f>'P一般'!K32+'B一般'!K32</f>
        <v>51728635</v>
      </c>
      <c r="L32" s="11">
        <f>'P一般'!L32+'B一般'!L32</f>
        <v>49578731</v>
      </c>
      <c r="M32" s="11">
        <f>'P一般'!M32+'B一般'!M32</f>
        <v>57091769</v>
      </c>
      <c r="N32" s="11">
        <f>'P一般'!N32+'B一般'!N32</f>
        <v>54789483</v>
      </c>
      <c r="O32" s="11">
        <f>'P一般'!O32+'B一般'!O32</f>
        <v>61045146</v>
      </c>
      <c r="P32" s="18">
        <f>'P一般'!P32+'B一般'!P32</f>
        <v>69512805</v>
      </c>
      <c r="Q32" s="26">
        <f>SUM(K32:P32)</f>
        <v>343746569</v>
      </c>
      <c r="R32" s="22">
        <f>J32+Q32</f>
        <v>540941409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17">
        <f>IF(OR(D31=0,D32=0)," ",(D32/D31)*1000)</f>
        <v>66289.3830696671</v>
      </c>
      <c r="E33" s="12">
        <f aca="true" t="shared" si="9" ref="E33:R33">IF(OR(E31=0,E32=0)," ",(E32/E31)*1000)</f>
        <v>62749.878211260904</v>
      </c>
      <c r="F33" s="12">
        <f t="shared" si="9"/>
        <v>63489.57612342233</v>
      </c>
      <c r="G33" s="12">
        <f t="shared" si="9"/>
        <v>69156.35083740817</v>
      </c>
      <c r="H33" s="12">
        <f t="shared" si="9"/>
        <v>74403.7964987015</v>
      </c>
      <c r="I33" s="19">
        <f t="shared" si="9"/>
        <v>77234.83204355731</v>
      </c>
      <c r="J33" s="27">
        <f t="shared" si="9"/>
        <v>68680.98068697407</v>
      </c>
      <c r="K33" s="23">
        <f t="shared" si="9"/>
        <v>88635.46951651014</v>
      </c>
      <c r="L33" s="12">
        <f t="shared" si="9"/>
        <v>94654.19406324696</v>
      </c>
      <c r="M33" s="12">
        <f t="shared" si="9"/>
        <v>91343.32281640386</v>
      </c>
      <c r="N33" s="12">
        <f t="shared" si="9"/>
        <v>88138.98228195088</v>
      </c>
      <c r="O33" s="12">
        <f t="shared" si="9"/>
        <v>88769.82720135411</v>
      </c>
      <c r="P33" s="19">
        <f t="shared" si="9"/>
        <v>97802.45994706977</v>
      </c>
      <c r="Q33" s="27">
        <f t="shared" si="9"/>
        <v>91605.29224045463</v>
      </c>
      <c r="R33" s="23">
        <f t="shared" si="9"/>
        <v>81668.22456997249</v>
      </c>
      <c r="S33" s="5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'P一般'!D34+'B一般'!D34</f>
        <v>192199</v>
      </c>
      <c r="E34" s="11">
        <f>'P一般'!E34+'B一般'!E34</f>
        <v>88370</v>
      </c>
      <c r="F34" s="11">
        <f>'P一般'!F34+'B一般'!F34</f>
        <v>105638</v>
      </c>
      <c r="G34" s="11">
        <f>'P一般'!G34+'B一般'!G34</f>
        <v>66262</v>
      </c>
      <c r="H34" s="11">
        <f>'P一般'!H34+'B一般'!H34</f>
        <v>24187</v>
      </c>
      <c r="I34" s="18">
        <f>'P一般'!I34+'B一般'!I34</f>
        <v>130412</v>
      </c>
      <c r="J34" s="30">
        <f>SUM(D34:I34)</f>
        <v>607068</v>
      </c>
      <c r="K34" s="22">
        <f>'P一般'!K34+'B一般'!K34</f>
        <v>84087</v>
      </c>
      <c r="L34" s="11">
        <f>'P一般'!L34+'B一般'!L34</f>
        <v>159797</v>
      </c>
      <c r="M34" s="11">
        <f>'P一般'!M34+'B一般'!M34</f>
        <v>109200</v>
      </c>
      <c r="N34" s="11">
        <f>'P一般'!N34+'B一般'!N34</f>
        <v>98348</v>
      </c>
      <c r="O34" s="11">
        <f>'P一般'!O34+'B一般'!O34</f>
        <v>148397</v>
      </c>
      <c r="P34" s="18">
        <f>'P一般'!P34+'B一般'!P34</f>
        <v>73890</v>
      </c>
      <c r="Q34" s="30">
        <f>SUM(K34:P34)</f>
        <v>673719</v>
      </c>
      <c r="R34" s="22">
        <f>J34+Q34</f>
        <v>1280787</v>
      </c>
      <c r="S34" s="5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'P一般'!D35+'B一般'!D35</f>
        <v>12162592</v>
      </c>
      <c r="E35" s="11">
        <f>'P一般'!E35+'B一般'!E35</f>
        <v>5291131</v>
      </c>
      <c r="F35" s="11">
        <f>'P一般'!F35+'B一般'!F35</f>
        <v>6664513</v>
      </c>
      <c r="G35" s="11">
        <f>'P一般'!G35+'B一般'!G35</f>
        <v>4527148</v>
      </c>
      <c r="H35" s="11">
        <f>'P一般'!H35+'B一般'!H35</f>
        <v>1831360</v>
      </c>
      <c r="I35" s="18">
        <f>'P一般'!I35+'B一般'!I35</f>
        <v>10447724</v>
      </c>
      <c r="J35" s="26">
        <f>SUM(D35:I35)</f>
        <v>40924468</v>
      </c>
      <c r="K35" s="22">
        <f>'P一般'!K35+'B一般'!K35</f>
        <v>7473202</v>
      </c>
      <c r="L35" s="11">
        <f>'P一般'!L35+'B一般'!L35</f>
        <v>15546521</v>
      </c>
      <c r="M35" s="11">
        <f>'P一般'!M35+'B一般'!M35</f>
        <v>9927639</v>
      </c>
      <c r="N35" s="11">
        <f>'P一般'!N35+'B一般'!N35</f>
        <v>8277396</v>
      </c>
      <c r="O35" s="11">
        <f>'P一般'!O35+'B一般'!O35</f>
        <v>13351642</v>
      </c>
      <c r="P35" s="18">
        <f>'P一般'!P35+'B一般'!P35</f>
        <v>6964675</v>
      </c>
      <c r="Q35" s="26">
        <f>SUM(K35:P35)</f>
        <v>61541075</v>
      </c>
      <c r="R35" s="22">
        <f>J35+Q35</f>
        <v>102465543</v>
      </c>
      <c r="S35" s="5"/>
    </row>
    <row r="36" spans="1:19" s="6" customFormat="1" ht="16.5" customHeight="1" thickBot="1">
      <c r="A36" s="165"/>
      <c r="B36" s="113" t="s">
        <v>18</v>
      </c>
      <c r="C36" s="113" t="s">
        <v>3</v>
      </c>
      <c r="D36" s="17">
        <f>IF(OR(D34=0,D35=0)," ",(D35/D34)*1000)</f>
        <v>63281.244959651194</v>
      </c>
      <c r="E36" s="12">
        <f aca="true" t="shared" si="10" ref="E36:R36">IF(OR(E34=0,E35=0)," ",(E35/E34)*1000)</f>
        <v>59874.742559692204</v>
      </c>
      <c r="F36" s="12">
        <f t="shared" si="10"/>
        <v>63088.216361536564</v>
      </c>
      <c r="G36" s="12">
        <f t="shared" si="10"/>
        <v>68321.93414023121</v>
      </c>
      <c r="H36" s="12">
        <f t="shared" si="10"/>
        <v>75716.70732211518</v>
      </c>
      <c r="I36" s="19">
        <f t="shared" si="10"/>
        <v>80113.21044075699</v>
      </c>
      <c r="J36" s="27">
        <f t="shared" si="10"/>
        <v>67413.3177831808</v>
      </c>
      <c r="K36" s="23">
        <f t="shared" si="10"/>
        <v>88874.64174010252</v>
      </c>
      <c r="L36" s="12">
        <f t="shared" si="10"/>
        <v>97289.19191223865</v>
      </c>
      <c r="M36" s="12">
        <f t="shared" si="10"/>
        <v>90912.44505494506</v>
      </c>
      <c r="N36" s="12">
        <f t="shared" si="10"/>
        <v>84164.35514702891</v>
      </c>
      <c r="O36" s="12">
        <f t="shared" si="10"/>
        <v>89972.45227329394</v>
      </c>
      <c r="P36" s="19">
        <f t="shared" si="10"/>
        <v>94257.34199485721</v>
      </c>
      <c r="Q36" s="27">
        <f t="shared" si="10"/>
        <v>91345.31607391212</v>
      </c>
      <c r="R36" s="23">
        <f t="shared" si="10"/>
        <v>80002.01672877693</v>
      </c>
      <c r="S36" s="5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'P一般'!D40+'B一般'!D40</f>
        <v>2069</v>
      </c>
      <c r="E40" s="11">
        <f>'P一般'!E40+'B一般'!E40</f>
        <v>875</v>
      </c>
      <c r="F40" s="11">
        <f>'P一般'!F40+'B一般'!F40</f>
        <v>1073</v>
      </c>
      <c r="G40" s="11">
        <f>'P一般'!G40+'B一般'!G40</f>
        <v>1194</v>
      </c>
      <c r="H40" s="11">
        <f>'P一般'!H40+'B一般'!H40</f>
        <v>898</v>
      </c>
      <c r="I40" s="18">
        <f>'P一般'!I40+'B一般'!I40</f>
        <v>1533</v>
      </c>
      <c r="J40" s="30">
        <f>SUM(D40:I40)</f>
        <v>7642</v>
      </c>
      <c r="K40" s="22">
        <f>'P一般'!K40+'B一般'!K40</f>
        <v>2287</v>
      </c>
      <c r="L40" s="11">
        <f>'P一般'!L40+'B一般'!L40</f>
        <v>2605</v>
      </c>
      <c r="M40" s="11">
        <f>'P一般'!M40+'B一般'!M40</f>
        <v>2286</v>
      </c>
      <c r="N40" s="11">
        <f>'P一般'!N40+'B一般'!N40</f>
        <v>1167</v>
      </c>
      <c r="O40" s="11">
        <f>'P一般'!O40+'B一般'!O40</f>
        <v>1345</v>
      </c>
      <c r="P40" s="18">
        <f>'P一般'!P40+'B一般'!P40</f>
        <v>1454</v>
      </c>
      <c r="Q40" s="30">
        <f>SUM(K40:P40)</f>
        <v>11144</v>
      </c>
      <c r="R40" s="22">
        <f>J40+Q40</f>
        <v>18786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'P一般'!D41+'B一般'!D41</f>
        <v>351991</v>
      </c>
      <c r="E41" s="11">
        <f>'P一般'!E41+'B一般'!E41</f>
        <v>201163</v>
      </c>
      <c r="F41" s="11">
        <f>'P一般'!F41+'B一般'!F41</f>
        <v>247710</v>
      </c>
      <c r="G41" s="11">
        <f>'P一般'!G41+'B一般'!G41</f>
        <v>290673</v>
      </c>
      <c r="H41" s="11">
        <f>'P一般'!H41+'B一般'!H41</f>
        <v>213067</v>
      </c>
      <c r="I41" s="18">
        <f>'P一般'!I41+'B一般'!I41</f>
        <v>370776</v>
      </c>
      <c r="J41" s="26">
        <f>SUM(D41:I41)</f>
        <v>1675380</v>
      </c>
      <c r="K41" s="22">
        <f>'P一般'!K41+'B一般'!K41</f>
        <v>557822</v>
      </c>
      <c r="L41" s="11">
        <f>'P一般'!L41+'B一般'!L41</f>
        <v>654423</v>
      </c>
      <c r="M41" s="11">
        <f>'P一般'!M41+'B一般'!M41</f>
        <v>591382</v>
      </c>
      <c r="N41" s="11">
        <f>'P一般'!N41+'B一般'!N41</f>
        <v>307574</v>
      </c>
      <c r="O41" s="11">
        <f>'P一般'!O41+'B一般'!O41</f>
        <v>354853</v>
      </c>
      <c r="P41" s="18">
        <f>'P一般'!P41+'B一般'!P41</f>
        <v>385428</v>
      </c>
      <c r="Q41" s="26">
        <f>SUM(K41:P41)</f>
        <v>2851482</v>
      </c>
      <c r="R41" s="22">
        <f>J41+Q41</f>
        <v>4526862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17">
        <f>IF(OR(D40=0,D41=0)," ",(D41/D40)*1000)</f>
        <v>170126.14789753506</v>
      </c>
      <c r="E42" s="12">
        <f aca="true" t="shared" si="12" ref="E42:R42">IF(OR(E40=0,E41=0)," ",(E41/E40)*1000)</f>
        <v>229900.57142857142</v>
      </c>
      <c r="F42" s="12">
        <f t="shared" si="12"/>
        <v>230857.4091332712</v>
      </c>
      <c r="G42" s="12">
        <f t="shared" si="12"/>
        <v>243444.72361809044</v>
      </c>
      <c r="H42" s="12">
        <f t="shared" si="12"/>
        <v>237268.3741648107</v>
      </c>
      <c r="I42" s="19">
        <f t="shared" si="12"/>
        <v>241863.01369863015</v>
      </c>
      <c r="J42" s="27">
        <f t="shared" si="12"/>
        <v>219233.18503009682</v>
      </c>
      <c r="K42" s="23">
        <f t="shared" si="12"/>
        <v>243909.92566681243</v>
      </c>
      <c r="L42" s="12">
        <f t="shared" si="12"/>
        <v>251218.0422264875</v>
      </c>
      <c r="M42" s="12">
        <f t="shared" si="12"/>
        <v>258697.28783902014</v>
      </c>
      <c r="N42" s="12">
        <f t="shared" si="12"/>
        <v>263559.55441302486</v>
      </c>
      <c r="O42" s="12">
        <f t="shared" si="12"/>
        <v>263831.2267657993</v>
      </c>
      <c r="P42" s="19">
        <f t="shared" si="12"/>
        <v>265081.1554332875</v>
      </c>
      <c r="Q42" s="27">
        <f t="shared" si="12"/>
        <v>255875.98707824838</v>
      </c>
      <c r="R42" s="23">
        <f t="shared" si="12"/>
        <v>240969.97764292557</v>
      </c>
      <c r="S42" s="5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'P一般'!D43+'B一般'!D43</f>
        <v>0</v>
      </c>
      <c r="E43" s="11">
        <f>'P一般'!E43+'B一般'!E43</f>
        <v>3</v>
      </c>
      <c r="F43" s="11">
        <f>'P一般'!F43+'B一般'!F43</f>
        <v>0</v>
      </c>
      <c r="G43" s="11">
        <f>'P一般'!G43+'B一般'!G43</f>
        <v>113</v>
      </c>
      <c r="H43" s="11">
        <f>'P一般'!H43+'B一般'!H43</f>
        <v>5</v>
      </c>
      <c r="I43" s="18">
        <f>'P一般'!I43+'B一般'!I43</f>
        <v>2</v>
      </c>
      <c r="J43" s="30">
        <f>SUM(D43:I43)</f>
        <v>123</v>
      </c>
      <c r="K43" s="22">
        <f>'P一般'!K43+'B一般'!K43</f>
        <v>12</v>
      </c>
      <c r="L43" s="11">
        <f>'P一般'!L43+'B一般'!L43</f>
        <v>4</v>
      </c>
      <c r="M43" s="11">
        <f>'P一般'!M43+'B一般'!M43</f>
        <v>5</v>
      </c>
      <c r="N43" s="11">
        <f>'P一般'!N43+'B一般'!N43</f>
        <v>0</v>
      </c>
      <c r="O43" s="11">
        <f>'P一般'!O43+'B一般'!O43</f>
        <v>2</v>
      </c>
      <c r="P43" s="18">
        <f>'P一般'!P43+'B一般'!P43</f>
        <v>2</v>
      </c>
      <c r="Q43" s="30">
        <f>SUM(K43:P43)</f>
        <v>25</v>
      </c>
      <c r="R43" s="22">
        <f>J43+Q43</f>
        <v>148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'P一般'!D44+'B一般'!D44</f>
        <v>1255</v>
      </c>
      <c r="E44" s="11">
        <f>'P一般'!E44+'B一般'!E44</f>
        <v>4144</v>
      </c>
      <c r="F44" s="11">
        <f>'P一般'!F44+'B一般'!F44</f>
        <v>4169</v>
      </c>
      <c r="G44" s="11">
        <f>'P一般'!G44+'B一般'!G44</f>
        <v>6510</v>
      </c>
      <c r="H44" s="11">
        <f>'P一般'!H44+'B一般'!H44</f>
        <v>5928</v>
      </c>
      <c r="I44" s="18">
        <f>'P一般'!I44+'B一般'!I44</f>
        <v>5025</v>
      </c>
      <c r="J44" s="26">
        <f>SUM(D44:I44)</f>
        <v>27031</v>
      </c>
      <c r="K44" s="22">
        <f>'P一般'!K44+'B一般'!K44</f>
        <v>7092</v>
      </c>
      <c r="L44" s="11">
        <f>'P一般'!L44+'B一般'!L44</f>
        <v>4413</v>
      </c>
      <c r="M44" s="11">
        <f>'P一般'!M44+'B一般'!M44</f>
        <v>7116</v>
      </c>
      <c r="N44" s="11">
        <f>'P一般'!N44+'B一般'!N44</f>
        <v>2659</v>
      </c>
      <c r="O44" s="11">
        <f>'P一般'!O44+'B一般'!O44</f>
        <v>3955</v>
      </c>
      <c r="P44" s="18">
        <f>'P一般'!P44+'B一般'!P44</f>
        <v>6256</v>
      </c>
      <c r="Q44" s="26">
        <f>SUM(K44:P44)</f>
        <v>31491</v>
      </c>
      <c r="R44" s="22">
        <f>J44+Q44</f>
        <v>58522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1381333.3333333333</v>
      </c>
      <c r="F45" s="12" t="str">
        <f t="shared" si="13"/>
        <v> </v>
      </c>
      <c r="G45" s="12">
        <f t="shared" si="13"/>
        <v>57610.61946902655</v>
      </c>
      <c r="H45" s="12">
        <f t="shared" si="13"/>
        <v>1185600</v>
      </c>
      <c r="I45" s="19">
        <f t="shared" si="13"/>
        <v>2512500</v>
      </c>
      <c r="J45" s="27">
        <f t="shared" si="13"/>
        <v>219764.2276422764</v>
      </c>
      <c r="K45" s="23">
        <f t="shared" si="13"/>
        <v>591000</v>
      </c>
      <c r="L45" s="12">
        <f t="shared" si="13"/>
        <v>1103250</v>
      </c>
      <c r="M45" s="12">
        <f t="shared" si="13"/>
        <v>1423200</v>
      </c>
      <c r="N45" s="12" t="str">
        <f t="shared" si="13"/>
        <v> </v>
      </c>
      <c r="O45" s="12">
        <f t="shared" si="13"/>
        <v>1977500</v>
      </c>
      <c r="P45" s="19">
        <f t="shared" si="13"/>
        <v>3128000</v>
      </c>
      <c r="Q45" s="27">
        <f t="shared" si="13"/>
        <v>1259640</v>
      </c>
      <c r="R45" s="23">
        <f t="shared" si="13"/>
        <v>395418.9189189189</v>
      </c>
      <c r="S45" s="5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8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0">
        <f>SUM(D46:I46)</f>
        <v>8</v>
      </c>
      <c r="K46" s="22">
        <f>'P一般'!K46+'B一般'!K46</f>
        <v>0</v>
      </c>
      <c r="L46" s="11">
        <f>'P一般'!L46+'B一般'!L46</f>
        <v>13</v>
      </c>
      <c r="M46" s="11">
        <f>'P一般'!M46+'B一般'!M46</f>
        <v>306</v>
      </c>
      <c r="N46" s="11">
        <f>'P一般'!N46+'B一般'!N46</f>
        <v>15993</v>
      </c>
      <c r="O46" s="11">
        <f>'P一般'!O46+'B一般'!O46</f>
        <v>29353</v>
      </c>
      <c r="P46" s="18">
        <f>'P一般'!P46+'B一般'!P46</f>
        <v>0</v>
      </c>
      <c r="Q46" s="30">
        <f>SUM(K46:P46)</f>
        <v>45665</v>
      </c>
      <c r="R46" s="22">
        <f>J46+Q46</f>
        <v>45673</v>
      </c>
      <c r="S46" s="5"/>
    </row>
    <row r="47" spans="1:19" s="6" customFormat="1" ht="16.5" customHeight="1">
      <c r="A47" s="164"/>
      <c r="B47" s="112" t="s">
        <v>10</v>
      </c>
      <c r="C47" s="112" t="s">
        <v>2</v>
      </c>
      <c r="D47" s="16">
        <f>'P一般'!D47+'B一般'!D47</f>
        <v>0</v>
      </c>
      <c r="E47" s="11">
        <f>'P一般'!E47+'B一般'!E47</f>
        <v>5061</v>
      </c>
      <c r="F47" s="11">
        <f>'P一般'!F47+'B一般'!F47</f>
        <v>0</v>
      </c>
      <c r="G47" s="11">
        <f>'P一般'!G47+'B一般'!G47</f>
        <v>0</v>
      </c>
      <c r="H47" s="11">
        <f>'P一般'!H47+'B一般'!H47</f>
        <v>0</v>
      </c>
      <c r="I47" s="18">
        <f>'P一般'!I47+'B一般'!I47</f>
        <v>0</v>
      </c>
      <c r="J47" s="26">
        <f>SUM(D47:I47)</f>
        <v>5061</v>
      </c>
      <c r="K47" s="22">
        <f>'P一般'!K47+'B一般'!K47</f>
        <v>0</v>
      </c>
      <c r="L47" s="11">
        <f>'P一般'!L47+'B一般'!L47</f>
        <v>5894</v>
      </c>
      <c r="M47" s="11">
        <f>'P一般'!M47+'B一般'!M47</f>
        <v>30400</v>
      </c>
      <c r="N47" s="11">
        <f>'P一般'!N47+'B一般'!N47</f>
        <v>1600418</v>
      </c>
      <c r="O47" s="11">
        <f>'P一般'!O47+'B一般'!O47</f>
        <v>2708600</v>
      </c>
      <c r="P47" s="18">
        <f>'P一般'!P47+'B一般'!P47</f>
        <v>1207</v>
      </c>
      <c r="Q47" s="26">
        <f>SUM(K47:P47)</f>
        <v>4346519</v>
      </c>
      <c r="R47" s="22">
        <f>J47+Q47</f>
        <v>4351580</v>
      </c>
      <c r="S47" s="5"/>
    </row>
    <row r="48" spans="1:19" s="6" customFormat="1" ht="16.5" customHeight="1" thickBot="1">
      <c r="A48" s="165"/>
      <c r="B48" s="113" t="s">
        <v>18</v>
      </c>
      <c r="C48" s="113" t="s">
        <v>3</v>
      </c>
      <c r="D48" s="17" t="str">
        <f>IF(OR(D46=0,D47=0)," ",(D47/D46)*1000)</f>
        <v> </v>
      </c>
      <c r="E48" s="12">
        <f aca="true" t="shared" si="14" ref="E48:R48">IF(OR(E46=0,E47=0)," ",(E47/E46)*1000)</f>
        <v>632625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632625</v>
      </c>
      <c r="K48" s="23" t="str">
        <f t="shared" si="14"/>
        <v> </v>
      </c>
      <c r="L48" s="12">
        <f t="shared" si="14"/>
        <v>453384.6153846154</v>
      </c>
      <c r="M48" s="12">
        <f t="shared" si="14"/>
        <v>99346.40522875817</v>
      </c>
      <c r="N48" s="12">
        <f t="shared" si="14"/>
        <v>100069.90558369287</v>
      </c>
      <c r="O48" s="12">
        <f t="shared" si="14"/>
        <v>92276.76898443089</v>
      </c>
      <c r="P48" s="19" t="str">
        <f t="shared" si="14"/>
        <v> </v>
      </c>
      <c r="Q48" s="27">
        <f t="shared" si="14"/>
        <v>95182.72199715317</v>
      </c>
      <c r="R48" s="23">
        <f t="shared" si="14"/>
        <v>95276.85941365796</v>
      </c>
      <c r="S48" s="5"/>
    </row>
    <row r="49" spans="1:19" s="6" customFormat="1" ht="16.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773183</v>
      </c>
      <c r="E49" s="53">
        <f aca="true" t="shared" si="15" ref="E49:I50">E4+E7+E10+E13+E16+E19+E22+E25+E28+E31+E34+E40+E43+E46+E37</f>
        <v>749440</v>
      </c>
      <c r="F49" s="14">
        <f t="shared" si="15"/>
        <v>694648</v>
      </c>
      <c r="G49" s="14">
        <f t="shared" si="15"/>
        <v>603757</v>
      </c>
      <c r="H49" s="14">
        <f t="shared" si="15"/>
        <v>606048</v>
      </c>
      <c r="I49" s="21">
        <f t="shared" si="15"/>
        <v>680338</v>
      </c>
      <c r="J49" s="29">
        <f>SUM(D49:I49)</f>
        <v>4107414</v>
      </c>
      <c r="K49" s="25">
        <f aca="true" t="shared" si="16" ref="K49:P50">K4+K7+K10+K13+K16+K19+K22+K25+K28+K31+K34+K40+K43+K46+K37</f>
        <v>739050</v>
      </c>
      <c r="L49" s="14">
        <f t="shared" si="16"/>
        <v>874631</v>
      </c>
      <c r="M49" s="14">
        <f t="shared" si="16"/>
        <v>917320</v>
      </c>
      <c r="N49" s="14">
        <f t="shared" si="16"/>
        <v>935135</v>
      </c>
      <c r="O49" s="53">
        <f t="shared" si="16"/>
        <v>1026540</v>
      </c>
      <c r="P49" s="55">
        <f t="shared" si="16"/>
        <v>1115225</v>
      </c>
      <c r="Q49" s="29">
        <f>SUM(K49:P49)</f>
        <v>5607901</v>
      </c>
      <c r="R49" s="25">
        <f>J49+Q49</f>
        <v>9715315</v>
      </c>
      <c r="S49" s="5"/>
    </row>
    <row r="50" spans="1:19" s="6" customFormat="1" ht="16.5" customHeight="1">
      <c r="A50" s="167"/>
      <c r="B50" s="112" t="s">
        <v>10</v>
      </c>
      <c r="C50" s="112" t="s">
        <v>2</v>
      </c>
      <c r="D50" s="52">
        <f>D5+D8+D11+D14+D17+D20+D23+D26+D29+D32+D35+D41+D44+D47+D38</f>
        <v>50438923</v>
      </c>
      <c r="E50" s="54">
        <f t="shared" si="15"/>
        <v>47035112</v>
      </c>
      <c r="F50" s="13">
        <f t="shared" si="15"/>
        <v>44278188</v>
      </c>
      <c r="G50" s="13">
        <f t="shared" si="15"/>
        <v>41723979</v>
      </c>
      <c r="H50" s="13">
        <f t="shared" si="15"/>
        <v>45267954</v>
      </c>
      <c r="I50" s="20">
        <f t="shared" si="15"/>
        <v>52999679</v>
      </c>
      <c r="J50" s="28">
        <f>SUM(D50:I50)</f>
        <v>281743835</v>
      </c>
      <c r="K50" s="24">
        <f t="shared" si="16"/>
        <v>65623565</v>
      </c>
      <c r="L50" s="13">
        <f t="shared" si="16"/>
        <v>83896190</v>
      </c>
      <c r="M50" s="13">
        <f t="shared" si="16"/>
        <v>85022423</v>
      </c>
      <c r="N50" s="13">
        <f t="shared" si="16"/>
        <v>83068373</v>
      </c>
      <c r="O50" s="56">
        <f t="shared" si="16"/>
        <v>91813481</v>
      </c>
      <c r="P50" s="57">
        <f t="shared" si="16"/>
        <v>110637450</v>
      </c>
      <c r="Q50" s="28">
        <f>SUM(K50:P50)</f>
        <v>520061482</v>
      </c>
      <c r="R50" s="24">
        <f>J50+Q50</f>
        <v>801805317</v>
      </c>
      <c r="S50" s="5"/>
    </row>
    <row r="51" spans="1:19" s="6" customFormat="1" ht="16.5" customHeight="1" thickBot="1">
      <c r="A51" s="168"/>
      <c r="B51" s="113" t="s">
        <v>18</v>
      </c>
      <c r="C51" s="113" t="s">
        <v>3</v>
      </c>
      <c r="D51" s="37">
        <f>IF(OR(D49=0,D50=0)," ",D50/D49*1000)</f>
        <v>65235.42680064098</v>
      </c>
      <c r="E51" s="12">
        <f>IF(OR(E49=0,E50=0)," ",E50/E49*1000)</f>
        <v>62760.3437233134</v>
      </c>
      <c r="F51" s="12">
        <f aca="true" t="shared" si="17" ref="F51:Q51">IF(OR(F49=0,F50=0)," ",(F50/F49)*1000)</f>
        <v>63741.90669231035</v>
      </c>
      <c r="G51" s="12">
        <f t="shared" si="17"/>
        <v>69107.23850820777</v>
      </c>
      <c r="H51" s="12">
        <f t="shared" si="17"/>
        <v>74693.67772849675</v>
      </c>
      <c r="I51" s="19">
        <f t="shared" si="17"/>
        <v>77901.9825439708</v>
      </c>
      <c r="J51" s="27">
        <f t="shared" si="17"/>
        <v>68593.97056152606</v>
      </c>
      <c r="K51" s="23">
        <f t="shared" si="17"/>
        <v>88794.48616467086</v>
      </c>
      <c r="L51" s="12">
        <f t="shared" si="17"/>
        <v>95921.81159826257</v>
      </c>
      <c r="M51" s="12">
        <f t="shared" si="17"/>
        <v>92685.67457375834</v>
      </c>
      <c r="N51" s="12">
        <f t="shared" si="17"/>
        <v>88830.35390612051</v>
      </c>
      <c r="O51" s="12">
        <f>IF(OR(O49=0,O50=0)," ",O50/O49*1000)</f>
        <v>89439.75003409511</v>
      </c>
      <c r="P51" s="47">
        <f>IF(OR(P49=0,P50=0)," ",P50/P49*1000)</f>
        <v>99206.39332870049</v>
      </c>
      <c r="Q51" s="27">
        <f t="shared" si="17"/>
        <v>92737.27942058892</v>
      </c>
      <c r="R51" s="23">
        <f>IF(OR(R49=0,R50=0)," ",(R50/R49)*1000)</f>
        <v>82530.03808934656</v>
      </c>
      <c r="S51" s="5"/>
    </row>
    <row r="52" spans="1:19" s="6" customFormat="1" ht="24" customHeight="1" thickBot="1">
      <c r="A52" s="170" t="s">
        <v>13</v>
      </c>
      <c r="B52" s="171"/>
      <c r="C52" s="172"/>
      <c r="D52" s="31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  <c r="S52" s="5"/>
    </row>
    <row r="53" spans="1:18" ht="15.75">
      <c r="A53" s="111" t="str">
        <f>'総合計'!A62</f>
        <v>※4～12月は確定値。1～3月は確報値。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'B原料'!D7+'P原料'!D7</f>
        <v>42741</v>
      </c>
      <c r="E7" s="11">
        <f>'B原料'!E7+'P原料'!E7</f>
        <v>8616</v>
      </c>
      <c r="F7" s="11">
        <f>'B原料'!F7+'P原料'!F7</f>
        <v>6000</v>
      </c>
      <c r="G7" s="11">
        <f>'B原料'!G7+'P原料'!G7</f>
        <v>12066</v>
      </c>
      <c r="H7" s="11">
        <f>'B原料'!H7+'P原料'!H7</f>
        <v>0</v>
      </c>
      <c r="I7" s="18">
        <f>'B原料'!I7+'P原料'!I7</f>
        <v>0</v>
      </c>
      <c r="J7" s="30">
        <f>SUM(D7:I7)</f>
        <v>69423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2000</v>
      </c>
      <c r="P7" s="18">
        <f>'B原料'!P7+'P原料'!P7</f>
        <v>7302</v>
      </c>
      <c r="Q7" s="30">
        <f>SUM(K7:P7)</f>
        <v>9302</v>
      </c>
      <c r="R7" s="22">
        <f>Q7+J7</f>
        <v>78725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'B原料'!D8+'P原料'!D8</f>
        <v>2667683</v>
      </c>
      <c r="E8" s="11">
        <f>'B原料'!E8+'P原料'!E8</f>
        <v>521520</v>
      </c>
      <c r="F8" s="11">
        <f>'B原料'!F8+'P原料'!F8</f>
        <v>375938</v>
      </c>
      <c r="G8" s="11">
        <f>'B原料'!G8+'P原料'!G8</f>
        <v>783177</v>
      </c>
      <c r="H8" s="11">
        <f>'B原料'!H8+'P原料'!H8</f>
        <v>0</v>
      </c>
      <c r="I8" s="18">
        <f>'B原料'!I8+'P原料'!I8</f>
        <v>0</v>
      </c>
      <c r="J8" s="26">
        <f>SUM(D8:I8)</f>
        <v>4348318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173418</v>
      </c>
      <c r="P8" s="18">
        <f>'B原料'!P8+'P原料'!P8</f>
        <v>789155</v>
      </c>
      <c r="Q8" s="26">
        <f>SUM(K8:P8)</f>
        <v>962573</v>
      </c>
      <c r="R8" s="22">
        <f>Q8+J8</f>
        <v>5310891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37">
        <f>IF(OR(D7=0,D8=0)," ",D8/D7*1000)</f>
        <v>62415.081537633654</v>
      </c>
      <c r="E9" s="12">
        <f aca="true" t="shared" si="1" ref="E9:R9">IF(OR(E7=0,E8=0)," ",(E8/E7)*1000)</f>
        <v>60529.24791086351</v>
      </c>
      <c r="F9" s="12">
        <f t="shared" si="1"/>
        <v>62656.333333333336</v>
      </c>
      <c r="G9" s="12">
        <f t="shared" si="1"/>
        <v>64907.75733465938</v>
      </c>
      <c r="H9" s="12" t="str">
        <f t="shared" si="1"/>
        <v> </v>
      </c>
      <c r="I9" s="19" t="str">
        <f t="shared" si="1"/>
        <v> </v>
      </c>
      <c r="J9" s="27">
        <f t="shared" si="1"/>
        <v>62635.12092534175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>
        <f t="shared" si="1"/>
        <v>86709</v>
      </c>
      <c r="P9" s="19">
        <f t="shared" si="1"/>
        <v>108073.81539304301</v>
      </c>
      <c r="Q9" s="27">
        <f t="shared" si="1"/>
        <v>103480.21930767577</v>
      </c>
      <c r="R9" s="23">
        <f t="shared" si="1"/>
        <v>67461.30200063513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4700</v>
      </c>
      <c r="G10" s="11">
        <f>'B原料'!G10+'P原料'!G10</f>
        <v>0</v>
      </c>
      <c r="H10" s="11">
        <f>'B原料'!H10+'P原料'!H10</f>
        <v>4800</v>
      </c>
      <c r="I10" s="18">
        <f>'B原料'!I10+'P原料'!I10</f>
        <v>0</v>
      </c>
      <c r="J10" s="30">
        <f>SUM(D10:I10)</f>
        <v>9500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4700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4700</v>
      </c>
      <c r="R10" s="22">
        <f>Q10+J10</f>
        <v>14200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292470</v>
      </c>
      <c r="G11" s="11">
        <f>'B原料'!G11+'P原料'!G11</f>
        <v>0</v>
      </c>
      <c r="H11" s="11">
        <f>'B原料'!H11+'P原料'!H11</f>
        <v>350021</v>
      </c>
      <c r="I11" s="18">
        <f>'B原料'!I11+'P原料'!I11</f>
        <v>0</v>
      </c>
      <c r="J11" s="26">
        <f>SUM(D11:I11)</f>
        <v>642491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462276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462276</v>
      </c>
      <c r="R11" s="22">
        <f>Q11+J11</f>
        <v>1104767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>
        <f t="shared" si="2"/>
        <v>62227.65957446808</v>
      </c>
      <c r="G12" s="12" t="str">
        <f t="shared" si="2"/>
        <v> </v>
      </c>
      <c r="H12" s="12">
        <f t="shared" si="2"/>
        <v>72921.04166666667</v>
      </c>
      <c r="I12" s="19" t="str">
        <f t="shared" si="2"/>
        <v> </v>
      </c>
      <c r="J12" s="27">
        <f t="shared" si="2"/>
        <v>67630.63157894737</v>
      </c>
      <c r="K12" s="23" t="str">
        <f t="shared" si="2"/>
        <v> </v>
      </c>
      <c r="L12" s="12" t="str">
        <f t="shared" si="2"/>
        <v> </v>
      </c>
      <c r="M12" s="12">
        <f t="shared" si="2"/>
        <v>98356.59574468085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98356.59574468085</v>
      </c>
      <c r="R12" s="23">
        <f t="shared" si="2"/>
        <v>77800.49295774648</v>
      </c>
      <c r="S12" s="5"/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'B原料'!D13+'P原料'!D13</f>
        <v>0</v>
      </c>
      <c r="E13" s="11">
        <f>'B原料'!E13+'P原料'!E13</f>
        <v>0</v>
      </c>
      <c r="F13" s="11">
        <f>'B原料'!F13+'P原料'!F13</f>
        <v>0</v>
      </c>
      <c r="G13" s="11">
        <f>'B原料'!G13+'P原料'!G13</f>
        <v>16238</v>
      </c>
      <c r="H13" s="11">
        <f>'B原料'!H13+'P原料'!H13</f>
        <v>11000</v>
      </c>
      <c r="I13" s="18">
        <f>'B原料'!I13+'P原料'!I13</f>
        <v>0</v>
      </c>
      <c r="J13" s="30">
        <f>SUM(D13:I13)</f>
        <v>27238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7622</v>
      </c>
      <c r="O13" s="11">
        <f>'B原料'!O13+'P原料'!O13</f>
        <v>0</v>
      </c>
      <c r="P13" s="18">
        <f>'B原料'!P13+'P原料'!P13</f>
        <v>0</v>
      </c>
      <c r="Q13" s="30">
        <f>SUM(K13:P13)</f>
        <v>7622</v>
      </c>
      <c r="R13" s="22">
        <f>Q13+J13</f>
        <v>34860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'B原料'!D14+'P原料'!D14</f>
        <v>0</v>
      </c>
      <c r="E14" s="11">
        <f>'B原料'!E14+'P原料'!E14</f>
        <v>0</v>
      </c>
      <c r="F14" s="11">
        <f>'B原料'!F14+'P原料'!F14</f>
        <v>0</v>
      </c>
      <c r="G14" s="11">
        <f>'B原料'!G14+'P原料'!G14</f>
        <v>1109781</v>
      </c>
      <c r="H14" s="11">
        <f>'B原料'!H14+'P原料'!H14</f>
        <v>846341</v>
      </c>
      <c r="I14" s="18">
        <f>'B原料'!I14+'P原料'!I14</f>
        <v>0</v>
      </c>
      <c r="J14" s="26">
        <f>SUM(D14:I14)</f>
        <v>1956122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678113</v>
      </c>
      <c r="O14" s="11">
        <f>'B原料'!O14+'P原料'!O14</f>
        <v>0</v>
      </c>
      <c r="P14" s="18">
        <f>'B原料'!P14+'P原料'!P14</f>
        <v>0</v>
      </c>
      <c r="Q14" s="26">
        <f>SUM(K14:P14)</f>
        <v>678113</v>
      </c>
      <c r="R14" s="22">
        <f>Q14+J14</f>
        <v>2634235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37" t="str">
        <f>IF(OR(D13=0,D14=0)," ",D14/D13*1000)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>
        <f t="shared" si="3"/>
        <v>68344.68530607218</v>
      </c>
      <c r="H15" s="12">
        <f t="shared" si="3"/>
        <v>76940.09090909091</v>
      </c>
      <c r="I15" s="19" t="str">
        <f t="shared" si="3"/>
        <v> </v>
      </c>
      <c r="J15" s="27">
        <f t="shared" si="3"/>
        <v>71815.91893677949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>
        <f t="shared" si="3"/>
        <v>88967.85620572028</v>
      </c>
      <c r="O15" s="12" t="str">
        <f t="shared" si="3"/>
        <v> </v>
      </c>
      <c r="P15" s="19" t="str">
        <f t="shared" si="3"/>
        <v> </v>
      </c>
      <c r="Q15" s="27">
        <f t="shared" si="3"/>
        <v>88967.85620572028</v>
      </c>
      <c r="R15" s="23">
        <f t="shared" si="3"/>
        <v>75566.12162937464</v>
      </c>
      <c r="S15" s="5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'B原料'!D16+'P原料'!D16</f>
        <v>6005</v>
      </c>
      <c r="E16" s="11">
        <f>'B原料'!E16+'P原料'!E16</f>
        <v>31735</v>
      </c>
      <c r="F16" s="11">
        <f>'B原料'!F16+'P原料'!F16</f>
        <v>0</v>
      </c>
      <c r="G16" s="11">
        <f>'B原料'!G16+'P原料'!G16</f>
        <v>9917</v>
      </c>
      <c r="H16" s="11">
        <f>'B原料'!H16+'P原料'!H16</f>
        <v>12000</v>
      </c>
      <c r="I16" s="18">
        <f>'B原料'!I16+'P原料'!I16</f>
        <v>19786</v>
      </c>
      <c r="J16" s="30">
        <f>SUM(D16:I16)</f>
        <v>79443</v>
      </c>
      <c r="K16" s="22">
        <f>'B原料'!K16+'P原料'!K16</f>
        <v>17870</v>
      </c>
      <c r="L16" s="11">
        <f>'B原料'!L16+'P原料'!L16</f>
        <v>13525</v>
      </c>
      <c r="M16" s="11">
        <f>'B原料'!M16+'P原料'!M16</f>
        <v>11191</v>
      </c>
      <c r="N16" s="11">
        <f>'B原料'!N16+'P原料'!N16</f>
        <v>5200</v>
      </c>
      <c r="O16" s="11">
        <f>'B原料'!O16+'P原料'!O16</f>
        <v>3000</v>
      </c>
      <c r="P16" s="18">
        <f>'B原料'!P16+'P原料'!P16</f>
        <v>2100</v>
      </c>
      <c r="Q16" s="30">
        <f>SUM(K16:P16)</f>
        <v>52886</v>
      </c>
      <c r="R16" s="22">
        <f>Q16+J16</f>
        <v>132329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'B原料'!D17+'P原料'!D17</f>
        <v>357591</v>
      </c>
      <c r="E17" s="11">
        <f>'B原料'!E17+'P原料'!E17</f>
        <v>1887656</v>
      </c>
      <c r="F17" s="11">
        <f>'B原料'!F17+'P原料'!F17</f>
        <v>0</v>
      </c>
      <c r="G17" s="11">
        <f>'B原料'!G17+'P原料'!G17</f>
        <v>680684</v>
      </c>
      <c r="H17" s="11">
        <f>'B原料'!H17+'P原料'!H17</f>
        <v>902602</v>
      </c>
      <c r="I17" s="18">
        <f>'B原料'!I17+'P原料'!I17</f>
        <v>1410868</v>
      </c>
      <c r="J17" s="26">
        <f>SUM(D17:I17)</f>
        <v>5239401</v>
      </c>
      <c r="K17" s="22">
        <f>'B原料'!K17+'P原料'!K17</f>
        <v>1446747</v>
      </c>
      <c r="L17" s="11">
        <f>'B原料'!L17+'P原料'!L17</f>
        <v>1177926</v>
      </c>
      <c r="M17" s="11">
        <f>'B原料'!M17+'P原料'!M17</f>
        <v>954834</v>
      </c>
      <c r="N17" s="11">
        <f>'B原料'!N17+'P原料'!N17</f>
        <v>450224</v>
      </c>
      <c r="O17" s="11">
        <f>'B原料'!O17+'P原料'!O17</f>
        <v>288827</v>
      </c>
      <c r="P17" s="18">
        <f>'B原料'!P17+'P原料'!P17</f>
        <v>205993</v>
      </c>
      <c r="Q17" s="26">
        <f>SUM(K17:P17)</f>
        <v>4524551</v>
      </c>
      <c r="R17" s="22">
        <f>Q17+J17</f>
        <v>9763952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37">
        <f>IF(OR(D16=0,D17=0)," ",D17/D16*1000)</f>
        <v>59548.8759367194</v>
      </c>
      <c r="E18" s="12">
        <f aca="true" t="shared" si="4" ref="E18:R18">IF(OR(E16=0,E17=0)," ",(E17/E16)*1000)</f>
        <v>59481.83393729321</v>
      </c>
      <c r="F18" s="12" t="str">
        <f t="shared" si="4"/>
        <v> </v>
      </c>
      <c r="G18" s="12">
        <f t="shared" si="4"/>
        <v>68638.09619844712</v>
      </c>
      <c r="H18" s="12">
        <f t="shared" si="4"/>
        <v>75216.83333333333</v>
      </c>
      <c r="I18" s="19">
        <f t="shared" si="4"/>
        <v>71306.37824724554</v>
      </c>
      <c r="J18" s="27">
        <f t="shared" si="4"/>
        <v>65951.70121974246</v>
      </c>
      <c r="K18" s="23">
        <f t="shared" si="4"/>
        <v>80959.54113038613</v>
      </c>
      <c r="L18" s="12">
        <f t="shared" si="4"/>
        <v>87092.49537892791</v>
      </c>
      <c r="M18" s="12">
        <f t="shared" si="4"/>
        <v>85321.5977124475</v>
      </c>
      <c r="N18" s="12">
        <f t="shared" si="4"/>
        <v>86581.53846153845</v>
      </c>
      <c r="O18" s="12">
        <f t="shared" si="4"/>
        <v>96275.66666666667</v>
      </c>
      <c r="P18" s="19">
        <f t="shared" si="4"/>
        <v>98091.90476190476</v>
      </c>
      <c r="Q18" s="27">
        <f t="shared" si="4"/>
        <v>85552.90625118178</v>
      </c>
      <c r="R18" s="23">
        <f t="shared" si="4"/>
        <v>73785.42874199912</v>
      </c>
      <c r="S18" s="5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1210</v>
      </c>
      <c r="F19" s="11">
        <f>'B原料'!F19+'P原料'!F19</f>
        <v>1200</v>
      </c>
      <c r="G19" s="11">
        <f>'B原料'!G19+'P原料'!G19</f>
        <v>2400</v>
      </c>
      <c r="H19" s="11">
        <f>'B原料'!H19+'P原料'!H19</f>
        <v>0</v>
      </c>
      <c r="I19" s="18">
        <f>'B原料'!I19+'P原料'!I19</f>
        <v>2800</v>
      </c>
      <c r="J19" s="30">
        <f>SUM(D19:I19)</f>
        <v>7610</v>
      </c>
      <c r="K19" s="22">
        <f>'B原料'!K19+'P原料'!K19</f>
        <v>600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2000</v>
      </c>
      <c r="Q19" s="30">
        <f>SUM(K19:P19)</f>
        <v>2600</v>
      </c>
      <c r="R19" s="22">
        <f>Q19+J19</f>
        <v>10210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70831</v>
      </c>
      <c r="F20" s="11">
        <f>'B原料'!F20+'P原料'!F20</f>
        <v>70542</v>
      </c>
      <c r="G20" s="11">
        <f>'B原料'!G20+'P原料'!G20</f>
        <v>142386</v>
      </c>
      <c r="H20" s="11">
        <f>'B原料'!H20+'P原料'!H20</f>
        <v>0</v>
      </c>
      <c r="I20" s="18">
        <f>'B原料'!I20+'P原料'!I20</f>
        <v>211395</v>
      </c>
      <c r="J20" s="26">
        <f>SUM(D20:I20)</f>
        <v>495154</v>
      </c>
      <c r="K20" s="22">
        <f>'B原料'!K20+'P原料'!K20</f>
        <v>45390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237730</v>
      </c>
      <c r="Q20" s="26">
        <f>SUM(K20:P20)</f>
        <v>283120</v>
      </c>
      <c r="R20" s="22">
        <f>Q20+J20</f>
        <v>778274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37" t="str">
        <f>IF(OR(D19=0,D20=0)," ",D20/D19*1000)</f>
        <v> </v>
      </c>
      <c r="E21" s="12">
        <f aca="true" t="shared" si="5" ref="E21:R21">IF(OR(E19=0,E20=0)," ",(E20/E19)*1000)</f>
        <v>58538.01652892562</v>
      </c>
      <c r="F21" s="12">
        <f t="shared" si="5"/>
        <v>58785</v>
      </c>
      <c r="G21" s="12">
        <f t="shared" si="5"/>
        <v>59327.5</v>
      </c>
      <c r="H21" s="12" t="str">
        <f t="shared" si="5"/>
        <v> </v>
      </c>
      <c r="I21" s="19">
        <f t="shared" si="5"/>
        <v>75498.21428571429</v>
      </c>
      <c r="J21" s="27">
        <f t="shared" si="5"/>
        <v>65066.228646517746</v>
      </c>
      <c r="K21" s="23">
        <f t="shared" si="5"/>
        <v>75650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>
        <f t="shared" si="5"/>
        <v>118865</v>
      </c>
      <c r="Q21" s="27">
        <f t="shared" si="5"/>
        <v>108892.3076923077</v>
      </c>
      <c r="R21" s="23">
        <f t="shared" si="5"/>
        <v>76226.64054848188</v>
      </c>
      <c r="S21" s="5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'B原料'!D31+'P原料'!D31</f>
        <v>12973</v>
      </c>
      <c r="E31" s="11">
        <f>'B原料'!E31+'P原料'!E31</f>
        <v>13110</v>
      </c>
      <c r="F31" s="11">
        <f>'B原料'!F31+'P原料'!F31</f>
        <v>7760</v>
      </c>
      <c r="G31" s="11">
        <f>'B原料'!G31+'P原料'!G31</f>
        <v>16414</v>
      </c>
      <c r="H31" s="11">
        <f>'B原料'!H31+'P原料'!H31</f>
        <v>15138</v>
      </c>
      <c r="I31" s="18">
        <f>'B原料'!I31+'P原料'!I31</f>
        <v>0</v>
      </c>
      <c r="J31" s="30">
        <f>SUM(D31:I31)</f>
        <v>65395</v>
      </c>
      <c r="K31" s="22">
        <f>'B原料'!K31+'P原料'!K31</f>
        <v>0</v>
      </c>
      <c r="L31" s="11">
        <f>'B原料'!L31+'P原料'!L31</f>
        <v>5402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10583</v>
      </c>
      <c r="Q31" s="30">
        <f>SUM(K31:P31)</f>
        <v>15985</v>
      </c>
      <c r="R31" s="22">
        <f>Q31+J31</f>
        <v>81380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'B原料'!D32+'P原料'!D32</f>
        <v>844809</v>
      </c>
      <c r="E32" s="11">
        <f>'B原料'!E32+'P原料'!E32</f>
        <v>805607</v>
      </c>
      <c r="F32" s="11">
        <f>'B原料'!F32+'P原料'!F32</f>
        <v>476572</v>
      </c>
      <c r="G32" s="11">
        <f>'B原料'!G32+'P原料'!G32</f>
        <v>1153400</v>
      </c>
      <c r="H32" s="11">
        <f>'B原料'!H32+'P原料'!H32</f>
        <v>1101673</v>
      </c>
      <c r="I32" s="18">
        <f>'B原料'!I32+'P原料'!I32</f>
        <v>0</v>
      </c>
      <c r="J32" s="26">
        <f>SUM(D32:I32)</f>
        <v>4382061</v>
      </c>
      <c r="K32" s="22">
        <f>'B原料'!K32+'P原料'!K32</f>
        <v>0</v>
      </c>
      <c r="L32" s="11">
        <f>'B原料'!L32+'P原料'!L32</f>
        <v>477677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1072776</v>
      </c>
      <c r="Q32" s="26">
        <f>SUM(K32:P32)</f>
        <v>1550453</v>
      </c>
      <c r="R32" s="22">
        <f>Q32+J32</f>
        <v>5932514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37">
        <f>IF(OR(D31=0,D32=0)," ",D32/D31*1000)</f>
        <v>65120.55808217066</v>
      </c>
      <c r="E33" s="12">
        <f aca="true" t="shared" si="9" ref="E33:R33">IF(OR(E31=0,E32=0)," ",(E32/E31)*1000)</f>
        <v>61449.80930587338</v>
      </c>
      <c r="F33" s="12">
        <f t="shared" si="9"/>
        <v>61413.91752577319</v>
      </c>
      <c r="G33" s="12">
        <f t="shared" si="9"/>
        <v>70269.28231997075</v>
      </c>
      <c r="H33" s="12">
        <f t="shared" si="9"/>
        <v>72775.33359756903</v>
      </c>
      <c r="I33" s="19" t="str">
        <f t="shared" si="9"/>
        <v> </v>
      </c>
      <c r="J33" s="27">
        <f t="shared" si="9"/>
        <v>67009.11384662436</v>
      </c>
      <c r="K33" s="23" t="str">
        <f t="shared" si="9"/>
        <v> </v>
      </c>
      <c r="L33" s="12">
        <f t="shared" si="9"/>
        <v>88425.95335061089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>
        <f t="shared" si="9"/>
        <v>101367.85410564113</v>
      </c>
      <c r="Q33" s="27">
        <f t="shared" si="9"/>
        <v>96994.24460431655</v>
      </c>
      <c r="R33" s="23">
        <f t="shared" si="9"/>
        <v>72898.91865323174</v>
      </c>
      <c r="S33" s="5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5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1199</v>
      </c>
      <c r="P46" s="18">
        <f>'B原料'!P46+'P原料'!P46</f>
        <v>0</v>
      </c>
      <c r="Q46" s="30">
        <f>SUM(K46:P46)</f>
        <v>1199</v>
      </c>
      <c r="R46" s="22">
        <f>Q46+J46</f>
        <v>1199</v>
      </c>
      <c r="S46" s="5"/>
    </row>
    <row r="47" spans="1:18" ht="16.5" customHeight="1">
      <c r="A47" s="164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103152</v>
      </c>
      <c r="P47" s="18">
        <f>'B原料'!P47+'P原料'!P47</f>
        <v>0</v>
      </c>
      <c r="Q47" s="26">
        <f>SUM(K47:P47)</f>
        <v>103152</v>
      </c>
      <c r="R47" s="22">
        <f>Q47+J47</f>
        <v>103152</v>
      </c>
    </row>
    <row r="48" spans="1:18" ht="16.5" customHeight="1" thickBot="1">
      <c r="A48" s="165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>
        <f t="shared" si="14"/>
        <v>86031.69307756465</v>
      </c>
      <c r="P48" s="19" t="str">
        <f t="shared" si="14"/>
        <v> </v>
      </c>
      <c r="Q48" s="27">
        <f t="shared" si="14"/>
        <v>86031.69307756465</v>
      </c>
      <c r="R48" s="23">
        <f t="shared" si="14"/>
        <v>86031.69307756465</v>
      </c>
    </row>
    <row r="49" spans="1:18" ht="16.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61719</v>
      </c>
      <c r="E49" s="53">
        <f aca="true" t="shared" si="15" ref="E49:I50">E4+E7+E10+E13+E16+E19+E22+E25+E28+E31+E34+E40+E43+E46+E37</f>
        <v>54671</v>
      </c>
      <c r="F49" s="14">
        <f t="shared" si="15"/>
        <v>19660</v>
      </c>
      <c r="G49" s="14">
        <f t="shared" si="15"/>
        <v>57035</v>
      </c>
      <c r="H49" s="14">
        <f t="shared" si="15"/>
        <v>42938</v>
      </c>
      <c r="I49" s="21">
        <f t="shared" si="15"/>
        <v>22586</v>
      </c>
      <c r="J49" s="29">
        <f>SUM(D49:I49)</f>
        <v>258609</v>
      </c>
      <c r="K49" s="25">
        <f aca="true" t="shared" si="16" ref="K49:P50">K4+K7+K10+K13+K16+K19+K22+K25+K28+K31+K34+K40+K43+K46+K37</f>
        <v>18470</v>
      </c>
      <c r="L49" s="14">
        <f t="shared" si="16"/>
        <v>18927</v>
      </c>
      <c r="M49" s="14">
        <f t="shared" si="16"/>
        <v>15891</v>
      </c>
      <c r="N49" s="14">
        <f t="shared" si="16"/>
        <v>12822</v>
      </c>
      <c r="O49" s="53">
        <f t="shared" si="16"/>
        <v>6199</v>
      </c>
      <c r="P49" s="55">
        <f t="shared" si="16"/>
        <v>21985</v>
      </c>
      <c r="Q49" s="29">
        <f>SUM(K49:P49)</f>
        <v>94294</v>
      </c>
      <c r="R49" s="25">
        <f>J49+Q49</f>
        <v>352903</v>
      </c>
    </row>
    <row r="50" spans="1:18" ht="16.5" customHeight="1">
      <c r="A50" s="167"/>
      <c r="B50" s="112" t="s">
        <v>10</v>
      </c>
      <c r="C50" s="112" t="s">
        <v>2</v>
      </c>
      <c r="D50" s="52">
        <f>D5+D8+D11+D14+D17+D20+D23+D26+D29+D32+D35+D41+D44+D47+D38</f>
        <v>3870083</v>
      </c>
      <c r="E50" s="54">
        <f t="shared" si="15"/>
        <v>3285614</v>
      </c>
      <c r="F50" s="13">
        <f t="shared" si="15"/>
        <v>1215522</v>
      </c>
      <c r="G50" s="13">
        <f t="shared" si="15"/>
        <v>3869428</v>
      </c>
      <c r="H50" s="13">
        <f t="shared" si="15"/>
        <v>3200637</v>
      </c>
      <c r="I50" s="20">
        <f t="shared" si="15"/>
        <v>1622263</v>
      </c>
      <c r="J50" s="28">
        <f>SUM(D50:I50)</f>
        <v>17063547</v>
      </c>
      <c r="K50" s="24">
        <f t="shared" si="16"/>
        <v>1492137</v>
      </c>
      <c r="L50" s="13">
        <f t="shared" si="16"/>
        <v>1655603</v>
      </c>
      <c r="M50" s="13">
        <f t="shared" si="16"/>
        <v>1417110</v>
      </c>
      <c r="N50" s="13">
        <f t="shared" si="16"/>
        <v>1128337</v>
      </c>
      <c r="O50" s="56">
        <f t="shared" si="16"/>
        <v>565397</v>
      </c>
      <c r="P50" s="57">
        <f t="shared" si="16"/>
        <v>2305654</v>
      </c>
      <c r="Q50" s="28">
        <f>SUM(K50:P50)</f>
        <v>8564238</v>
      </c>
      <c r="R50" s="24">
        <f>J50+Q50</f>
        <v>25627785</v>
      </c>
    </row>
    <row r="51" spans="1:18" ht="16.5" customHeight="1" thickBot="1">
      <c r="A51" s="168"/>
      <c r="B51" s="113" t="s">
        <v>18</v>
      </c>
      <c r="C51" s="113" t="s">
        <v>3</v>
      </c>
      <c r="D51" s="37">
        <f>IF(OR(D49=0,D50=0)," ",D50/D49*1000)</f>
        <v>62704.88828399682</v>
      </c>
      <c r="E51" s="12">
        <f>IF(OR(E49=0,E50=0)," ",E50/E49*1000)</f>
        <v>60097.93126154634</v>
      </c>
      <c r="F51" s="12">
        <f aca="true" t="shared" si="17" ref="F51:Q51">IF(OR(F49=0,F50=0)," ",(F50/F49)*1000)</f>
        <v>61827.161749745675</v>
      </c>
      <c r="G51" s="12">
        <f t="shared" si="17"/>
        <v>67843.04374506882</v>
      </c>
      <c r="H51" s="12">
        <f t="shared" si="17"/>
        <v>74540.8961758815</v>
      </c>
      <c r="I51" s="19">
        <f t="shared" si="17"/>
        <v>71826.04268130701</v>
      </c>
      <c r="J51" s="27">
        <f t="shared" si="17"/>
        <v>65982.03078779162</v>
      </c>
      <c r="K51" s="23">
        <f t="shared" si="17"/>
        <v>80787.06009745534</v>
      </c>
      <c r="L51" s="12">
        <f t="shared" si="17"/>
        <v>87473.0807840651</v>
      </c>
      <c r="M51" s="12">
        <f t="shared" si="17"/>
        <v>89176.89258070607</v>
      </c>
      <c r="N51" s="12">
        <f t="shared" si="17"/>
        <v>88000.07799095304</v>
      </c>
      <c r="O51" s="12">
        <f>IF(OR(O49=0,O50=0)," ",O50/O49*1000)</f>
        <v>91207.77544765285</v>
      </c>
      <c r="P51" s="47">
        <f>IF(OR(P49=0,P50=0)," ",P50/P49*1000)</f>
        <v>104873.95951785309</v>
      </c>
      <c r="Q51" s="27">
        <f t="shared" si="17"/>
        <v>90824.84569537829</v>
      </c>
      <c r="R51" s="23">
        <f>IF(OR(R49=0,R50=0)," ",(R50/R49)*1000)</f>
        <v>72619.91255387457</v>
      </c>
    </row>
    <row r="52" spans="1:18" ht="15" thickBot="1">
      <c r="A52" s="170" t="s">
        <v>13</v>
      </c>
      <c r="B52" s="171"/>
      <c r="C52" s="172"/>
      <c r="D52" s="31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18" ht="14.25">
      <c r="A53" s="111" t="str">
        <f>'総合計'!A62</f>
        <v>※4～12月は確定値。1～3月は確報値。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9">
        <f>IF(S4=0,"",(S5/S4)*1000)</f>
      </c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'P一般'!D7+'P原料'!D7</f>
        <v>68359</v>
      </c>
      <c r="E7" s="11">
        <f>'P一般'!E7+'P原料'!E7</f>
        <v>19355</v>
      </c>
      <c r="F7" s="11">
        <f>'P一般'!F7+'P原料'!F7</f>
        <v>32670</v>
      </c>
      <c r="G7" s="11">
        <f>'P一般'!G7+'P原料'!G7</f>
        <v>34414</v>
      </c>
      <c r="H7" s="11">
        <f>'P一般'!H7+'P原料'!H7</f>
        <v>0</v>
      </c>
      <c r="I7" s="18">
        <f>'P一般'!I7+'P原料'!I7</f>
        <v>0</v>
      </c>
      <c r="J7" s="30">
        <f>SUM(D7:I7)</f>
        <v>154798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25450</v>
      </c>
      <c r="O7" s="11">
        <f>'P一般'!O7+'P原料'!O7</f>
        <v>53305</v>
      </c>
      <c r="P7" s="18">
        <f>'P一般'!P7+'P原料'!P7</f>
        <v>101083</v>
      </c>
      <c r="Q7" s="30">
        <f>SUM(K7:P7)</f>
        <v>179838</v>
      </c>
      <c r="R7" s="22">
        <f>J7+Q7</f>
        <v>334636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'P一般'!D8+'P原料'!D8</f>
        <v>4464391</v>
      </c>
      <c r="E8" s="11">
        <f>'P一般'!E8+'P原料'!E8</f>
        <v>1267223</v>
      </c>
      <c r="F8" s="11">
        <f>'P一般'!F8+'P原料'!F8</f>
        <v>2078607</v>
      </c>
      <c r="G8" s="11">
        <f>'P一般'!G8+'P原料'!G8</f>
        <v>2323945</v>
      </c>
      <c r="H8" s="11">
        <f>'P一般'!H8+'P原料'!H8</f>
        <v>0</v>
      </c>
      <c r="I8" s="18">
        <f>'P一般'!I8+'P原料'!I8</f>
        <v>0</v>
      </c>
      <c r="J8" s="26">
        <f>SUM(D8:I8)</f>
        <v>10134166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2379362</v>
      </c>
      <c r="O8" s="11">
        <f>'P一般'!O8+'P原料'!O8</f>
        <v>4867816</v>
      </c>
      <c r="P8" s="18">
        <f>'P一般'!P8+'P原料'!P8</f>
        <v>10949963</v>
      </c>
      <c r="Q8" s="26">
        <f>SUM(K8:P8)</f>
        <v>18197141</v>
      </c>
      <c r="R8" s="22">
        <f>J8+Q8</f>
        <v>28331307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17">
        <f>IF(OR(D7=0,D8=0)," ",(D8/D7)*1000)</f>
        <v>65308.0208897146</v>
      </c>
      <c r="E9" s="12">
        <f aca="true" t="shared" si="1" ref="E9:R9">IF(OR(E7=0,E8=0)," ",(E8/E7)*1000)</f>
        <v>65472.642727977276</v>
      </c>
      <c r="F9" s="12">
        <f t="shared" si="1"/>
        <v>63624.33425160698</v>
      </c>
      <c r="G9" s="12">
        <f t="shared" si="1"/>
        <v>67529.05794153543</v>
      </c>
      <c r="H9" s="12" t="str">
        <f t="shared" si="1"/>
        <v> </v>
      </c>
      <c r="I9" s="19" t="str">
        <f t="shared" si="1"/>
        <v> </v>
      </c>
      <c r="J9" s="27">
        <f t="shared" si="1"/>
        <v>65467.03445780953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93491.63064833006</v>
      </c>
      <c r="O9" s="12">
        <f t="shared" si="1"/>
        <v>91320.06378388518</v>
      </c>
      <c r="P9" s="19">
        <f t="shared" si="1"/>
        <v>108326.45449778895</v>
      </c>
      <c r="Q9" s="27">
        <f t="shared" si="1"/>
        <v>101186.29544367708</v>
      </c>
      <c r="R9" s="23">
        <f t="shared" si="1"/>
        <v>84663.05777023392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'P一般'!D10+'P原料'!D10</f>
        <v>0</v>
      </c>
      <c r="E10" s="11">
        <f>'P一般'!E10+'P原料'!E10</f>
        <v>10502</v>
      </c>
      <c r="F10" s="11">
        <f>'P一般'!F10+'P原料'!F10</f>
        <v>12011</v>
      </c>
      <c r="G10" s="11">
        <f>'P一般'!G10+'P原料'!G10</f>
        <v>12864</v>
      </c>
      <c r="H10" s="11">
        <f>'P一般'!H10+'P原料'!H10</f>
        <v>4400</v>
      </c>
      <c r="I10" s="18">
        <f>'P一般'!I10+'P原料'!I10</f>
        <v>18715</v>
      </c>
      <c r="J10" s="30">
        <f>SUM(D10:I10)</f>
        <v>58492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21501</v>
      </c>
      <c r="N10" s="11">
        <f>'P一般'!N10+'P原料'!N10</f>
        <v>34192</v>
      </c>
      <c r="O10" s="11">
        <f>'P一般'!O10+'P原料'!O10</f>
        <v>0</v>
      </c>
      <c r="P10" s="18">
        <f>'P一般'!P10+'P原料'!P10</f>
        <v>0</v>
      </c>
      <c r="Q10" s="30">
        <f>SUM(K10:P10)</f>
        <v>55693</v>
      </c>
      <c r="R10" s="22">
        <f>J10+Q10</f>
        <v>114185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'P一般'!D11+'P原料'!D11</f>
        <v>0</v>
      </c>
      <c r="E11" s="11">
        <f>'P一般'!E11+'P原料'!E11</f>
        <v>689575</v>
      </c>
      <c r="F11" s="11">
        <f>'P一般'!F11+'P原料'!F11</f>
        <v>758172</v>
      </c>
      <c r="G11" s="11">
        <f>'P一般'!G11+'P原料'!G11</f>
        <v>813707</v>
      </c>
      <c r="H11" s="11">
        <f>'P一般'!H11+'P原料'!H11</f>
        <v>342361</v>
      </c>
      <c r="I11" s="18">
        <f>'P一般'!I11+'P原料'!I11</f>
        <v>1360321</v>
      </c>
      <c r="J11" s="26">
        <f>SUM(D11:I11)</f>
        <v>3964136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2168676</v>
      </c>
      <c r="N11" s="11">
        <f>'P一般'!N11+'P原料'!N11</f>
        <v>3107977</v>
      </c>
      <c r="O11" s="11">
        <f>'P一般'!O11+'P原料'!O11</f>
        <v>0</v>
      </c>
      <c r="P11" s="18">
        <f>'P一般'!P11+'P原料'!P11</f>
        <v>0</v>
      </c>
      <c r="Q11" s="26">
        <f>SUM(K11:P11)</f>
        <v>5276653</v>
      </c>
      <c r="R11" s="22">
        <f>J11+Q11</f>
        <v>9240789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65661.30260902685</v>
      </c>
      <c r="F12" s="12">
        <f t="shared" si="2"/>
        <v>63123.137124302724</v>
      </c>
      <c r="G12" s="12">
        <f t="shared" si="2"/>
        <v>63254.58644278607</v>
      </c>
      <c r="H12" s="12">
        <f t="shared" si="2"/>
        <v>77809.31818181819</v>
      </c>
      <c r="I12" s="19">
        <f t="shared" si="2"/>
        <v>72686.13411701845</v>
      </c>
      <c r="J12" s="27">
        <f t="shared" si="2"/>
        <v>67772.2765506394</v>
      </c>
      <c r="K12" s="23" t="str">
        <f t="shared" si="2"/>
        <v> </v>
      </c>
      <c r="L12" s="12" t="str">
        <f t="shared" si="2"/>
        <v> </v>
      </c>
      <c r="M12" s="12">
        <f t="shared" si="2"/>
        <v>100863.95981582253</v>
      </c>
      <c r="N12" s="12">
        <f t="shared" si="2"/>
        <v>90897.78310715957</v>
      </c>
      <c r="O12" s="12" t="str">
        <f t="shared" si="2"/>
        <v> </v>
      </c>
      <c r="P12" s="19" t="str">
        <f t="shared" si="2"/>
        <v> </v>
      </c>
      <c r="Q12" s="27">
        <f t="shared" si="2"/>
        <v>94745.35399421831</v>
      </c>
      <c r="R12" s="23">
        <f t="shared" si="2"/>
        <v>80928.22174541315</v>
      </c>
      <c r="S12" s="9">
        <f>IF(S10=0,"",(S11/S10)*1000)</f>
      </c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'P一般'!D13+'P原料'!D13</f>
        <v>0</v>
      </c>
      <c r="E13" s="11">
        <f>'P一般'!E13+'P原料'!E13</f>
        <v>0</v>
      </c>
      <c r="F13" s="11">
        <f>'P一般'!F13+'P原料'!F13</f>
        <v>0</v>
      </c>
      <c r="G13" s="11">
        <f>'P一般'!G13+'P原料'!G13</f>
        <v>22930</v>
      </c>
      <c r="H13" s="11">
        <f>'P一般'!H13+'P原料'!H13</f>
        <v>0</v>
      </c>
      <c r="I13" s="18">
        <f>'P一般'!I13+'P原料'!I13</f>
        <v>0</v>
      </c>
      <c r="J13" s="30">
        <f>SUM(D13:I13)</f>
        <v>22930</v>
      </c>
      <c r="K13" s="22">
        <f>'P一般'!K13+'P原料'!K13</f>
        <v>26473</v>
      </c>
      <c r="L13" s="11">
        <f>'P一般'!L13+'P原料'!L13</f>
        <v>0</v>
      </c>
      <c r="M13" s="11">
        <f>'P一般'!M13+'P原料'!M13</f>
        <v>33801</v>
      </c>
      <c r="N13" s="11">
        <f>'P一般'!N13+'P原料'!N13</f>
        <v>24263</v>
      </c>
      <c r="O13" s="11">
        <f>'P一般'!O13+'P原料'!O13</f>
        <v>3997</v>
      </c>
      <c r="P13" s="18">
        <f>'P一般'!P13+'P原料'!P13</f>
        <v>57273</v>
      </c>
      <c r="Q13" s="30">
        <f>SUM(K13:P13)</f>
        <v>145807</v>
      </c>
      <c r="R13" s="22">
        <f>J13+Q13</f>
        <v>168737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'P一般'!D14+'P原料'!D14</f>
        <v>0</v>
      </c>
      <c r="E14" s="11">
        <f>'P一般'!E14+'P原料'!E14</f>
        <v>0</v>
      </c>
      <c r="F14" s="11">
        <f>'P一般'!F14+'P原料'!F14</f>
        <v>0</v>
      </c>
      <c r="G14" s="11">
        <f>'P一般'!G14+'P原料'!G14</f>
        <v>1630717</v>
      </c>
      <c r="H14" s="11">
        <f>'P一般'!H14+'P原料'!H14</f>
        <v>0</v>
      </c>
      <c r="I14" s="18">
        <f>'P一般'!I14+'P原料'!I14</f>
        <v>0</v>
      </c>
      <c r="J14" s="26">
        <f>SUM(D14:I14)</f>
        <v>1630717</v>
      </c>
      <c r="K14" s="22">
        <f>'P一般'!K14+'P原料'!K14</f>
        <v>2068247</v>
      </c>
      <c r="L14" s="11">
        <f>'P一般'!L14+'P原料'!L14</f>
        <v>0</v>
      </c>
      <c r="M14" s="11">
        <f>'P一般'!M14+'P原料'!M14</f>
        <v>3390222</v>
      </c>
      <c r="N14" s="11">
        <f>'P一般'!N14+'P原料'!N14</f>
        <v>2301373</v>
      </c>
      <c r="O14" s="11">
        <f>'P一般'!O14+'P原料'!O14</f>
        <v>373157</v>
      </c>
      <c r="P14" s="18">
        <f>'P一般'!P14+'P原料'!P14</f>
        <v>5856398</v>
      </c>
      <c r="Q14" s="26">
        <f>SUM(K14:P14)</f>
        <v>13989397</v>
      </c>
      <c r="R14" s="22">
        <f>J14+Q14</f>
        <v>15620114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17" t="str">
        <f>IF(OR(D13=0,D14=0)," ",(D14/D13)*1000)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>
        <f t="shared" si="3"/>
        <v>71117.18273004798</v>
      </c>
      <c r="H15" s="12" t="str">
        <f t="shared" si="3"/>
        <v> </v>
      </c>
      <c r="I15" s="19" t="str">
        <f t="shared" si="3"/>
        <v> </v>
      </c>
      <c r="J15" s="27">
        <f t="shared" si="3"/>
        <v>71117.18273004798</v>
      </c>
      <c r="K15" s="23">
        <f t="shared" si="3"/>
        <v>78126.65734899709</v>
      </c>
      <c r="L15" s="12" t="str">
        <f t="shared" si="3"/>
        <v> </v>
      </c>
      <c r="M15" s="12">
        <f t="shared" si="3"/>
        <v>100299.45859589952</v>
      </c>
      <c r="N15" s="12">
        <f t="shared" si="3"/>
        <v>94851.13135226475</v>
      </c>
      <c r="O15" s="12">
        <f t="shared" si="3"/>
        <v>93359.26945208907</v>
      </c>
      <c r="P15" s="19">
        <f t="shared" si="3"/>
        <v>102254.08132977145</v>
      </c>
      <c r="Q15" s="27">
        <f t="shared" si="3"/>
        <v>95944.61857112485</v>
      </c>
      <c r="R15" s="23">
        <f t="shared" si="3"/>
        <v>92570.76989634757</v>
      </c>
      <c r="S15" s="7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'P一般'!D16+'P原料'!D16</f>
        <v>32947</v>
      </c>
      <c r="E16" s="11">
        <f>'P一般'!E16+'P原料'!E16</f>
        <v>44869</v>
      </c>
      <c r="F16" s="11">
        <f>'P一般'!F16+'P原料'!F16</f>
        <v>0</v>
      </c>
      <c r="G16" s="11">
        <f>'P一般'!G16+'P原料'!G16</f>
        <v>11523</v>
      </c>
      <c r="H16" s="11">
        <f>'P一般'!H16+'P原料'!H16</f>
        <v>13272</v>
      </c>
      <c r="I16" s="18">
        <f>'P一般'!I16+'P原料'!I16</f>
        <v>59540</v>
      </c>
      <c r="J16" s="30">
        <f>SUM(D16:I16)</f>
        <v>162151</v>
      </c>
      <c r="K16" s="22">
        <f>'P一般'!K16+'P原料'!K16</f>
        <v>25822</v>
      </c>
      <c r="L16" s="11">
        <f>'P一般'!L16+'P原料'!L16</f>
        <v>102408</v>
      </c>
      <c r="M16" s="11">
        <f>'P一般'!M16+'P原料'!M16</f>
        <v>69048</v>
      </c>
      <c r="N16" s="11">
        <f>'P一般'!N16+'P原料'!N16</f>
        <v>69950</v>
      </c>
      <c r="O16" s="11">
        <f>'P一般'!O16+'P原料'!O16</f>
        <v>29955</v>
      </c>
      <c r="P16" s="18">
        <f>'P一般'!P16+'P原料'!P16</f>
        <v>66203</v>
      </c>
      <c r="Q16" s="30">
        <f>SUM(K16:P16)</f>
        <v>363386</v>
      </c>
      <c r="R16" s="22">
        <f>J16+Q16</f>
        <v>525537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'P一般'!D17+'P原料'!D17</f>
        <v>1992321</v>
      </c>
      <c r="E17" s="11">
        <f>'P一般'!E17+'P原料'!E17</f>
        <v>2904846</v>
      </c>
      <c r="F17" s="11">
        <f>'P一般'!F17+'P原料'!F17</f>
        <v>0</v>
      </c>
      <c r="G17" s="11">
        <f>'P一般'!G17+'P原料'!G17</f>
        <v>883978</v>
      </c>
      <c r="H17" s="11">
        <f>'P一般'!H17+'P原料'!H17</f>
        <v>1013208</v>
      </c>
      <c r="I17" s="18">
        <f>'P一般'!I17+'P原料'!I17</f>
        <v>4789945</v>
      </c>
      <c r="J17" s="26">
        <f>SUM(D17:I17)</f>
        <v>11584298</v>
      </c>
      <c r="K17" s="22">
        <f>'P一般'!K17+'P原料'!K17</f>
        <v>2351373</v>
      </c>
      <c r="L17" s="11">
        <f>'P一般'!L17+'P原料'!L17</f>
        <v>10142535</v>
      </c>
      <c r="M17" s="11">
        <f>'P一般'!M17+'P原料'!M17</f>
        <v>6380677</v>
      </c>
      <c r="N17" s="11">
        <f>'P一般'!N17+'P原料'!N17</f>
        <v>6411953</v>
      </c>
      <c r="O17" s="11">
        <f>'P一般'!O17+'P原料'!O17</f>
        <v>2661372</v>
      </c>
      <c r="P17" s="18">
        <f>'P一般'!P17+'P原料'!P17</f>
        <v>6264555</v>
      </c>
      <c r="Q17" s="26">
        <f>SUM(K17:P17)</f>
        <v>34212465</v>
      </c>
      <c r="R17" s="22">
        <f>J17+Q17</f>
        <v>45796763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17">
        <f>IF(OR(D16=0,D17=0)," ",(D17/D16)*1000)</f>
        <v>60470.4828967736</v>
      </c>
      <c r="E18" s="12">
        <f aca="true" t="shared" si="4" ref="E18:R18">IF(OR(E16=0,E17=0)," ",(E17/E16)*1000)</f>
        <v>64740.60041454011</v>
      </c>
      <c r="F18" s="12" t="str">
        <f t="shared" si="4"/>
        <v> </v>
      </c>
      <c r="G18" s="12">
        <f t="shared" si="4"/>
        <v>76714.22372646011</v>
      </c>
      <c r="H18" s="12">
        <f t="shared" si="4"/>
        <v>76341.77215189874</v>
      </c>
      <c r="I18" s="19">
        <f t="shared" si="4"/>
        <v>80449.19381928115</v>
      </c>
      <c r="J18" s="27">
        <f t="shared" si="4"/>
        <v>71441.42188453973</v>
      </c>
      <c r="K18" s="23">
        <f t="shared" si="4"/>
        <v>91060.83959414452</v>
      </c>
      <c r="L18" s="12">
        <f t="shared" si="4"/>
        <v>99040.45582376377</v>
      </c>
      <c r="M18" s="12">
        <f t="shared" si="4"/>
        <v>92409.2949832001</v>
      </c>
      <c r="N18" s="12">
        <f t="shared" si="4"/>
        <v>91664.80343102217</v>
      </c>
      <c r="O18" s="12">
        <f t="shared" si="4"/>
        <v>88845.66850275414</v>
      </c>
      <c r="P18" s="19">
        <f t="shared" si="4"/>
        <v>94626.45197347553</v>
      </c>
      <c r="Q18" s="27">
        <f t="shared" si="4"/>
        <v>94149.10040562927</v>
      </c>
      <c r="R18" s="23">
        <f t="shared" si="4"/>
        <v>87142.79489360406</v>
      </c>
      <c r="S18" s="7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20582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16216</v>
      </c>
      <c r="J19" s="30">
        <f>SUM(D19:I19)</f>
        <v>36798</v>
      </c>
      <c r="K19" s="22">
        <f>'P一般'!K19+'P原料'!K19</f>
        <v>0</v>
      </c>
      <c r="L19" s="11">
        <f>'P一般'!L19+'P原料'!L19</f>
        <v>10501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21328</v>
      </c>
      <c r="P19" s="18">
        <f>'P一般'!P19+'P原料'!P19</f>
        <v>0</v>
      </c>
      <c r="Q19" s="30">
        <f>SUM(K19:P19)</f>
        <v>31829</v>
      </c>
      <c r="R19" s="22">
        <f>J19+Q19</f>
        <v>68627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1275039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1105930</v>
      </c>
      <c r="J20" s="26">
        <f>SUM(D20:I20)</f>
        <v>2380969</v>
      </c>
      <c r="K20" s="22">
        <f>'P一般'!K20+'P原料'!K20</f>
        <v>0</v>
      </c>
      <c r="L20" s="11">
        <f>'P一般'!L20+'P原料'!L20</f>
        <v>1032073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1930089</v>
      </c>
      <c r="P20" s="18">
        <f>'P一般'!P20+'P原料'!P20</f>
        <v>0</v>
      </c>
      <c r="Q20" s="26">
        <f>SUM(K20:P20)</f>
        <v>2962162</v>
      </c>
      <c r="R20" s="22">
        <f>J20+Q20</f>
        <v>5343131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61949.22748032261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68199.92599901331</v>
      </c>
      <c r="J21" s="27">
        <f t="shared" si="5"/>
        <v>64703.76107397141</v>
      </c>
      <c r="K21" s="23" t="str">
        <f t="shared" si="5"/>
        <v> </v>
      </c>
      <c r="L21" s="12">
        <f t="shared" si="5"/>
        <v>98283.30635177602</v>
      </c>
      <c r="M21" s="12" t="str">
        <f t="shared" si="5"/>
        <v> </v>
      </c>
      <c r="N21" s="12" t="str">
        <f t="shared" si="5"/>
        <v> </v>
      </c>
      <c r="O21" s="12">
        <f t="shared" si="5"/>
        <v>90495.54576144036</v>
      </c>
      <c r="P21" s="19" t="str">
        <f t="shared" si="5"/>
        <v> </v>
      </c>
      <c r="Q21" s="27">
        <f t="shared" si="5"/>
        <v>93064.87794149989</v>
      </c>
      <c r="R21" s="23">
        <f t="shared" si="5"/>
        <v>77857.56334970202</v>
      </c>
      <c r="S21" s="7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'P一般'!D31+'P原料'!D31</f>
        <v>421138</v>
      </c>
      <c r="E31" s="11">
        <f>'P一般'!E31+'P原料'!E31</f>
        <v>483192</v>
      </c>
      <c r="F31" s="11">
        <f>'P一般'!F31+'P原料'!F31</f>
        <v>506862</v>
      </c>
      <c r="G31" s="11">
        <f>'P一般'!G31+'P原料'!G31</f>
        <v>371370</v>
      </c>
      <c r="H31" s="11">
        <f>'P一般'!H31+'P原料'!H31</f>
        <v>492315</v>
      </c>
      <c r="I31" s="18">
        <f>'P一般'!I31+'P原料'!I31</f>
        <v>408184</v>
      </c>
      <c r="J31" s="30">
        <f>SUM(D31:I31)</f>
        <v>2683061</v>
      </c>
      <c r="K31" s="22">
        <f>'P一般'!K31+'P原料'!K31</f>
        <v>559148</v>
      </c>
      <c r="L31" s="11">
        <f>'P一般'!L31+'P原料'!L31</f>
        <v>509095</v>
      </c>
      <c r="M31" s="11">
        <f>'P一般'!M31+'P原料'!M31</f>
        <v>569131</v>
      </c>
      <c r="N31" s="11">
        <f>'P一般'!N31+'P原料'!N31</f>
        <v>605220</v>
      </c>
      <c r="O31" s="11">
        <f>'P一般'!O31+'P原料'!O31</f>
        <v>624716</v>
      </c>
      <c r="P31" s="18">
        <f>'P一般'!P31+'P原料'!P31</f>
        <v>684542</v>
      </c>
      <c r="Q31" s="30">
        <f>SUM(K31:P31)</f>
        <v>3551852</v>
      </c>
      <c r="R31" s="22">
        <f>J31+Q31</f>
        <v>6234913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'P一般'!D32+'P原料'!D32</f>
        <v>28046045</v>
      </c>
      <c r="E32" s="11">
        <f>'P一般'!E32+'P原料'!E32</f>
        <v>30470595</v>
      </c>
      <c r="F32" s="11">
        <f>'P一般'!F32+'P原料'!F32</f>
        <v>32252472</v>
      </c>
      <c r="G32" s="11">
        <f>'P一般'!G32+'P原料'!G32</f>
        <v>25661798</v>
      </c>
      <c r="H32" s="11">
        <f>'P一般'!H32+'P原料'!H32</f>
        <v>36560235</v>
      </c>
      <c r="I32" s="18">
        <f>'P一般'!I32+'P原料'!I32</f>
        <v>31478105</v>
      </c>
      <c r="J32" s="26">
        <f>SUM(D32:I32)</f>
        <v>184469250</v>
      </c>
      <c r="K32" s="22">
        <f>'P一般'!K32+'P原料'!K32</f>
        <v>49618644</v>
      </c>
      <c r="L32" s="11">
        <f>'P一般'!L32+'P原料'!L32</f>
        <v>48289225</v>
      </c>
      <c r="M32" s="11">
        <f>'P一般'!M32+'P原料'!M32</f>
        <v>52118834</v>
      </c>
      <c r="N32" s="11">
        <f>'P一般'!N32+'P原料'!N32</f>
        <v>53434221</v>
      </c>
      <c r="O32" s="11">
        <f>'P一般'!O32+'P原料'!O32</f>
        <v>55347529</v>
      </c>
      <c r="P32" s="18">
        <f>'P一般'!P32+'P原料'!P32</f>
        <v>67089391</v>
      </c>
      <c r="Q32" s="26">
        <f>SUM(K32:P32)</f>
        <v>325897844</v>
      </c>
      <c r="R32" s="22">
        <f>J32+Q32</f>
        <v>510367094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17">
        <f>IF(OR(D31=0,D32=0)," ",(D32/D31)*1000)</f>
        <v>66595.85456548685</v>
      </c>
      <c r="E33" s="12">
        <f aca="true" t="shared" si="9" ref="E33:R33">IF(OR(E31=0,E32=0)," ",(E32/E31)*1000)</f>
        <v>63061.050265732876</v>
      </c>
      <c r="F33" s="12">
        <f t="shared" si="9"/>
        <v>63631.66305621648</v>
      </c>
      <c r="G33" s="12">
        <f t="shared" si="9"/>
        <v>69100.35274793333</v>
      </c>
      <c r="H33" s="12">
        <f t="shared" si="9"/>
        <v>74261.8750190427</v>
      </c>
      <c r="I33" s="19">
        <f t="shared" si="9"/>
        <v>77117.43968406405</v>
      </c>
      <c r="J33" s="27">
        <f t="shared" si="9"/>
        <v>68753.28216540735</v>
      </c>
      <c r="K33" s="23">
        <f t="shared" si="9"/>
        <v>88739.73259315958</v>
      </c>
      <c r="L33" s="12">
        <f t="shared" si="9"/>
        <v>94853.07260923795</v>
      </c>
      <c r="M33" s="12">
        <f t="shared" si="9"/>
        <v>91576.16436286198</v>
      </c>
      <c r="N33" s="12">
        <f t="shared" si="9"/>
        <v>88288.92138395955</v>
      </c>
      <c r="O33" s="12">
        <f t="shared" si="9"/>
        <v>88596.30456079241</v>
      </c>
      <c r="P33" s="19">
        <f t="shared" si="9"/>
        <v>98006.24505143585</v>
      </c>
      <c r="Q33" s="27">
        <f t="shared" si="9"/>
        <v>91754.34224173754</v>
      </c>
      <c r="R33" s="23">
        <f t="shared" si="9"/>
        <v>81856.3296713202</v>
      </c>
      <c r="S33" s="7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'P一般'!D34+'P原料'!D34</f>
        <v>192199</v>
      </c>
      <c r="E34" s="11">
        <f>'P一般'!E34+'P原料'!E34</f>
        <v>88370</v>
      </c>
      <c r="F34" s="11">
        <f>'P一般'!F34+'P原料'!F34</f>
        <v>105638</v>
      </c>
      <c r="G34" s="11">
        <f>'P一般'!G34+'P原料'!G34</f>
        <v>66262</v>
      </c>
      <c r="H34" s="11">
        <f>'P一般'!H34+'P原料'!H34</f>
        <v>24187</v>
      </c>
      <c r="I34" s="18">
        <f>'P一般'!I34+'P原料'!I34</f>
        <v>130412</v>
      </c>
      <c r="J34" s="30">
        <f>SUM(D34:I34)</f>
        <v>607068</v>
      </c>
      <c r="K34" s="22">
        <f>'P一般'!K34+'P原料'!K34</f>
        <v>84087</v>
      </c>
      <c r="L34" s="11">
        <f>'P一般'!L34+'P原料'!L34</f>
        <v>159797</v>
      </c>
      <c r="M34" s="11">
        <f>'P一般'!M34+'P原料'!M34</f>
        <v>109200</v>
      </c>
      <c r="N34" s="11">
        <f>'P一般'!N34+'P原料'!N34</f>
        <v>98348</v>
      </c>
      <c r="O34" s="11">
        <f>'P一般'!O34+'P原料'!O34</f>
        <v>148397</v>
      </c>
      <c r="P34" s="18">
        <f>'P一般'!P34+'P原料'!P34</f>
        <v>73890</v>
      </c>
      <c r="Q34" s="30">
        <f>SUM(K34:P34)</f>
        <v>673719</v>
      </c>
      <c r="R34" s="22">
        <f>J34+Q34</f>
        <v>1280787</v>
      </c>
      <c r="S34" s="7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'P一般'!D35+'P原料'!D35</f>
        <v>12162592</v>
      </c>
      <c r="E35" s="11">
        <f>'P一般'!E35+'P原料'!E35</f>
        <v>5291131</v>
      </c>
      <c r="F35" s="11">
        <f>'P一般'!F35+'P原料'!F35</f>
        <v>6664513</v>
      </c>
      <c r="G35" s="11">
        <f>'P一般'!G35+'P原料'!G35</f>
        <v>4527148</v>
      </c>
      <c r="H35" s="11">
        <f>'P一般'!H35+'P原料'!H35</f>
        <v>1831360</v>
      </c>
      <c r="I35" s="18">
        <f>'P一般'!I35+'P原料'!I35</f>
        <v>10447724</v>
      </c>
      <c r="J35" s="26">
        <f>SUM(D35:I35)</f>
        <v>40924468</v>
      </c>
      <c r="K35" s="22">
        <f>'P一般'!K35+'P原料'!K35</f>
        <v>7473202</v>
      </c>
      <c r="L35" s="11">
        <f>'P一般'!L35+'P原料'!L35</f>
        <v>15546521</v>
      </c>
      <c r="M35" s="11">
        <f>'P一般'!M35+'P原料'!M35</f>
        <v>9927639</v>
      </c>
      <c r="N35" s="11">
        <f>'P一般'!N35+'P原料'!N35</f>
        <v>8277396</v>
      </c>
      <c r="O35" s="11">
        <f>'P一般'!O35+'P原料'!O35</f>
        <v>13351642</v>
      </c>
      <c r="P35" s="18">
        <f>'P一般'!P35+'P原料'!P35</f>
        <v>6964675</v>
      </c>
      <c r="Q35" s="26">
        <f>SUM(K35:P35)</f>
        <v>61541075</v>
      </c>
      <c r="R35" s="22">
        <f>J35+Q35</f>
        <v>102465543</v>
      </c>
      <c r="S35" s="7"/>
    </row>
    <row r="36" spans="1:19" s="6" customFormat="1" ht="16.5" customHeight="1" thickBot="1">
      <c r="A36" s="165"/>
      <c r="B36" s="113" t="s">
        <v>18</v>
      </c>
      <c r="C36" s="113" t="s">
        <v>3</v>
      </c>
      <c r="D36" s="17">
        <f>IF(OR(D34=0,D35=0)," ",(D35/D34)*1000)</f>
        <v>63281.244959651194</v>
      </c>
      <c r="E36" s="12">
        <f aca="true" t="shared" si="10" ref="E36:R36">IF(OR(E34=0,E35=0)," ",(E35/E34)*1000)</f>
        <v>59874.742559692204</v>
      </c>
      <c r="F36" s="12">
        <f t="shared" si="10"/>
        <v>63088.216361536564</v>
      </c>
      <c r="G36" s="12">
        <f t="shared" si="10"/>
        <v>68321.93414023121</v>
      </c>
      <c r="H36" s="12">
        <f t="shared" si="10"/>
        <v>75716.70732211518</v>
      </c>
      <c r="I36" s="19">
        <f t="shared" si="10"/>
        <v>80113.21044075699</v>
      </c>
      <c r="J36" s="27">
        <f t="shared" si="10"/>
        <v>67413.3177831808</v>
      </c>
      <c r="K36" s="23">
        <f t="shared" si="10"/>
        <v>88874.64174010252</v>
      </c>
      <c r="L36" s="12">
        <f t="shared" si="10"/>
        <v>97289.19191223865</v>
      </c>
      <c r="M36" s="12">
        <f t="shared" si="10"/>
        <v>90912.44505494506</v>
      </c>
      <c r="N36" s="12">
        <f t="shared" si="10"/>
        <v>84164.35514702891</v>
      </c>
      <c r="O36" s="12">
        <f t="shared" si="10"/>
        <v>89972.45227329394</v>
      </c>
      <c r="P36" s="19">
        <f t="shared" si="10"/>
        <v>94257.34199485721</v>
      </c>
      <c r="Q36" s="27">
        <f t="shared" si="10"/>
        <v>91345.31607391212</v>
      </c>
      <c r="R36" s="23">
        <f t="shared" si="10"/>
        <v>80002.01672877693</v>
      </c>
      <c r="S36" s="7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'P一般'!D40+'P原料'!D40</f>
        <v>793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0">
        <f>SUM(D40:I40)</f>
        <v>793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793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'P一般'!D41+'P原料'!D41</f>
        <v>56248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56248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56248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17">
        <f>IF(OR(D40=0,D41=0)," ",(D41/D40)*1000)</f>
        <v>70930.64312736443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>
        <f t="shared" si="12"/>
        <v>70930.64312736443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70930.64312736443</v>
      </c>
      <c r="S42" s="7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'P一般'!D43+'P原料'!D43</f>
        <v>0</v>
      </c>
      <c r="E43" s="11">
        <f>'P一般'!E43+'P原料'!E43</f>
        <v>3</v>
      </c>
      <c r="F43" s="11">
        <f>'P一般'!F43+'P原料'!F43</f>
        <v>0</v>
      </c>
      <c r="G43" s="11">
        <f>'P一般'!G43+'P原料'!G43</f>
        <v>113</v>
      </c>
      <c r="H43" s="11">
        <f>'P一般'!H43+'P原料'!H43</f>
        <v>5</v>
      </c>
      <c r="I43" s="18">
        <f>'P一般'!I43+'P原料'!I43</f>
        <v>2</v>
      </c>
      <c r="J43" s="30">
        <f>SUM(D43:I43)</f>
        <v>123</v>
      </c>
      <c r="K43" s="22">
        <f>'P一般'!K43+'P原料'!K43</f>
        <v>0</v>
      </c>
      <c r="L43" s="11">
        <f>'P一般'!L43+'P原料'!L43</f>
        <v>4</v>
      </c>
      <c r="M43" s="11">
        <f>'P一般'!M43+'P原料'!M43</f>
        <v>5</v>
      </c>
      <c r="N43" s="11">
        <f>'P一般'!N43+'P原料'!N43</f>
        <v>0</v>
      </c>
      <c r="O43" s="11">
        <f>'P一般'!O43+'P原料'!O43</f>
        <v>2</v>
      </c>
      <c r="P43" s="18">
        <f>'P一般'!P43+'P原料'!P43</f>
        <v>2</v>
      </c>
      <c r="Q43" s="30">
        <f>SUM(K43:P43)</f>
        <v>13</v>
      </c>
      <c r="R43" s="22">
        <f>J43+Q43</f>
        <v>136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'P一般'!D44+'P原料'!D44</f>
        <v>0</v>
      </c>
      <c r="E44" s="11">
        <f>'P一般'!E44+'P原料'!E44</f>
        <v>1632</v>
      </c>
      <c r="F44" s="11">
        <f>'P一般'!F44+'P原料'!F44</f>
        <v>0</v>
      </c>
      <c r="G44" s="11">
        <f>'P一般'!G44+'P原料'!G44</f>
        <v>6510</v>
      </c>
      <c r="H44" s="11">
        <f>'P一般'!H44+'P原料'!H44</f>
        <v>3393</v>
      </c>
      <c r="I44" s="18">
        <f>'P一般'!I44+'P原料'!I44</f>
        <v>834</v>
      </c>
      <c r="J44" s="26">
        <f>SUM(D44:I44)</f>
        <v>12369</v>
      </c>
      <c r="K44" s="22">
        <f>'P一般'!K44+'P原料'!K44</f>
        <v>0</v>
      </c>
      <c r="L44" s="11">
        <f>'P一般'!L44+'P原料'!L44</f>
        <v>1783</v>
      </c>
      <c r="M44" s="11">
        <f>'P一般'!M44+'P原料'!M44</f>
        <v>2773</v>
      </c>
      <c r="N44" s="11">
        <f>'P一般'!N44+'P原料'!N44</f>
        <v>0</v>
      </c>
      <c r="O44" s="11">
        <f>'P一般'!O44+'P原料'!O44</f>
        <v>907</v>
      </c>
      <c r="P44" s="18">
        <f>'P一般'!P44+'P原料'!P44</f>
        <v>928</v>
      </c>
      <c r="Q44" s="26">
        <f>SUM(K44:P44)</f>
        <v>6391</v>
      </c>
      <c r="R44" s="22">
        <f>J44+Q44</f>
        <v>18760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544000</v>
      </c>
      <c r="F45" s="12" t="str">
        <f t="shared" si="13"/>
        <v> </v>
      </c>
      <c r="G45" s="12">
        <f t="shared" si="13"/>
        <v>57610.61946902655</v>
      </c>
      <c r="H45" s="12">
        <f t="shared" si="13"/>
        <v>678600</v>
      </c>
      <c r="I45" s="19">
        <f t="shared" si="13"/>
        <v>417000</v>
      </c>
      <c r="J45" s="27">
        <f t="shared" si="13"/>
        <v>100560.9756097561</v>
      </c>
      <c r="K45" s="23" t="str">
        <f t="shared" si="13"/>
        <v> </v>
      </c>
      <c r="L45" s="12">
        <f t="shared" si="13"/>
        <v>445750</v>
      </c>
      <c r="M45" s="12">
        <f t="shared" si="13"/>
        <v>554600</v>
      </c>
      <c r="N45" s="12" t="str">
        <f t="shared" si="13"/>
        <v> </v>
      </c>
      <c r="O45" s="12">
        <f t="shared" si="13"/>
        <v>453500</v>
      </c>
      <c r="P45" s="19">
        <f t="shared" si="13"/>
        <v>464000</v>
      </c>
      <c r="Q45" s="27">
        <f t="shared" si="13"/>
        <v>491615.3846153846</v>
      </c>
      <c r="R45" s="23">
        <f t="shared" si="13"/>
        <v>137941.17647058822</v>
      </c>
      <c r="S45" s="7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306</v>
      </c>
      <c r="N46" s="11">
        <f>'P一般'!N46+'P原料'!N46</f>
        <v>15993</v>
      </c>
      <c r="O46" s="11">
        <f>'P一般'!O46+'P原料'!O46</f>
        <v>7246</v>
      </c>
      <c r="P46" s="18">
        <f>'P一般'!P46+'P原料'!P46</f>
        <v>0</v>
      </c>
      <c r="Q46" s="30">
        <f>SUM(K46:P46)</f>
        <v>23545</v>
      </c>
      <c r="R46" s="22">
        <f>J46+Q46</f>
        <v>23545</v>
      </c>
      <c r="S46" s="5"/>
    </row>
    <row r="47" spans="1:18" ht="16.5" customHeight="1">
      <c r="A47" s="164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30400</v>
      </c>
      <c r="N47" s="11">
        <f>'P一般'!N47+'P原料'!N47</f>
        <v>1600418</v>
      </c>
      <c r="O47" s="11">
        <f>'P一般'!O47+'P原料'!O47</f>
        <v>667603</v>
      </c>
      <c r="P47" s="18">
        <f>'P一般'!P47+'P原料'!P47</f>
        <v>0</v>
      </c>
      <c r="Q47" s="26">
        <f>SUM(K47:P47)</f>
        <v>2298421</v>
      </c>
      <c r="R47" s="22">
        <f>J47+Q47</f>
        <v>2298421</v>
      </c>
    </row>
    <row r="48" spans="1:18" ht="16.5" customHeight="1" thickBot="1">
      <c r="A48" s="165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>
        <f t="shared" si="14"/>
        <v>99346.40522875817</v>
      </c>
      <c r="N48" s="12">
        <f t="shared" si="14"/>
        <v>100069.90558369287</v>
      </c>
      <c r="O48" s="12">
        <f t="shared" si="14"/>
        <v>92134.00496825835</v>
      </c>
      <c r="P48" s="19" t="str">
        <f t="shared" si="14"/>
        <v> </v>
      </c>
      <c r="Q48" s="27">
        <f t="shared" si="14"/>
        <v>97618.22042896581</v>
      </c>
      <c r="R48" s="23">
        <f t="shared" si="14"/>
        <v>97618.22042896581</v>
      </c>
    </row>
    <row r="49" spans="1:18" ht="16.5" customHeight="1">
      <c r="A49" s="167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715436</v>
      </c>
      <c r="E49" s="42">
        <f t="shared" si="15"/>
        <v>666873</v>
      </c>
      <c r="F49" s="42">
        <f t="shared" si="15"/>
        <v>657181</v>
      </c>
      <c r="G49" s="42">
        <f t="shared" si="15"/>
        <v>519476</v>
      </c>
      <c r="H49" s="42">
        <f t="shared" si="15"/>
        <v>534179</v>
      </c>
      <c r="I49" s="25">
        <f t="shared" si="15"/>
        <v>633069</v>
      </c>
      <c r="J49" s="29">
        <f>J4+J7+J10+J13+J16+J19+J22+J25+J28+J31+J37+J40+J43+J46</f>
        <v>3119146</v>
      </c>
      <c r="K49" s="41">
        <f aca="true" t="shared" si="16" ref="K49:P49">K4+K7+K10+K13+K16+K19+K22+K25+K28+K31+K37+K40+K43+K46+K34</f>
        <v>695530</v>
      </c>
      <c r="L49" s="42">
        <f t="shared" si="16"/>
        <v>781805</v>
      </c>
      <c r="M49" s="42">
        <f t="shared" si="16"/>
        <v>802992</v>
      </c>
      <c r="N49" s="42">
        <f t="shared" si="16"/>
        <v>873416</v>
      </c>
      <c r="O49" s="42">
        <f t="shared" si="16"/>
        <v>888946</v>
      </c>
      <c r="P49" s="25">
        <f t="shared" si="16"/>
        <v>982993</v>
      </c>
      <c r="Q49" s="30">
        <f>SUM(K49:P49)</f>
        <v>5025682</v>
      </c>
      <c r="R49" s="22">
        <f>J49+Q49</f>
        <v>8144828</v>
      </c>
    </row>
    <row r="50" spans="1:18" ht="16.5" customHeight="1">
      <c r="A50" s="167"/>
      <c r="B50" s="112" t="s">
        <v>10</v>
      </c>
      <c r="C50" s="112" t="s">
        <v>2</v>
      </c>
      <c r="D50" s="40">
        <f t="shared" si="15"/>
        <v>46721597</v>
      </c>
      <c r="E50" s="13">
        <f t="shared" si="15"/>
        <v>41900041</v>
      </c>
      <c r="F50" s="13">
        <f t="shared" si="15"/>
        <v>41753764</v>
      </c>
      <c r="G50" s="13">
        <f t="shared" si="15"/>
        <v>35847803</v>
      </c>
      <c r="H50" s="13">
        <f t="shared" si="15"/>
        <v>39750557</v>
      </c>
      <c r="I50" s="24">
        <f t="shared" si="15"/>
        <v>49182859</v>
      </c>
      <c r="J50" s="28">
        <f>J5+J8+J11+J14+J17+J20+J23+J26+J29+J32+J38+J41+J44+J47</f>
        <v>214232153</v>
      </c>
      <c r="K50" s="40">
        <f aca="true" t="shared" si="17" ref="K50:P50">K5+K8+K11+K14+K17+K20+K23+K26+K29+K32+K38+K41+K44+K47+K35</f>
        <v>61511466</v>
      </c>
      <c r="L50" s="13">
        <f t="shared" si="17"/>
        <v>75012137</v>
      </c>
      <c r="M50" s="13">
        <f t="shared" si="17"/>
        <v>74019221</v>
      </c>
      <c r="N50" s="13">
        <f t="shared" si="17"/>
        <v>77512700</v>
      </c>
      <c r="O50" s="13">
        <f t="shared" si="17"/>
        <v>79200115</v>
      </c>
      <c r="P50" s="24">
        <f t="shared" si="17"/>
        <v>97125910</v>
      </c>
      <c r="Q50" s="26">
        <f>SUM(K50:P50)</f>
        <v>464381549</v>
      </c>
      <c r="R50" s="22">
        <f>J50+Q50</f>
        <v>678613702</v>
      </c>
    </row>
    <row r="51" spans="1:18" ht="16.5" customHeight="1" thickBot="1">
      <c r="A51" s="168"/>
      <c r="B51" s="113" t="s">
        <v>18</v>
      </c>
      <c r="C51" s="113" t="s">
        <v>3</v>
      </c>
      <c r="D51" s="17">
        <f aca="true" t="shared" si="18" ref="D51:I51">IF(D49=0,,D50/D49*1000)</f>
        <v>65305.068517659165</v>
      </c>
      <c r="E51" s="12">
        <f t="shared" si="18"/>
        <v>62830.615424526106</v>
      </c>
      <c r="F51" s="12">
        <f t="shared" si="18"/>
        <v>63534.648749735614</v>
      </c>
      <c r="G51" s="12">
        <f t="shared" si="18"/>
        <v>69007.62114130393</v>
      </c>
      <c r="H51" s="12">
        <f t="shared" si="18"/>
        <v>74414.30119866188</v>
      </c>
      <c r="I51" s="19">
        <f t="shared" si="18"/>
        <v>77689.57096303879</v>
      </c>
      <c r="J51" s="27">
        <f aca="true" t="shared" si="19" ref="J51:P51">IF(J49=0,,J50/J49*1000)</f>
        <v>68682.95135912202</v>
      </c>
      <c r="K51" s="23">
        <f t="shared" si="19"/>
        <v>88438.26434517563</v>
      </c>
      <c r="L51" s="12">
        <f t="shared" si="19"/>
        <v>95947.37434526511</v>
      </c>
      <c r="M51" s="12">
        <f t="shared" si="19"/>
        <v>92179.2757586626</v>
      </c>
      <c r="N51" s="12">
        <f t="shared" si="19"/>
        <v>88746.59955851507</v>
      </c>
      <c r="O51" s="12">
        <f t="shared" si="19"/>
        <v>89094.40505947493</v>
      </c>
      <c r="P51" s="19">
        <f t="shared" si="19"/>
        <v>98806.30889538379</v>
      </c>
      <c r="Q51" s="27">
        <f>IF(OR(Q49=0,Q50=0)," ",(Q50/Q49)*1000)</f>
        <v>92401.69771983186</v>
      </c>
      <c r="R51" s="23">
        <f>IF(OR(R49=0,R50=0)," ",(R50/R49)*1000)</f>
        <v>83318.3588407269</v>
      </c>
    </row>
    <row r="52" spans="1:18" ht="15" thickBot="1">
      <c r="A52" s="170" t="s">
        <v>13</v>
      </c>
      <c r="B52" s="171"/>
      <c r="C52" s="172"/>
      <c r="D52" s="31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3" ht="14.25">
      <c r="A53" s="111" t="str">
        <f>'総合計'!A62</f>
        <v>※4～12月は確定値。1～3月は確報値。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>
        <v>68359</v>
      </c>
      <c r="E7" s="70">
        <v>19355</v>
      </c>
      <c r="F7" s="45">
        <v>32670</v>
      </c>
      <c r="G7" s="45">
        <v>34414</v>
      </c>
      <c r="H7" s="45"/>
      <c r="I7" s="46"/>
      <c r="J7" s="103">
        <f>SUM(D7:I7)</f>
        <v>154798</v>
      </c>
      <c r="K7" s="101"/>
      <c r="L7" s="70"/>
      <c r="M7" s="70"/>
      <c r="N7" s="70">
        <v>25450</v>
      </c>
      <c r="O7" s="70">
        <v>53305</v>
      </c>
      <c r="P7" s="71">
        <v>101083</v>
      </c>
      <c r="Q7" s="26">
        <f>SUM(K7:P7)</f>
        <v>179838</v>
      </c>
      <c r="R7" s="22">
        <f>J7+Q7</f>
        <v>334636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>
        <v>4464391</v>
      </c>
      <c r="E8" s="70">
        <v>1267223</v>
      </c>
      <c r="F8" s="45">
        <v>2078607</v>
      </c>
      <c r="G8" s="45">
        <v>2323945</v>
      </c>
      <c r="H8" s="45"/>
      <c r="I8" s="46"/>
      <c r="J8" s="103">
        <f>SUM(D8:I8)</f>
        <v>10134166</v>
      </c>
      <c r="K8" s="101"/>
      <c r="L8" s="70"/>
      <c r="M8" s="70"/>
      <c r="N8" s="70">
        <v>2379362</v>
      </c>
      <c r="O8" s="70">
        <v>4867816</v>
      </c>
      <c r="P8" s="71">
        <v>10949963</v>
      </c>
      <c r="Q8" s="26">
        <f>SUM(K8:P8)</f>
        <v>18197141</v>
      </c>
      <c r="R8" s="22">
        <f>J8+Q8</f>
        <v>28331307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65308.0208897146</v>
      </c>
      <c r="E9" s="12">
        <v>65472.642727977276</v>
      </c>
      <c r="F9" s="12">
        <v>63624.33425160698</v>
      </c>
      <c r="G9" s="12">
        <v>67529.05794153543</v>
      </c>
      <c r="H9" s="12" t="s">
        <v>53</v>
      </c>
      <c r="I9" s="47" t="s">
        <v>53</v>
      </c>
      <c r="J9" s="27">
        <f>IF(OR(J7=0,J8=0)," ",J8/J7*1000)</f>
        <v>65467.03445780953</v>
      </c>
      <c r="K9" s="154" t="s">
        <v>53</v>
      </c>
      <c r="L9" s="12" t="s">
        <v>53</v>
      </c>
      <c r="M9" s="12" t="s">
        <v>53</v>
      </c>
      <c r="N9" s="12">
        <v>93491.63064833006</v>
      </c>
      <c r="O9" s="12">
        <v>91320.06378388518</v>
      </c>
      <c r="P9" s="47">
        <v>108326.45449778895</v>
      </c>
      <c r="Q9" s="27">
        <f>IF(OR(Q7=0,Q8=0)," ",Q8/Q7*1000)</f>
        <v>101186.29544367708</v>
      </c>
      <c r="R9" s="23">
        <f>IF(OR(R7=0,R8=0)," ",R8/R7*1000)</f>
        <v>84663.05777023392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70">
        <v>10502</v>
      </c>
      <c r="F10" s="45">
        <v>12011</v>
      </c>
      <c r="G10" s="45">
        <v>12864</v>
      </c>
      <c r="H10" s="45">
        <v>4400</v>
      </c>
      <c r="I10" s="46">
        <v>18715</v>
      </c>
      <c r="J10" s="103">
        <f>SUM(D10:I10)</f>
        <v>58492</v>
      </c>
      <c r="K10" s="101"/>
      <c r="L10" s="70"/>
      <c r="M10" s="70">
        <v>21501</v>
      </c>
      <c r="N10" s="70">
        <v>34192</v>
      </c>
      <c r="O10" s="70"/>
      <c r="P10" s="71"/>
      <c r="Q10" s="26">
        <f>SUM(K10:P10)</f>
        <v>55693</v>
      </c>
      <c r="R10" s="22">
        <f>J10+Q10</f>
        <v>114185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70">
        <v>689575</v>
      </c>
      <c r="F11" s="45">
        <v>758172</v>
      </c>
      <c r="G11" s="45">
        <v>813707</v>
      </c>
      <c r="H11" s="45">
        <v>342361</v>
      </c>
      <c r="I11" s="46">
        <v>1360321</v>
      </c>
      <c r="J11" s="103">
        <f>SUM(D11:I11)</f>
        <v>3964136</v>
      </c>
      <c r="K11" s="101"/>
      <c r="L11" s="70"/>
      <c r="M11" s="70">
        <v>2168676</v>
      </c>
      <c r="N11" s="70">
        <v>3107977</v>
      </c>
      <c r="O11" s="70"/>
      <c r="P11" s="71"/>
      <c r="Q11" s="28">
        <f>SUM(K11:P11)</f>
        <v>5276653</v>
      </c>
      <c r="R11" s="24">
        <f>J11+Q11</f>
        <v>9240789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>
        <v>65661.30260902685</v>
      </c>
      <c r="F12" s="12">
        <v>63123.137124302724</v>
      </c>
      <c r="G12" s="12">
        <v>63254.58644278607</v>
      </c>
      <c r="H12" s="12">
        <v>77809.31818181819</v>
      </c>
      <c r="I12" s="47">
        <v>72686.13411701845</v>
      </c>
      <c r="J12" s="27">
        <f>IF(OR(J10=0,J11=0)," ",J11/J10*1000)</f>
        <v>67772.2765506394</v>
      </c>
      <c r="K12" s="154" t="s">
        <v>53</v>
      </c>
      <c r="L12" s="12" t="s">
        <v>53</v>
      </c>
      <c r="M12" s="12">
        <v>100863.95981582253</v>
      </c>
      <c r="N12" s="12">
        <v>90897.78310715957</v>
      </c>
      <c r="O12" s="12" t="s">
        <v>53</v>
      </c>
      <c r="P12" s="47" t="s">
        <v>53</v>
      </c>
      <c r="Q12" s="27">
        <f>IF(OR(Q10=0,Q11=0)," ",Q11/Q10*1000)</f>
        <v>94745.35399421831</v>
      </c>
      <c r="R12" s="23">
        <f>IF(OR(R10=0,R11=0)," ",R11/R10*1000)</f>
        <v>80928.22174541315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70"/>
      <c r="F13" s="45"/>
      <c r="G13" s="45">
        <v>22930</v>
      </c>
      <c r="H13" s="45"/>
      <c r="I13" s="46"/>
      <c r="J13" s="103">
        <f>SUM(D13:I13)</f>
        <v>22930</v>
      </c>
      <c r="K13" s="101">
        <v>26473</v>
      </c>
      <c r="L13" s="70"/>
      <c r="M13" s="70">
        <v>33801</v>
      </c>
      <c r="N13" s="70">
        <v>24263</v>
      </c>
      <c r="O13" s="70">
        <v>3997</v>
      </c>
      <c r="P13" s="71">
        <v>57273</v>
      </c>
      <c r="Q13" s="26">
        <f>SUM(K13:P13)</f>
        <v>145807</v>
      </c>
      <c r="R13" s="22">
        <f>J13+Q13</f>
        <v>168737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70"/>
      <c r="F14" s="45"/>
      <c r="G14" s="45">
        <v>1630717</v>
      </c>
      <c r="H14" s="45"/>
      <c r="I14" s="46"/>
      <c r="J14" s="103">
        <f>SUM(D14:I14)</f>
        <v>1630717</v>
      </c>
      <c r="K14" s="101">
        <v>2068247</v>
      </c>
      <c r="L14" s="70"/>
      <c r="M14" s="70">
        <v>3390222</v>
      </c>
      <c r="N14" s="70">
        <v>2301373</v>
      </c>
      <c r="O14" s="70">
        <v>373157</v>
      </c>
      <c r="P14" s="71">
        <v>5856398</v>
      </c>
      <c r="Q14" s="28">
        <f>SUM(K14:P14)</f>
        <v>13989397</v>
      </c>
      <c r="R14" s="24">
        <f>J14+Q14</f>
        <v>15620114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>
        <v>71117.18273004798</v>
      </c>
      <c r="H15" s="12" t="s">
        <v>53</v>
      </c>
      <c r="I15" s="47" t="s">
        <v>53</v>
      </c>
      <c r="J15" s="27">
        <f>IF(OR(J13=0,J14=0)," ",J14/J13*1000)</f>
        <v>71117.18273004798</v>
      </c>
      <c r="K15" s="154">
        <v>78126.65734899709</v>
      </c>
      <c r="L15" s="12" t="s">
        <v>53</v>
      </c>
      <c r="M15" s="12">
        <v>100299.45859589952</v>
      </c>
      <c r="N15" s="12">
        <v>94851.13135226475</v>
      </c>
      <c r="O15" s="12">
        <v>93359.26945208907</v>
      </c>
      <c r="P15" s="47">
        <v>102254.08132977145</v>
      </c>
      <c r="Q15" s="27">
        <f>IF(OR(Q13=0,Q14=0)," ",Q14/Q13*1000)</f>
        <v>95944.61857112485</v>
      </c>
      <c r="R15" s="23">
        <f>IF(OR(R13=0,R14=0)," ",R14/R13*1000)</f>
        <v>92570.76989634757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32947</v>
      </c>
      <c r="E16" s="70">
        <v>44869</v>
      </c>
      <c r="F16" s="45"/>
      <c r="G16" s="45">
        <v>11523</v>
      </c>
      <c r="H16" s="45">
        <v>13272</v>
      </c>
      <c r="I16" s="46">
        <v>59540</v>
      </c>
      <c r="J16" s="103">
        <f>SUM(D16:I16)</f>
        <v>162151</v>
      </c>
      <c r="K16" s="101">
        <v>25822</v>
      </c>
      <c r="L16" s="70">
        <v>102408</v>
      </c>
      <c r="M16" s="70">
        <v>69048</v>
      </c>
      <c r="N16" s="70">
        <v>69950</v>
      </c>
      <c r="O16" s="70">
        <v>29955</v>
      </c>
      <c r="P16" s="71">
        <v>66203</v>
      </c>
      <c r="Q16" s="26">
        <f>SUM(K16:P16)</f>
        <v>363386</v>
      </c>
      <c r="R16" s="22">
        <f>J16+Q16</f>
        <v>525537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1992321</v>
      </c>
      <c r="E17" s="70">
        <v>2904846</v>
      </c>
      <c r="F17" s="45"/>
      <c r="G17" s="45">
        <v>883978</v>
      </c>
      <c r="H17" s="70">
        <v>1013208</v>
      </c>
      <c r="I17" s="46">
        <v>4789945</v>
      </c>
      <c r="J17" s="103">
        <f>SUM(D17:I17)</f>
        <v>11584298</v>
      </c>
      <c r="K17" s="101">
        <v>2351373</v>
      </c>
      <c r="L17" s="70">
        <v>10142535</v>
      </c>
      <c r="M17" s="70">
        <v>6380677</v>
      </c>
      <c r="N17" s="70">
        <v>6411953</v>
      </c>
      <c r="O17" s="70">
        <v>2661372</v>
      </c>
      <c r="P17" s="71">
        <v>6264555</v>
      </c>
      <c r="Q17" s="26">
        <f>SUM(K17:P17)</f>
        <v>34212465</v>
      </c>
      <c r="R17" s="22">
        <f>J17+Q17</f>
        <v>45796763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>
        <v>60470.4828967736</v>
      </c>
      <c r="E18" s="12">
        <v>64740.60041454011</v>
      </c>
      <c r="F18" s="12" t="s">
        <v>53</v>
      </c>
      <c r="G18" s="12">
        <v>76714.22372646011</v>
      </c>
      <c r="H18" s="12">
        <v>76341.77215189874</v>
      </c>
      <c r="I18" s="47">
        <v>80449.19381928115</v>
      </c>
      <c r="J18" s="27">
        <f>IF(OR(J16=0,J17=0)," ",J17/J16*1000)</f>
        <v>71441.42188453973</v>
      </c>
      <c r="K18" s="37">
        <v>91060.83959414452</v>
      </c>
      <c r="L18" s="12">
        <v>99040.45582376377</v>
      </c>
      <c r="M18" s="12">
        <v>92409.2949832001</v>
      </c>
      <c r="N18" s="12">
        <v>91664.80343102217</v>
      </c>
      <c r="O18" s="12">
        <v>88845.66850275414</v>
      </c>
      <c r="P18" s="47">
        <v>94626.45197347553</v>
      </c>
      <c r="Q18" s="27">
        <f>IF(OR(Q16=0,Q17=0)," ",Q17/Q16*1000)</f>
        <v>94149.10040562927</v>
      </c>
      <c r="R18" s="23">
        <f>IF(OR(R16=0,R17=0)," ",R17/R16*1000)</f>
        <v>87142.79489360406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70">
        <v>20582</v>
      </c>
      <c r="F19" s="45"/>
      <c r="G19" s="45"/>
      <c r="H19" s="45"/>
      <c r="I19" s="46">
        <v>16216</v>
      </c>
      <c r="J19" s="103">
        <f>SUM(D19:I19)</f>
        <v>36798</v>
      </c>
      <c r="K19" s="101"/>
      <c r="L19" s="70">
        <v>10501</v>
      </c>
      <c r="M19" s="70"/>
      <c r="N19" s="70"/>
      <c r="O19" s="70">
        <v>21328</v>
      </c>
      <c r="P19" s="71"/>
      <c r="Q19" s="26">
        <f>SUM(K19:P19)</f>
        <v>31829</v>
      </c>
      <c r="R19" s="22">
        <f>J19+Q19</f>
        <v>68627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70">
        <v>1275039</v>
      </c>
      <c r="F20" s="45"/>
      <c r="G20" s="45"/>
      <c r="H20" s="45"/>
      <c r="I20" s="46">
        <v>1105930</v>
      </c>
      <c r="J20" s="103">
        <f>SUM(D20:I20)</f>
        <v>2380969</v>
      </c>
      <c r="K20" s="101"/>
      <c r="L20" s="70">
        <v>1032073</v>
      </c>
      <c r="M20" s="70"/>
      <c r="N20" s="70"/>
      <c r="O20" s="70">
        <v>1930089</v>
      </c>
      <c r="P20" s="71"/>
      <c r="Q20" s="26">
        <f>SUM(K20:P20)</f>
        <v>2962162</v>
      </c>
      <c r="R20" s="22">
        <f>J20+Q20</f>
        <v>5343131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>
        <v>61949.22748032261</v>
      </c>
      <c r="F21" s="12" t="s">
        <v>53</v>
      </c>
      <c r="G21" s="12" t="s">
        <v>53</v>
      </c>
      <c r="H21" s="12" t="s">
        <v>53</v>
      </c>
      <c r="I21" s="47">
        <v>68199.92599901331</v>
      </c>
      <c r="J21" s="27">
        <f>IF(OR(J19=0,J20=0)," ",J20/J19*1000)</f>
        <v>64703.76107397141</v>
      </c>
      <c r="K21" s="154" t="s">
        <v>53</v>
      </c>
      <c r="L21" s="12">
        <v>98283.30635177602</v>
      </c>
      <c r="M21" s="12" t="s">
        <v>53</v>
      </c>
      <c r="N21" s="12" t="s">
        <v>53</v>
      </c>
      <c r="O21" s="12">
        <v>90495.54576144036</v>
      </c>
      <c r="P21" s="47" t="s">
        <v>53</v>
      </c>
      <c r="Q21" s="27">
        <f>IF(OR(Q19=0,Q20=0)," ",Q20/Q19*1000)</f>
        <v>93064.87794149989</v>
      </c>
      <c r="R21" s="23">
        <f>IF(OR(R19=0,R20=0)," ",R20/R19*1000)</f>
        <v>77857.56334970202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421138</v>
      </c>
      <c r="E31" s="70">
        <v>483192</v>
      </c>
      <c r="F31" s="45">
        <v>506862</v>
      </c>
      <c r="G31" s="45">
        <v>371370</v>
      </c>
      <c r="H31" s="45">
        <v>492315</v>
      </c>
      <c r="I31" s="46">
        <v>408184</v>
      </c>
      <c r="J31" s="103">
        <f>SUM(D31:I31)</f>
        <v>2683061</v>
      </c>
      <c r="K31" s="101">
        <v>559148</v>
      </c>
      <c r="L31" s="70">
        <v>509095</v>
      </c>
      <c r="M31" s="70">
        <v>569131</v>
      </c>
      <c r="N31" s="70">
        <v>605220</v>
      </c>
      <c r="O31" s="70">
        <v>624716</v>
      </c>
      <c r="P31" s="71">
        <v>684542</v>
      </c>
      <c r="Q31" s="26">
        <f>SUM(K31:P31)</f>
        <v>3551852</v>
      </c>
      <c r="R31" s="22">
        <f>J31+Q31</f>
        <v>6234913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28046045</v>
      </c>
      <c r="E32" s="70">
        <v>30470595</v>
      </c>
      <c r="F32" s="45">
        <v>32252472</v>
      </c>
      <c r="G32" s="45">
        <v>25661798</v>
      </c>
      <c r="H32" s="45">
        <v>36560235</v>
      </c>
      <c r="I32" s="46">
        <v>31478105</v>
      </c>
      <c r="J32" s="103">
        <f>SUM(D32:I32)</f>
        <v>184469250</v>
      </c>
      <c r="K32" s="101">
        <v>49618644</v>
      </c>
      <c r="L32" s="70">
        <v>48289225</v>
      </c>
      <c r="M32" s="70">
        <v>52118834</v>
      </c>
      <c r="N32" s="70">
        <v>53434221</v>
      </c>
      <c r="O32" s="70">
        <v>55347529</v>
      </c>
      <c r="P32" s="71">
        <v>67089391</v>
      </c>
      <c r="Q32" s="28">
        <f>SUM(K32:P32)</f>
        <v>325897844</v>
      </c>
      <c r="R32" s="24">
        <f>J32+Q32</f>
        <v>510367094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66595.85456548685</v>
      </c>
      <c r="E33" s="12">
        <v>63061.050265732876</v>
      </c>
      <c r="F33" s="12">
        <v>63631.66305621648</v>
      </c>
      <c r="G33" s="12">
        <v>69100.35274793333</v>
      </c>
      <c r="H33" s="12">
        <v>74261.8750190427</v>
      </c>
      <c r="I33" s="47">
        <v>77117.43968406405</v>
      </c>
      <c r="J33" s="27">
        <f>IF(OR(J31=0,J32=0)," ",J32/J31*1000)</f>
        <v>68753.28216540735</v>
      </c>
      <c r="K33" s="154">
        <v>88739.73259315958</v>
      </c>
      <c r="L33" s="12">
        <v>94853.07260923795</v>
      </c>
      <c r="M33" s="12">
        <v>91576.16436286198</v>
      </c>
      <c r="N33" s="12">
        <v>88288.92138395955</v>
      </c>
      <c r="O33" s="12">
        <v>88596.30456079241</v>
      </c>
      <c r="P33" s="47">
        <v>98006.24505143585</v>
      </c>
      <c r="Q33" s="27">
        <f>IF(OR(Q31=0,Q32=0)," ",Q32/Q31*1000)</f>
        <v>91754.34224173754</v>
      </c>
      <c r="R33" s="23">
        <f>IF(OR(R31=0,R32=0)," ",R32/R31*1000)</f>
        <v>81856.3296713202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>
        <v>192199</v>
      </c>
      <c r="E34" s="70">
        <v>88370</v>
      </c>
      <c r="F34" s="70">
        <v>105638</v>
      </c>
      <c r="G34" s="70">
        <v>66262</v>
      </c>
      <c r="H34" s="70">
        <v>24187</v>
      </c>
      <c r="I34" s="71">
        <v>130412</v>
      </c>
      <c r="J34" s="103">
        <f>SUM(D34:I34)</f>
        <v>607068</v>
      </c>
      <c r="K34" s="101">
        <v>84087</v>
      </c>
      <c r="L34" s="70">
        <v>159797</v>
      </c>
      <c r="M34" s="70">
        <v>109200</v>
      </c>
      <c r="N34" s="70">
        <v>98348</v>
      </c>
      <c r="O34" s="70">
        <v>148397</v>
      </c>
      <c r="P34" s="71">
        <v>73890</v>
      </c>
      <c r="Q34" s="26">
        <f>SUM(K34:P34)</f>
        <v>673719</v>
      </c>
      <c r="R34" s="22">
        <f>J34+Q34</f>
        <v>1280787</v>
      </c>
      <c r="S34" s="5"/>
    </row>
    <row r="35" spans="1:19" s="6" customFormat="1" ht="15" customHeight="1">
      <c r="A35" s="164"/>
      <c r="B35" s="112" t="s">
        <v>10</v>
      </c>
      <c r="C35" s="112" t="s">
        <v>2</v>
      </c>
      <c r="D35" s="101">
        <v>12162592</v>
      </c>
      <c r="E35" s="70">
        <v>5291131</v>
      </c>
      <c r="F35" s="70">
        <v>6664513</v>
      </c>
      <c r="G35" s="70">
        <v>4527148</v>
      </c>
      <c r="H35" s="70">
        <v>1831360</v>
      </c>
      <c r="I35" s="71">
        <v>10447724</v>
      </c>
      <c r="J35" s="103">
        <f>SUM(D35:I35)</f>
        <v>40924468</v>
      </c>
      <c r="K35" s="101">
        <v>7473202</v>
      </c>
      <c r="L35" s="70">
        <v>15546521</v>
      </c>
      <c r="M35" s="70">
        <v>9927639</v>
      </c>
      <c r="N35" s="70">
        <v>8277396</v>
      </c>
      <c r="O35" s="70">
        <v>13351642</v>
      </c>
      <c r="P35" s="71">
        <v>6964675</v>
      </c>
      <c r="Q35" s="26">
        <f>SUM(K35:P35)</f>
        <v>61541075</v>
      </c>
      <c r="R35" s="22">
        <f>J35+Q35</f>
        <v>102465543</v>
      </c>
      <c r="S35" s="5"/>
    </row>
    <row r="36" spans="1:19" s="6" customFormat="1" ht="15" customHeight="1" thickBot="1">
      <c r="A36" s="165"/>
      <c r="B36" s="113" t="s">
        <v>18</v>
      </c>
      <c r="C36" s="113" t="s">
        <v>3</v>
      </c>
      <c r="D36" s="154">
        <v>63281.244959651194</v>
      </c>
      <c r="E36" s="12">
        <v>59874.742559692204</v>
      </c>
      <c r="F36" s="12">
        <v>63088.216361536564</v>
      </c>
      <c r="G36" s="12">
        <v>68321.93414023121</v>
      </c>
      <c r="H36" s="12">
        <v>75716.70732211518</v>
      </c>
      <c r="I36" s="47">
        <v>80113.21044075699</v>
      </c>
      <c r="J36" s="27">
        <f>IF(OR(J34=0,J35=0)," ",J35/J34*1000)</f>
        <v>67413.3177831808</v>
      </c>
      <c r="K36" s="154">
        <v>88874.64174010252</v>
      </c>
      <c r="L36" s="12">
        <v>97289.19191223865</v>
      </c>
      <c r="M36" s="12">
        <v>90912.44505494506</v>
      </c>
      <c r="N36" s="12">
        <v>84164.35514702891</v>
      </c>
      <c r="O36" s="12">
        <v>89972.45227329394</v>
      </c>
      <c r="P36" s="47">
        <v>94257.34199485721</v>
      </c>
      <c r="Q36" s="27">
        <f>IF(OR(Q34=0,Q35=0)," ",Q35/Q34*1000)</f>
        <v>91345.31607391212</v>
      </c>
      <c r="R36" s="23">
        <f>IF(OR(R34=0,R35=0)," ",R35/R34*1000)</f>
        <v>80002.01672877693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>
        <v>793</v>
      </c>
      <c r="E40" s="70"/>
      <c r="F40" s="45"/>
      <c r="G40" s="45"/>
      <c r="H40" s="45"/>
      <c r="I40" s="46"/>
      <c r="J40" s="49">
        <f>SUM(D40:I40)</f>
        <v>793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793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>
        <v>56248</v>
      </c>
      <c r="E41" s="70"/>
      <c r="F41" s="45"/>
      <c r="G41" s="45"/>
      <c r="H41" s="45"/>
      <c r="I41" s="46"/>
      <c r="J41" s="49">
        <f>SUM(D41:I41)</f>
        <v>56248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56248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>
        <v>70930.64312736443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>
        <f>IF(OR(J40=0,J41=0)," ",J41/J40*1000)</f>
        <v>70930.64312736443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>
        <f>IF(OR(R40=0,R41=0)," ",R41/R40*1000)</f>
        <v>70930.64312736443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70">
        <v>3</v>
      </c>
      <c r="F43" s="45"/>
      <c r="G43" s="45">
        <v>113</v>
      </c>
      <c r="H43" s="45">
        <v>5</v>
      </c>
      <c r="I43" s="46">
        <v>2</v>
      </c>
      <c r="J43" s="49">
        <f>SUM(D43:I43)</f>
        <v>123</v>
      </c>
      <c r="K43" s="101"/>
      <c r="L43" s="70">
        <v>4</v>
      </c>
      <c r="M43" s="70">
        <v>5</v>
      </c>
      <c r="N43" s="70"/>
      <c r="O43" s="70">
        <v>2</v>
      </c>
      <c r="P43" s="71">
        <v>2</v>
      </c>
      <c r="Q43" s="26">
        <f>SUM(K43:P43)</f>
        <v>13</v>
      </c>
      <c r="R43" s="22">
        <f>J43+Q43</f>
        <v>136</v>
      </c>
      <c r="S43" s="8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70">
        <v>1632</v>
      </c>
      <c r="F44" s="45"/>
      <c r="G44" s="45">
        <v>6510</v>
      </c>
      <c r="H44" s="45">
        <v>3393</v>
      </c>
      <c r="I44" s="46">
        <v>834</v>
      </c>
      <c r="J44" s="49">
        <f>SUM(D44:I44)</f>
        <v>12369</v>
      </c>
      <c r="K44" s="101"/>
      <c r="L44" s="70">
        <v>1783</v>
      </c>
      <c r="M44" s="70">
        <v>2773</v>
      </c>
      <c r="N44" s="70"/>
      <c r="O44" s="70">
        <v>907</v>
      </c>
      <c r="P44" s="71">
        <v>928</v>
      </c>
      <c r="Q44" s="26">
        <f>SUM(K44:P44)</f>
        <v>6391</v>
      </c>
      <c r="R44" s="22">
        <f>J44+Q44</f>
        <v>18760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>
        <v>544000</v>
      </c>
      <c r="F45" s="12" t="s">
        <v>53</v>
      </c>
      <c r="G45" s="12">
        <v>57610.61946902655</v>
      </c>
      <c r="H45" s="12">
        <v>678600</v>
      </c>
      <c r="I45" s="47">
        <v>417000</v>
      </c>
      <c r="J45" s="27">
        <f>IF(OR(J43=0,J44=0)," ",J44/J43*1000)</f>
        <v>100560.9756097561</v>
      </c>
      <c r="K45" s="154" t="s">
        <v>53</v>
      </c>
      <c r="L45" s="12">
        <v>445750</v>
      </c>
      <c r="M45" s="12">
        <v>554600</v>
      </c>
      <c r="N45" s="12" t="s">
        <v>53</v>
      </c>
      <c r="O45" s="12">
        <v>453500</v>
      </c>
      <c r="P45" s="47">
        <v>464000</v>
      </c>
      <c r="Q45" s="27">
        <f>IF(OR(Q43=0,Q44=0)," ",Q44/Q43*1000)</f>
        <v>491615.3846153846</v>
      </c>
      <c r="R45" s="23">
        <f>IF(OR(R43=0,R44=0)," ",R44/R43*1000)</f>
        <v>137941.17647058822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/>
      <c r="E46" s="70"/>
      <c r="F46" s="45"/>
      <c r="G46" s="45"/>
      <c r="H46" s="45"/>
      <c r="I46" s="46"/>
      <c r="J46" s="49">
        <f>SUM(D46:I46)</f>
        <v>0</v>
      </c>
      <c r="K46" s="101"/>
      <c r="L46" s="70"/>
      <c r="M46" s="70">
        <v>306</v>
      </c>
      <c r="N46" s="70">
        <v>15993</v>
      </c>
      <c r="O46" s="70">
        <v>7246</v>
      </c>
      <c r="P46" s="71"/>
      <c r="Q46" s="29">
        <f>SUM(K46:P46)</f>
        <v>23545</v>
      </c>
      <c r="R46" s="25">
        <f>J46+Q46</f>
        <v>23545</v>
      </c>
      <c r="S46" s="5"/>
    </row>
    <row r="47" spans="1:18" ht="15" customHeight="1">
      <c r="A47" s="164"/>
      <c r="B47" s="112" t="s">
        <v>10</v>
      </c>
      <c r="C47" s="112" t="s">
        <v>2</v>
      </c>
      <c r="D47" s="43"/>
      <c r="E47" s="70"/>
      <c r="F47" s="45"/>
      <c r="G47" s="45"/>
      <c r="H47" s="45"/>
      <c r="I47" s="46"/>
      <c r="J47" s="49">
        <f>SUM(D47:I47)</f>
        <v>0</v>
      </c>
      <c r="K47" s="101"/>
      <c r="L47" s="70"/>
      <c r="M47" s="70">
        <v>30400</v>
      </c>
      <c r="N47" s="70">
        <v>1600418</v>
      </c>
      <c r="O47" s="70">
        <v>667603</v>
      </c>
      <c r="P47" s="71"/>
      <c r="Q47" s="28">
        <f>SUM(K47:P47)</f>
        <v>2298421</v>
      </c>
      <c r="R47" s="24">
        <f>J47+Q47</f>
        <v>2298421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>
        <v>99346.40522875817</v>
      </c>
      <c r="N48" s="12">
        <v>100069.90558369287</v>
      </c>
      <c r="O48" s="12">
        <v>92134.00496825835</v>
      </c>
      <c r="P48" s="47" t="s">
        <v>53</v>
      </c>
      <c r="Q48" s="27">
        <f>IF(OR(Q46=0,Q47=0)," ",Q47/Q46*1000)</f>
        <v>97618.22042896581</v>
      </c>
      <c r="R48" s="23">
        <f>IF(OR(R46=0,R47=0)," ",R47/R46*1000)</f>
        <v>97618.22042896581</v>
      </c>
    </row>
    <row r="49" spans="1:18" ht="15" customHeight="1">
      <c r="A49" s="167" t="s">
        <v>4</v>
      </c>
      <c r="B49" s="112" t="s">
        <v>9</v>
      </c>
      <c r="C49" s="156" t="s">
        <v>1</v>
      </c>
      <c r="D49" s="159">
        <f>D4+D7+D10+D13+D16+D19+D22+D25+D28+D31+D34+D37+D40+D46+D43</f>
        <v>715436</v>
      </c>
      <c r="E49" s="54">
        <f aca="true" t="shared" si="0" ref="E49:H50">E4+E7+E10+E13+E16+E19+E22+E25+E28+E31+E34+E37+E40+E46+E43</f>
        <v>666873</v>
      </c>
      <c r="F49" s="53">
        <f t="shared" si="0"/>
        <v>657181</v>
      </c>
      <c r="G49" s="53">
        <f t="shared" si="0"/>
        <v>519476</v>
      </c>
      <c r="H49" s="53">
        <f t="shared" si="0"/>
        <v>534179</v>
      </c>
      <c r="I49" s="53">
        <f>I4+I7+I10+I13+I16+I19+I22+I25+I28+I31+I34+I37+I40+I46+I43</f>
        <v>633069</v>
      </c>
      <c r="J49" s="102">
        <f>SUM(D49:I49)</f>
        <v>3726214</v>
      </c>
      <c r="K49" s="53">
        <f>K4+K7+K10+K13+K16+K19+K22+K25+K28+K31+K34+K37+K40+K46+K43</f>
        <v>695530</v>
      </c>
      <c r="L49" s="53">
        <f>L4+L7+L10+L13+L16+L19+L22+L25+L28+L31+L34+L37+L40+L46+L43</f>
        <v>781805</v>
      </c>
      <c r="M49" s="14">
        <f aca="true" t="shared" si="1" ref="M49:P50">M4+M7+M10+M13+M16+M19+M22+M25+M28+M31+M34+M37+M40+M46+M43</f>
        <v>802992</v>
      </c>
      <c r="N49" s="14">
        <f t="shared" si="1"/>
        <v>873416</v>
      </c>
      <c r="O49" s="53">
        <f t="shared" si="1"/>
        <v>888946</v>
      </c>
      <c r="P49" s="55">
        <f t="shared" si="1"/>
        <v>982993</v>
      </c>
      <c r="Q49" s="29">
        <f>SUM(K49:P49)</f>
        <v>5025682</v>
      </c>
      <c r="R49" s="25">
        <f>J49+Q49</f>
        <v>8751896</v>
      </c>
    </row>
    <row r="50" spans="1:18" ht="15" customHeight="1">
      <c r="A50" s="167"/>
      <c r="B50" s="112" t="s">
        <v>10</v>
      </c>
      <c r="C50" s="157" t="s">
        <v>2</v>
      </c>
      <c r="D50" s="160">
        <f>D5+D8+D11+D14+D17+D20+D23+D26+D29+D32+D35+D38+D41+D47+D44</f>
        <v>46721597</v>
      </c>
      <c r="E50" s="54">
        <f t="shared" si="0"/>
        <v>41900041</v>
      </c>
      <c r="F50" s="53">
        <f t="shared" si="0"/>
        <v>41753764</v>
      </c>
      <c r="G50" s="53">
        <f t="shared" si="0"/>
        <v>35847803</v>
      </c>
      <c r="H50" s="53">
        <f t="shared" si="0"/>
        <v>39750557</v>
      </c>
      <c r="I50" s="53">
        <f>I5+I8+I11+I14+I17+I20+I23+I26+I29+I32+I35+I38+I41+I47+I44</f>
        <v>49182859</v>
      </c>
      <c r="J50" s="102">
        <f>SUM(D50:I50)</f>
        <v>255156621</v>
      </c>
      <c r="K50" s="53">
        <f>K5+K8+K11+K14+K17+K20+K23+K26+K29+K32+K35+K38+K41+K47+K44</f>
        <v>61511466</v>
      </c>
      <c r="L50" s="56">
        <f>L5+L8+L11+L14+L17+L20+L23+L26+L29+L32+L35+L38+L41+L47+L44</f>
        <v>75012137</v>
      </c>
      <c r="M50" s="13">
        <f t="shared" si="1"/>
        <v>74019221</v>
      </c>
      <c r="N50" s="13">
        <f t="shared" si="1"/>
        <v>77512700</v>
      </c>
      <c r="O50" s="56">
        <f t="shared" si="1"/>
        <v>79200115</v>
      </c>
      <c r="P50" s="57">
        <f>P5+P8+P11+P14+P17+P20+P23+P26+P29+P32+P35+P38+P41+P47+P44</f>
        <v>97125910</v>
      </c>
      <c r="Q50" s="28">
        <f>SUM(K50:P50)</f>
        <v>464381549</v>
      </c>
      <c r="R50" s="24">
        <f>J50+Q50</f>
        <v>719538170</v>
      </c>
    </row>
    <row r="51" spans="1:18" ht="15" customHeight="1" thickBot="1">
      <c r="A51" s="168"/>
      <c r="B51" s="113" t="s">
        <v>18</v>
      </c>
      <c r="C51" s="158" t="s">
        <v>3</v>
      </c>
      <c r="D51" s="17">
        <f>IF(OR(D49=0,D50=0)," ",D50/D49*1000)</f>
        <v>65305.068517659165</v>
      </c>
      <c r="E51" s="12">
        <f aca="true" t="shared" si="2" ref="E51:L51">IF(OR(E49=0,E50=0)," ",E50/E49*1000)</f>
        <v>62830.615424526106</v>
      </c>
      <c r="F51" s="12">
        <f t="shared" si="2"/>
        <v>63534.648749735614</v>
      </c>
      <c r="G51" s="12">
        <f t="shared" si="2"/>
        <v>69007.62114130393</v>
      </c>
      <c r="H51" s="12">
        <f t="shared" si="2"/>
        <v>74414.30119866188</v>
      </c>
      <c r="I51" s="12">
        <f>IF(OR(I49=0,I50=0)," ",I50/I49*1000)</f>
        <v>77689.57096303879</v>
      </c>
      <c r="J51" s="27">
        <f>IF(OR(J49=0,J50=0)," ",J50/J49*1000)</f>
        <v>68476.10496874308</v>
      </c>
      <c r="K51" s="12">
        <f>IF(OR(K49=0,K50=0)," ",K50/K49*1000)</f>
        <v>88438.26434517563</v>
      </c>
      <c r="L51" s="12">
        <f t="shared" si="2"/>
        <v>95947.37434526511</v>
      </c>
      <c r="M51" s="12">
        <f aca="true" t="shared" si="3" ref="M51:R51">IF(OR(M49=0,M50=0)," ",M50/M49*1000)</f>
        <v>92179.2757586626</v>
      </c>
      <c r="N51" s="12">
        <f t="shared" si="3"/>
        <v>88746.59955851507</v>
      </c>
      <c r="O51" s="12">
        <f t="shared" si="3"/>
        <v>89094.40505947493</v>
      </c>
      <c r="P51" s="47">
        <f t="shared" si="3"/>
        <v>98806.30889538379</v>
      </c>
      <c r="Q51" s="27">
        <f t="shared" si="3"/>
        <v>92401.69771983186</v>
      </c>
      <c r="R51" s="23">
        <f t="shared" si="3"/>
        <v>82215.11887252775</v>
      </c>
    </row>
    <row r="52" spans="1:18" ht="15" customHeight="1" thickBot="1">
      <c r="A52" s="170" t="s">
        <v>13</v>
      </c>
      <c r="B52" s="171"/>
      <c r="C52" s="172"/>
      <c r="D52" s="32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3" ht="14.25">
      <c r="A53" s="111" t="str">
        <f>'総合計'!A62</f>
        <v>※4～12月は確定値。1～3月は確報値。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4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5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7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8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70" t="s">
        <v>13</v>
      </c>
      <c r="B52" s="171"/>
      <c r="C52" s="172"/>
      <c r="D52" s="31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3" ht="14.25">
      <c r="A53" s="111" t="str">
        <f>'総合計'!A62</f>
        <v>※4～12月は確定値。1～3月は確報値。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0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0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15">
        <f>'B一般'!D7+'B原料'!D7</f>
        <v>52148</v>
      </c>
      <c r="E7" s="11">
        <f>'B一般'!E7+'B原料'!E7</f>
        <v>8616</v>
      </c>
      <c r="F7" s="11">
        <f>'B一般'!F7+'B原料'!F7</f>
        <v>19234</v>
      </c>
      <c r="G7" s="11">
        <f>'B一般'!G7+'B原料'!G7</f>
        <v>12066</v>
      </c>
      <c r="H7" s="11">
        <f>'B一般'!H7+'B原料'!H7</f>
        <v>0</v>
      </c>
      <c r="I7" s="18">
        <f>'B一般'!I7+'B原料'!I7</f>
        <v>0</v>
      </c>
      <c r="J7" s="30">
        <f>SUM(D7:I7)</f>
        <v>92064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6766</v>
      </c>
      <c r="O7" s="11">
        <f>'B一般'!O7+'B原料'!O7</f>
        <v>2000</v>
      </c>
      <c r="P7" s="18">
        <f>'B一般'!P7+'B原料'!P7</f>
        <v>52354</v>
      </c>
      <c r="Q7" s="30">
        <f>SUM(K7:P7)</f>
        <v>61120</v>
      </c>
      <c r="R7" s="22">
        <f>J7+Q7</f>
        <v>153184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16">
        <f>'B一般'!D8+'B原料'!D8</f>
        <v>3192283</v>
      </c>
      <c r="E8" s="11">
        <f>'B一般'!E8+'B原料'!E8</f>
        <v>521520</v>
      </c>
      <c r="F8" s="11">
        <f>'B一般'!F8+'B原料'!F8</f>
        <v>1251587</v>
      </c>
      <c r="G8" s="11">
        <f>'B一般'!G8+'B原料'!G8</f>
        <v>783177</v>
      </c>
      <c r="H8" s="11">
        <f>'B一般'!H8+'B原料'!H8</f>
        <v>0</v>
      </c>
      <c r="I8" s="18">
        <f>'B一般'!I8+'B原料'!I8</f>
        <v>0</v>
      </c>
      <c r="J8" s="26">
        <f>SUM(D8:I8)</f>
        <v>5748567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568925</v>
      </c>
      <c r="O8" s="11">
        <f>'B一般'!O8+'B原料'!O8</f>
        <v>173418</v>
      </c>
      <c r="P8" s="18">
        <f>'B一般'!P8+'B原料'!P8</f>
        <v>5815964</v>
      </c>
      <c r="Q8" s="26">
        <f>SUM(K8:P8)</f>
        <v>6558307</v>
      </c>
      <c r="R8" s="22">
        <f>J8+Q8</f>
        <v>12306874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7">
        <f>IF(OR(D7=0,D8=0)," ",(D8/D7)*1000)</f>
        <v>61215.828027920536</v>
      </c>
      <c r="E9" s="12">
        <f aca="true" t="shared" si="1" ref="E9:R9">IF(OR(E7=0,E8=0)," ",(E8/E7)*1000)</f>
        <v>60529.24791086351</v>
      </c>
      <c r="F9" s="12">
        <f t="shared" si="1"/>
        <v>65071.59197254862</v>
      </c>
      <c r="G9" s="12">
        <f t="shared" si="1"/>
        <v>64907.75733465938</v>
      </c>
      <c r="H9" s="12" t="str">
        <f t="shared" si="1"/>
        <v> </v>
      </c>
      <c r="I9" s="19" t="str">
        <f t="shared" si="1"/>
        <v> </v>
      </c>
      <c r="J9" s="27">
        <f t="shared" si="1"/>
        <v>62440.98670490093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84085.87052911616</v>
      </c>
      <c r="O9" s="12">
        <f t="shared" si="1"/>
        <v>86709</v>
      </c>
      <c r="P9" s="19">
        <f t="shared" si="1"/>
        <v>111089.2004431371</v>
      </c>
      <c r="Q9" s="27">
        <f t="shared" si="1"/>
        <v>107302.14332460733</v>
      </c>
      <c r="R9" s="23">
        <f t="shared" si="1"/>
        <v>80340.46636724462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10465</v>
      </c>
      <c r="F10" s="11">
        <f>'B一般'!F10+'B原料'!F10</f>
        <v>5936</v>
      </c>
      <c r="G10" s="11">
        <f>'B一般'!G10+'B原料'!G10</f>
        <v>16340</v>
      </c>
      <c r="H10" s="11">
        <f>'B一般'!H10+'B原料'!H10</f>
        <v>22613</v>
      </c>
      <c r="I10" s="18">
        <f>'B一般'!I10+'B原料'!I10</f>
        <v>0</v>
      </c>
      <c r="J10" s="30">
        <f>SUM(D10:I10)</f>
        <v>55354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21453</v>
      </c>
      <c r="N10" s="11">
        <f>'B一般'!N10+'B原料'!N10</f>
        <v>11818</v>
      </c>
      <c r="O10" s="11">
        <f>'B一般'!O10+'B原料'!O10</f>
        <v>0</v>
      </c>
      <c r="P10" s="18">
        <f>'B一般'!P10+'B原料'!P10</f>
        <v>0</v>
      </c>
      <c r="Q10" s="30">
        <f>SUM(K10:P10)</f>
        <v>33271</v>
      </c>
      <c r="R10" s="22">
        <f>J10+Q10</f>
        <v>88625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655231</v>
      </c>
      <c r="F11" s="11">
        <f>'B一般'!F11+'B原料'!F11</f>
        <v>369439</v>
      </c>
      <c r="G11" s="11">
        <f>'B一般'!G11+'B原料'!G11</f>
        <v>1024965</v>
      </c>
      <c r="H11" s="11">
        <f>'B一般'!H11+'B原料'!H11</f>
        <v>1644397</v>
      </c>
      <c r="I11" s="18">
        <f>'B一般'!I11+'B原料'!I11</f>
        <v>0</v>
      </c>
      <c r="J11" s="26">
        <f>SUM(D11:I11)</f>
        <v>3694032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2117902</v>
      </c>
      <c r="N11" s="11">
        <f>'B一般'!N11+'B原料'!N11</f>
        <v>1033828</v>
      </c>
      <c r="O11" s="11">
        <f>'B一般'!O11+'B原料'!O11</f>
        <v>0</v>
      </c>
      <c r="P11" s="18">
        <f>'B一般'!P11+'B原料'!P11</f>
        <v>0</v>
      </c>
      <c r="Q11" s="26">
        <f>SUM(K11:P11)</f>
        <v>3151730</v>
      </c>
      <c r="R11" s="22">
        <f>J11+Q11</f>
        <v>6845762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62611.65790731008</v>
      </c>
      <c r="F12" s="12">
        <f t="shared" si="2"/>
        <v>62237.02830188679</v>
      </c>
      <c r="G12" s="12">
        <f t="shared" si="2"/>
        <v>62727.35618115055</v>
      </c>
      <c r="H12" s="12">
        <f t="shared" si="2"/>
        <v>72719.0996329545</v>
      </c>
      <c r="I12" s="19" t="str">
        <f t="shared" si="2"/>
        <v> </v>
      </c>
      <c r="J12" s="27">
        <f t="shared" si="2"/>
        <v>66734.6894533367</v>
      </c>
      <c r="K12" s="23" t="str">
        <f t="shared" si="2"/>
        <v> </v>
      </c>
      <c r="L12" s="12" t="str">
        <f t="shared" si="2"/>
        <v> </v>
      </c>
      <c r="M12" s="12">
        <f t="shared" si="2"/>
        <v>98722.88258052486</v>
      </c>
      <c r="N12" s="12">
        <f t="shared" si="2"/>
        <v>87479.0996784566</v>
      </c>
      <c r="O12" s="12" t="str">
        <f t="shared" si="2"/>
        <v> </v>
      </c>
      <c r="P12" s="19" t="str">
        <f t="shared" si="2"/>
        <v> </v>
      </c>
      <c r="Q12" s="27">
        <f t="shared" si="2"/>
        <v>94729.04331099156</v>
      </c>
      <c r="R12" s="23">
        <f t="shared" si="2"/>
        <v>77244.14104372356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5">
        <f>'B一般'!D13+'B原料'!D13</f>
        <v>0</v>
      </c>
      <c r="E13" s="11">
        <f>'B一般'!E13+'B原料'!E13</f>
        <v>0</v>
      </c>
      <c r="F13" s="11">
        <f>'B一般'!F13+'B原料'!F13</f>
        <v>0</v>
      </c>
      <c r="G13" s="11">
        <f>'B一般'!G13+'B原料'!G13</f>
        <v>21952</v>
      </c>
      <c r="H13" s="11">
        <f>'B一般'!H13+'B原料'!H13</f>
        <v>13000</v>
      </c>
      <c r="I13" s="18">
        <f>'B一般'!I13+'B原料'!I13</f>
        <v>0</v>
      </c>
      <c r="J13" s="30">
        <f>SUM(D13:I13)</f>
        <v>34952</v>
      </c>
      <c r="K13" s="22">
        <f>'B一般'!K13+'B原料'!K13</f>
        <v>0</v>
      </c>
      <c r="L13" s="11">
        <f>'B一般'!L13+'B原料'!L13</f>
        <v>7770</v>
      </c>
      <c r="M13" s="11">
        <f>'B一般'!M13+'B原料'!M13</f>
        <v>12305</v>
      </c>
      <c r="N13" s="11">
        <f>'B一般'!N13+'B原料'!N13</f>
        <v>13022</v>
      </c>
      <c r="O13" s="11">
        <f>'B一般'!O13+'B原料'!O13</f>
        <v>9835</v>
      </c>
      <c r="P13" s="18">
        <f>'B一般'!P13+'B原料'!P13</f>
        <v>13770</v>
      </c>
      <c r="Q13" s="30">
        <f>SUM(K13:P13)</f>
        <v>56702</v>
      </c>
      <c r="R13" s="22">
        <f>J13+Q13</f>
        <v>91654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6">
        <f>'B一般'!D14+'B原料'!D14</f>
        <v>0</v>
      </c>
      <c r="E14" s="11">
        <f>'B一般'!E14+'B原料'!E14</f>
        <v>0</v>
      </c>
      <c r="F14" s="11">
        <f>'B一般'!F14+'B原料'!F14</f>
        <v>0</v>
      </c>
      <c r="G14" s="11">
        <f>'B一般'!G14+'B原料'!G14</f>
        <v>1517379</v>
      </c>
      <c r="H14" s="11">
        <f>'B一般'!H14+'B原料'!H14</f>
        <v>1000221</v>
      </c>
      <c r="I14" s="18">
        <f>'B一般'!I14+'B原料'!I14</f>
        <v>0</v>
      </c>
      <c r="J14" s="26">
        <f>SUM(D14:I14)</f>
        <v>2517600</v>
      </c>
      <c r="K14" s="22">
        <f>'B一般'!K14+'B原料'!K14</f>
        <v>0</v>
      </c>
      <c r="L14" s="11">
        <f>'B一般'!L14+'B原料'!L14</f>
        <v>614959</v>
      </c>
      <c r="M14" s="11">
        <f>'B一般'!M14+'B原料'!M14</f>
        <v>1236558</v>
      </c>
      <c r="N14" s="11">
        <f>'B一般'!N14+'B原料'!N14</f>
        <v>1162358</v>
      </c>
      <c r="O14" s="11">
        <f>'B一般'!O14+'B原料'!O14</f>
        <v>887079</v>
      </c>
      <c r="P14" s="18">
        <f>'B一般'!P14+'B原料'!P14</f>
        <v>1279469</v>
      </c>
      <c r="Q14" s="26">
        <f>SUM(K14:P14)</f>
        <v>5180423</v>
      </c>
      <c r="R14" s="22">
        <f>J14+Q14</f>
        <v>7698023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7" t="str">
        <f>IF(OR(D13=0,D14=0)," ",(D14/D13)*1000)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>
        <f t="shared" si="3"/>
        <v>69122.5856413994</v>
      </c>
      <c r="H15" s="12">
        <f t="shared" si="3"/>
        <v>76940.07692307694</v>
      </c>
      <c r="I15" s="19" t="str">
        <f t="shared" si="3"/>
        <v> </v>
      </c>
      <c r="J15" s="27">
        <f t="shared" si="3"/>
        <v>72030.21286335545</v>
      </c>
      <c r="K15" s="23" t="str">
        <f t="shared" si="3"/>
        <v> </v>
      </c>
      <c r="L15" s="12">
        <f t="shared" si="3"/>
        <v>79145.30244530246</v>
      </c>
      <c r="M15" s="12">
        <f t="shared" si="3"/>
        <v>100492.32019504266</v>
      </c>
      <c r="N15" s="12">
        <f t="shared" si="3"/>
        <v>89261.09660574413</v>
      </c>
      <c r="O15" s="12">
        <f t="shared" si="3"/>
        <v>90196.13624809353</v>
      </c>
      <c r="P15" s="19">
        <f t="shared" si="3"/>
        <v>92917.13870733479</v>
      </c>
      <c r="Q15" s="27">
        <f t="shared" si="3"/>
        <v>91362.26235406159</v>
      </c>
      <c r="R15" s="23">
        <f t="shared" si="3"/>
        <v>83990.03862351888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5">
        <f>'B一般'!D16+'B原料'!D16</f>
        <v>21741</v>
      </c>
      <c r="E16" s="11">
        <f>'B一般'!E16+'B原料'!E16</f>
        <v>66740</v>
      </c>
      <c r="F16" s="11">
        <f>'B一般'!F16+'B原料'!F16</f>
        <v>0</v>
      </c>
      <c r="G16" s="11">
        <f>'B一般'!G16+'B原料'!G16</f>
        <v>9917</v>
      </c>
      <c r="H16" s="11">
        <f>'B一般'!H16+'B原料'!H16</f>
        <v>18351</v>
      </c>
      <c r="I16" s="18">
        <f>'B一般'!I16+'B原料'!I16</f>
        <v>43248</v>
      </c>
      <c r="J16" s="30">
        <f>SUM(D16:I16)</f>
        <v>159997</v>
      </c>
      <c r="K16" s="22">
        <f>'B一般'!K16+'B原料'!K16</f>
        <v>34628</v>
      </c>
      <c r="L16" s="11">
        <f>'B一般'!L16+'B原料'!L16</f>
        <v>64557</v>
      </c>
      <c r="M16" s="11">
        <f>'B一般'!M16+'B原料'!M16</f>
        <v>38282</v>
      </c>
      <c r="N16" s="11">
        <f>'B一般'!N16+'B原料'!N16</f>
        <v>25362</v>
      </c>
      <c r="O16" s="11">
        <f>'B一般'!O16+'B原料'!O16</f>
        <v>31290</v>
      </c>
      <c r="P16" s="18">
        <f>'B一般'!P16+'B原料'!P16</f>
        <v>47851</v>
      </c>
      <c r="Q16" s="30">
        <f>SUM(K16:P16)</f>
        <v>241970</v>
      </c>
      <c r="R16" s="22">
        <f>J16+Q16</f>
        <v>401967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6">
        <f>'B一般'!D17+'B原料'!D17</f>
        <v>1305672</v>
      </c>
      <c r="E17" s="11">
        <f>'B一般'!E17+'B原料'!E17</f>
        <v>4071403</v>
      </c>
      <c r="F17" s="11">
        <f>'B一般'!F17+'B原料'!F17</f>
        <v>0</v>
      </c>
      <c r="G17" s="11">
        <f>'B一般'!G17+'B原料'!G17</f>
        <v>680684</v>
      </c>
      <c r="H17" s="11">
        <f>'B一般'!H17+'B原料'!H17</f>
        <v>1382477</v>
      </c>
      <c r="I17" s="18">
        <f>'B一般'!I17+'B原料'!I17</f>
        <v>3256193</v>
      </c>
      <c r="J17" s="26">
        <f>SUM(D17:I17)</f>
        <v>10696429</v>
      </c>
      <c r="K17" s="22">
        <f>'B一般'!K17+'B原料'!K17</f>
        <v>2883941</v>
      </c>
      <c r="L17" s="11">
        <f>'B一般'!L17+'B原料'!L17</f>
        <v>5962417</v>
      </c>
      <c r="M17" s="11">
        <f>'B一般'!M17+'B原料'!M17</f>
        <v>3497192</v>
      </c>
      <c r="N17" s="11">
        <f>'B一般'!N17+'B原料'!N17</f>
        <v>2253404</v>
      </c>
      <c r="O17" s="11">
        <f>'B一般'!O17+'B原料'!O17</f>
        <v>2785916</v>
      </c>
      <c r="P17" s="18">
        <f>'B一般'!P17+'B原料'!P17</f>
        <v>4595878</v>
      </c>
      <c r="Q17" s="26">
        <f>SUM(K17:P17)</f>
        <v>21978748</v>
      </c>
      <c r="R17" s="22">
        <f>J17+Q17</f>
        <v>32675177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17">
        <f>IF(OR(D16=0,D17=0)," ",(D17/D16)*1000)</f>
        <v>60055.74720574031</v>
      </c>
      <c r="E18" s="12">
        <f aca="true" t="shared" si="4" ref="E18:R18">IF(OR(E16=0,E17=0)," ",(E17/E16)*1000)</f>
        <v>61003.9406652682</v>
      </c>
      <c r="F18" s="12" t="str">
        <f t="shared" si="4"/>
        <v> </v>
      </c>
      <c r="G18" s="12">
        <f t="shared" si="4"/>
        <v>68638.09619844712</v>
      </c>
      <c r="H18" s="12">
        <f t="shared" si="4"/>
        <v>75335.24058634407</v>
      </c>
      <c r="I18" s="19">
        <f t="shared" si="4"/>
        <v>75291.18109507953</v>
      </c>
      <c r="J18" s="27">
        <f t="shared" si="4"/>
        <v>66853.93476127677</v>
      </c>
      <c r="K18" s="23">
        <f t="shared" si="4"/>
        <v>83283.49890262216</v>
      </c>
      <c r="L18" s="12">
        <f t="shared" si="4"/>
        <v>92358.95410257603</v>
      </c>
      <c r="M18" s="12">
        <f t="shared" si="4"/>
        <v>91353.42981035473</v>
      </c>
      <c r="N18" s="12">
        <f t="shared" si="4"/>
        <v>88849.61753804905</v>
      </c>
      <c r="O18" s="12">
        <f t="shared" si="4"/>
        <v>89035.34675615212</v>
      </c>
      <c r="P18" s="19">
        <f t="shared" si="4"/>
        <v>96045.59988297005</v>
      </c>
      <c r="Q18" s="27">
        <f t="shared" si="4"/>
        <v>90832.53295863123</v>
      </c>
      <c r="R18" s="23">
        <f t="shared" si="4"/>
        <v>81288.20773844619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9485</v>
      </c>
      <c r="F19" s="11">
        <f>'B一般'!F19+'B原料'!F19</f>
        <v>1200</v>
      </c>
      <c r="G19" s="11">
        <f>'B一般'!G19+'B原料'!G19</f>
        <v>11473</v>
      </c>
      <c r="H19" s="11">
        <f>'B一般'!H19+'B原料'!H19</f>
        <v>1892</v>
      </c>
      <c r="I19" s="18">
        <f>'B一般'!I19+'B原料'!I19</f>
        <v>13030</v>
      </c>
      <c r="J19" s="30">
        <f>SUM(D19:I19)</f>
        <v>37080</v>
      </c>
      <c r="K19" s="22">
        <f>'B一般'!K19+'B原料'!K19</f>
        <v>600</v>
      </c>
      <c r="L19" s="11">
        <f>'B一般'!L19+'B原料'!L19</f>
        <v>16713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13054</v>
      </c>
      <c r="P19" s="18">
        <f>'B一般'!P19+'B原料'!P19</f>
        <v>2000</v>
      </c>
      <c r="Q19" s="30">
        <f>SUM(K19:P19)</f>
        <v>32367</v>
      </c>
      <c r="R19" s="22">
        <f>J19+Q19</f>
        <v>69447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555375</v>
      </c>
      <c r="F20" s="11">
        <f>'B一般'!F20+'B原料'!F20</f>
        <v>70542</v>
      </c>
      <c r="G20" s="11">
        <f>'B一般'!G20+'B原料'!G20</f>
        <v>681166</v>
      </c>
      <c r="H20" s="11">
        <f>'B一般'!H20+'B原料'!H20</f>
        <v>110755</v>
      </c>
      <c r="I20" s="18">
        <f>'B一般'!I20+'B原料'!I20</f>
        <v>829789</v>
      </c>
      <c r="J20" s="26">
        <f>SUM(D20:I20)</f>
        <v>2247627</v>
      </c>
      <c r="K20" s="22">
        <f>'B一般'!K20+'B原料'!K20</f>
        <v>45390</v>
      </c>
      <c r="L20" s="11">
        <f>'B一般'!L20+'B原料'!L20</f>
        <v>1532150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1132683</v>
      </c>
      <c r="P20" s="18">
        <f>'B一般'!P20+'B原料'!P20</f>
        <v>237730</v>
      </c>
      <c r="Q20" s="26">
        <f>SUM(K20:P20)</f>
        <v>2947953</v>
      </c>
      <c r="R20" s="22">
        <f>J20+Q20</f>
        <v>5195580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58552.97838692673</v>
      </c>
      <c r="F21" s="12">
        <f t="shared" si="5"/>
        <v>58785</v>
      </c>
      <c r="G21" s="12">
        <f t="shared" si="5"/>
        <v>59371.2193846422</v>
      </c>
      <c r="H21" s="12">
        <f t="shared" si="5"/>
        <v>58538.583509513745</v>
      </c>
      <c r="I21" s="19">
        <f t="shared" si="5"/>
        <v>63682.962394474285</v>
      </c>
      <c r="J21" s="27">
        <f t="shared" si="5"/>
        <v>60615.61488673139</v>
      </c>
      <c r="K21" s="23">
        <f t="shared" si="5"/>
        <v>75650</v>
      </c>
      <c r="L21" s="12">
        <f t="shared" si="5"/>
        <v>91674.14587446897</v>
      </c>
      <c r="M21" s="12" t="str">
        <f t="shared" si="5"/>
        <v> </v>
      </c>
      <c r="N21" s="12" t="str">
        <f t="shared" si="5"/>
        <v> </v>
      </c>
      <c r="O21" s="12">
        <f t="shared" si="5"/>
        <v>86769.03631070937</v>
      </c>
      <c r="P21" s="19">
        <f t="shared" si="5"/>
        <v>118865</v>
      </c>
      <c r="Q21" s="27">
        <f t="shared" si="5"/>
        <v>91078.96932060432</v>
      </c>
      <c r="R21" s="23">
        <f t="shared" si="5"/>
        <v>74813.59885956196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5">
        <f>'B一般'!D31+'B原料'!D31</f>
        <v>44301</v>
      </c>
      <c r="E31" s="11">
        <f>'B一般'!E31+'B原料'!E31</f>
        <v>41049</v>
      </c>
      <c r="F31" s="11">
        <f>'B一般'!F31+'B原料'!F31</f>
        <v>29684</v>
      </c>
      <c r="G31" s="11">
        <f>'B一般'!G31+'B原料'!G31</f>
        <v>68374</v>
      </c>
      <c r="H31" s="11">
        <f>'B一般'!H31+'B原料'!H31</f>
        <v>58053</v>
      </c>
      <c r="I31" s="18">
        <f>'B一般'!I31+'B原料'!I31</f>
        <v>12044</v>
      </c>
      <c r="J31" s="30">
        <f>SUM(D31:I31)</f>
        <v>253505</v>
      </c>
      <c r="K31" s="22">
        <f>'B一般'!K31+'B原料'!K31</f>
        <v>24463</v>
      </c>
      <c r="L31" s="11">
        <f>'B一般'!L31+'B原料'!L31</f>
        <v>20095</v>
      </c>
      <c r="M31" s="11">
        <f>'B一般'!M31+'B原料'!M31</f>
        <v>55893</v>
      </c>
      <c r="N31" s="11">
        <f>'B一般'!N31+'B原料'!N31</f>
        <v>16406</v>
      </c>
      <c r="O31" s="11">
        <f>'B一般'!O31+'B原料'!O31</f>
        <v>62963</v>
      </c>
      <c r="P31" s="18">
        <f>'B一般'!P31+'B原料'!P31</f>
        <v>36788</v>
      </c>
      <c r="Q31" s="30">
        <f>SUM(K31:P31)</f>
        <v>216608</v>
      </c>
      <c r="R31" s="22">
        <f>J31+Q31</f>
        <v>470113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6">
        <f>'B一般'!D32+'B原料'!D32</f>
        <v>2792456</v>
      </c>
      <c r="E32" s="11">
        <f>'B一般'!E32+'B原料'!E32</f>
        <v>2408420</v>
      </c>
      <c r="F32" s="11">
        <f>'B一般'!F32+'B原料'!F32</f>
        <v>1796499</v>
      </c>
      <c r="G32" s="11">
        <f>'B一般'!G32+'B原料'!G32</f>
        <v>4767560</v>
      </c>
      <c r="H32" s="11">
        <f>'B一般'!H32+'B原料'!H32</f>
        <v>4364582</v>
      </c>
      <c r="I32" s="18">
        <f>'B一般'!I32+'B原料'!I32</f>
        <v>978134</v>
      </c>
      <c r="J32" s="26">
        <f>SUM(D32:I32)</f>
        <v>17107651</v>
      </c>
      <c r="K32" s="22">
        <f>'B一般'!K32+'B原料'!K32</f>
        <v>2109991</v>
      </c>
      <c r="L32" s="11">
        <f>'B一般'!L32+'B原料'!L32</f>
        <v>1767183</v>
      </c>
      <c r="M32" s="11">
        <f>'B一般'!M32+'B原料'!M32</f>
        <v>4972935</v>
      </c>
      <c r="N32" s="11">
        <f>'B一般'!N32+'B原料'!N32</f>
        <v>1355262</v>
      </c>
      <c r="O32" s="11">
        <f>'B一般'!O32+'B原料'!O32</f>
        <v>5697617</v>
      </c>
      <c r="P32" s="18">
        <f>'B一般'!P32+'B原料'!P32</f>
        <v>3496190</v>
      </c>
      <c r="Q32" s="26">
        <f>SUM(K32:P32)</f>
        <v>19399178</v>
      </c>
      <c r="R32" s="22">
        <f>J32+Q32</f>
        <v>36506829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7">
        <f>IF(OR(D31=0,D32=0)," ",(D32/D31)*1000)</f>
        <v>63033.70127085167</v>
      </c>
      <c r="E33" s="12">
        <f aca="true" t="shared" si="9" ref="E33:R33">IF(OR(E31=0,E32=0)," ",(E32/E31)*1000)</f>
        <v>58671.831226095645</v>
      </c>
      <c r="F33" s="12">
        <f t="shared" si="9"/>
        <v>60520.78560840857</v>
      </c>
      <c r="G33" s="12">
        <f t="shared" si="9"/>
        <v>69727.67426214644</v>
      </c>
      <c r="H33" s="12">
        <f t="shared" si="9"/>
        <v>75182.71234906034</v>
      </c>
      <c r="I33" s="19">
        <f t="shared" si="9"/>
        <v>81213.38425772169</v>
      </c>
      <c r="J33" s="27">
        <f t="shared" si="9"/>
        <v>67484.47170667246</v>
      </c>
      <c r="K33" s="23">
        <f t="shared" si="9"/>
        <v>86252.34026897763</v>
      </c>
      <c r="L33" s="12">
        <f t="shared" si="9"/>
        <v>87941.42821597413</v>
      </c>
      <c r="M33" s="12">
        <f t="shared" si="9"/>
        <v>88972.411572111</v>
      </c>
      <c r="N33" s="12">
        <f t="shared" si="9"/>
        <v>82607.70449835427</v>
      </c>
      <c r="O33" s="12">
        <f t="shared" si="9"/>
        <v>90491.51088734654</v>
      </c>
      <c r="P33" s="19">
        <f t="shared" si="9"/>
        <v>95036.15309340002</v>
      </c>
      <c r="Q33" s="27">
        <f t="shared" si="9"/>
        <v>89558.9174915054</v>
      </c>
      <c r="R33" s="23">
        <f t="shared" si="9"/>
        <v>77655.43390631615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15">
        <f>'B一般'!D40+'B原料'!D40</f>
        <v>1276</v>
      </c>
      <c r="E40" s="11">
        <f>'B一般'!E40+'B原料'!E40</f>
        <v>875</v>
      </c>
      <c r="F40" s="11">
        <f>'B一般'!F40+'B原料'!F40</f>
        <v>1073</v>
      </c>
      <c r="G40" s="11">
        <f>'B一般'!G40+'B原料'!G40</f>
        <v>1194</v>
      </c>
      <c r="H40" s="11">
        <f>'B一般'!H40+'B原料'!H40</f>
        <v>898</v>
      </c>
      <c r="I40" s="18">
        <f>'B一般'!I40+'B原料'!I40</f>
        <v>1533</v>
      </c>
      <c r="J40" s="30">
        <f>SUM(D40:I40)</f>
        <v>6849</v>
      </c>
      <c r="K40" s="22">
        <f>'B一般'!K40+'B原料'!K40</f>
        <v>2287</v>
      </c>
      <c r="L40" s="11">
        <f>'B一般'!L40+'B原料'!L40</f>
        <v>2605</v>
      </c>
      <c r="M40" s="11">
        <f>'B一般'!M40+'B原料'!M40</f>
        <v>2286</v>
      </c>
      <c r="N40" s="11">
        <f>'B一般'!N40+'B原料'!N40</f>
        <v>1167</v>
      </c>
      <c r="O40" s="11">
        <f>'B一般'!O40+'B原料'!O40</f>
        <v>1345</v>
      </c>
      <c r="P40" s="18">
        <f>'B一般'!P40+'B原料'!P40</f>
        <v>1454</v>
      </c>
      <c r="Q40" s="30">
        <f>SUM(K40:P40)</f>
        <v>11144</v>
      </c>
      <c r="R40" s="22">
        <f>J40+Q40</f>
        <v>17993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16">
        <f>'B一般'!D41+'B原料'!D41</f>
        <v>295743</v>
      </c>
      <c r="E41" s="11">
        <f>'B一般'!E41+'B原料'!E41</f>
        <v>201163</v>
      </c>
      <c r="F41" s="11">
        <f>'B一般'!F41+'B原料'!F41</f>
        <v>247710</v>
      </c>
      <c r="G41" s="11">
        <f>'B一般'!G41+'B原料'!G41</f>
        <v>290673</v>
      </c>
      <c r="H41" s="11">
        <f>'B一般'!H41+'B原料'!H41</f>
        <v>213067</v>
      </c>
      <c r="I41" s="18">
        <f>'B一般'!I41+'B原料'!I41</f>
        <v>370776</v>
      </c>
      <c r="J41" s="26">
        <f>SUM(D41:I41)</f>
        <v>1619132</v>
      </c>
      <c r="K41" s="22">
        <f>'B一般'!K41+'B原料'!K41</f>
        <v>557822</v>
      </c>
      <c r="L41" s="11">
        <f>'B一般'!L41+'B原料'!L41</f>
        <v>654423</v>
      </c>
      <c r="M41" s="11">
        <f>'B一般'!M41+'B原料'!M41</f>
        <v>591382</v>
      </c>
      <c r="N41" s="11">
        <f>'B一般'!N41+'B原料'!N41</f>
        <v>307574</v>
      </c>
      <c r="O41" s="11">
        <f>'B一般'!O41+'B原料'!O41</f>
        <v>354853</v>
      </c>
      <c r="P41" s="18">
        <f>'B一般'!P41+'B原料'!P41</f>
        <v>385428</v>
      </c>
      <c r="Q41" s="26">
        <f>SUM(K41:P41)</f>
        <v>2851482</v>
      </c>
      <c r="R41" s="22">
        <f>J41+Q41</f>
        <v>4470614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7">
        <f>IF(OR(D40=0,D41=0)," ",(D41/D40)*1000)</f>
        <v>231773.51097178683</v>
      </c>
      <c r="E42" s="12">
        <f aca="true" t="shared" si="12" ref="E42:R42">IF(OR(E40=0,E41=0)," ",(E41/E40)*1000)</f>
        <v>229900.57142857142</v>
      </c>
      <c r="F42" s="12">
        <f t="shared" si="12"/>
        <v>230857.4091332712</v>
      </c>
      <c r="G42" s="12">
        <f t="shared" si="12"/>
        <v>243444.72361809044</v>
      </c>
      <c r="H42" s="12">
        <f t="shared" si="12"/>
        <v>237268.3741648107</v>
      </c>
      <c r="I42" s="19">
        <f t="shared" si="12"/>
        <v>241863.01369863015</v>
      </c>
      <c r="J42" s="27">
        <f t="shared" si="12"/>
        <v>236404.14659074318</v>
      </c>
      <c r="K42" s="23">
        <f t="shared" si="12"/>
        <v>243909.92566681243</v>
      </c>
      <c r="L42" s="12">
        <f t="shared" si="12"/>
        <v>251218.0422264875</v>
      </c>
      <c r="M42" s="12">
        <f t="shared" si="12"/>
        <v>258697.28783902014</v>
      </c>
      <c r="N42" s="12">
        <f t="shared" si="12"/>
        <v>263559.55441302486</v>
      </c>
      <c r="O42" s="12">
        <f t="shared" si="12"/>
        <v>263831.2267657993</v>
      </c>
      <c r="P42" s="19">
        <f t="shared" si="12"/>
        <v>265081.1554332875</v>
      </c>
      <c r="Q42" s="27">
        <f t="shared" si="12"/>
        <v>255875.98707824838</v>
      </c>
      <c r="R42" s="23">
        <f t="shared" si="12"/>
        <v>248464.06936030678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0</v>
      </c>
      <c r="K43" s="22">
        <f>'B一般'!K43+'B原料'!K43</f>
        <v>12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12</v>
      </c>
      <c r="R43" s="22">
        <f>J43+Q43</f>
        <v>12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16">
        <f>'B一般'!D44+'B原料'!D44</f>
        <v>1255</v>
      </c>
      <c r="E44" s="11">
        <f>'B一般'!E44+'B原料'!E44</f>
        <v>2512</v>
      </c>
      <c r="F44" s="11">
        <f>'B一般'!F44+'B原料'!F44</f>
        <v>4169</v>
      </c>
      <c r="G44" s="11">
        <f>'B一般'!G44+'B原料'!G44</f>
        <v>0</v>
      </c>
      <c r="H44" s="11">
        <f>'B一般'!H44+'B原料'!H44</f>
        <v>2535</v>
      </c>
      <c r="I44" s="18">
        <f>'B一般'!I44+'B原料'!I44</f>
        <v>4191</v>
      </c>
      <c r="J44" s="26">
        <f>SUM(D44:I44)</f>
        <v>14662</v>
      </c>
      <c r="K44" s="22">
        <f>'B一般'!K44+'B原料'!K44</f>
        <v>7092</v>
      </c>
      <c r="L44" s="11">
        <f>'B一般'!L44+'B原料'!L44</f>
        <v>2630</v>
      </c>
      <c r="M44" s="11">
        <f>'B一般'!M44+'B原料'!M44</f>
        <v>4343</v>
      </c>
      <c r="N44" s="11">
        <f>'B一般'!N44+'B原料'!N44</f>
        <v>2659</v>
      </c>
      <c r="O44" s="11">
        <f>'B一般'!O44+'B原料'!O44</f>
        <v>3048</v>
      </c>
      <c r="P44" s="18">
        <f>'B一般'!P44+'B原料'!P44</f>
        <v>5328</v>
      </c>
      <c r="Q44" s="26">
        <f>SUM(K44:P44)</f>
        <v>25100</v>
      </c>
      <c r="R44" s="22">
        <f>J44+Q44</f>
        <v>39762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>
        <f t="shared" si="13"/>
        <v>591000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>
        <f t="shared" si="13"/>
        <v>2091666.6666666665</v>
      </c>
      <c r="R45" s="23">
        <f t="shared" si="13"/>
        <v>3313500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8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0">
        <f>SUM(D46:I46)</f>
        <v>8</v>
      </c>
      <c r="K46" s="22">
        <f>'B一般'!K46+'B原料'!K46</f>
        <v>0</v>
      </c>
      <c r="L46" s="11">
        <f>'B一般'!L46+'B原料'!L46</f>
        <v>13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23306</v>
      </c>
      <c r="P46" s="18">
        <f>'B一般'!P46+'B原料'!P46</f>
        <v>0</v>
      </c>
      <c r="Q46" s="30">
        <f>SUM(K46:P46)</f>
        <v>23319</v>
      </c>
      <c r="R46" s="22">
        <f>J46+Q46</f>
        <v>23327</v>
      </c>
      <c r="S46" s="5"/>
    </row>
    <row r="47" spans="1:18" ht="15" customHeight="1">
      <c r="A47" s="164"/>
      <c r="B47" s="112" t="s">
        <v>10</v>
      </c>
      <c r="C47" s="112" t="s">
        <v>2</v>
      </c>
      <c r="D47" s="16">
        <f>'B一般'!D47+'B原料'!D47</f>
        <v>0</v>
      </c>
      <c r="E47" s="11">
        <f>'B一般'!E47+'B原料'!E47</f>
        <v>5061</v>
      </c>
      <c r="F47" s="11">
        <f>'B一般'!F47+'B原料'!F47</f>
        <v>0</v>
      </c>
      <c r="G47" s="11">
        <f>'B一般'!G47+'B原料'!G47</f>
        <v>0</v>
      </c>
      <c r="H47" s="11">
        <f>'B一般'!H47+'B原料'!H47</f>
        <v>0</v>
      </c>
      <c r="I47" s="18">
        <f>'B一般'!I47+'B原料'!I47</f>
        <v>0</v>
      </c>
      <c r="J47" s="26">
        <f>SUM(D47:I47)</f>
        <v>5061</v>
      </c>
      <c r="K47" s="22">
        <f>'B一般'!K47+'B原料'!K47</f>
        <v>0</v>
      </c>
      <c r="L47" s="11">
        <f>'B一般'!L47+'B原料'!L47</f>
        <v>5894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2144149</v>
      </c>
      <c r="P47" s="18">
        <f>'B一般'!P47+'B原料'!P47</f>
        <v>1207</v>
      </c>
      <c r="Q47" s="26">
        <f>SUM(K47:P47)</f>
        <v>2151250</v>
      </c>
      <c r="R47" s="22">
        <f>J47+Q47</f>
        <v>2156311</v>
      </c>
    </row>
    <row r="48" spans="1:18" ht="15" customHeight="1" thickBot="1">
      <c r="A48" s="165"/>
      <c r="B48" s="113" t="s">
        <v>18</v>
      </c>
      <c r="C48" s="113" t="s">
        <v>3</v>
      </c>
      <c r="D48" s="17" t="str">
        <f>IF(OR(D46=0,D47=0)," ",(D47/D46)*1000)</f>
        <v> </v>
      </c>
      <c r="E48" s="12">
        <f aca="true" t="shared" si="14" ref="E48:R48">IF(OR(E46=0,E47=0)," ",(E47/E46)*1000)</f>
        <v>632625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632625</v>
      </c>
      <c r="K48" s="23" t="str">
        <f t="shared" si="14"/>
        <v> </v>
      </c>
      <c r="L48" s="12">
        <f t="shared" si="14"/>
        <v>453384.6153846154</v>
      </c>
      <c r="M48" s="12" t="str">
        <f t="shared" si="14"/>
        <v> </v>
      </c>
      <c r="N48" s="12" t="str">
        <f t="shared" si="14"/>
        <v> </v>
      </c>
      <c r="O48" s="12">
        <f t="shared" si="14"/>
        <v>91999.87127778254</v>
      </c>
      <c r="P48" s="19" t="str">
        <f t="shared" si="14"/>
        <v> </v>
      </c>
      <c r="Q48" s="27">
        <f t="shared" si="14"/>
        <v>92253.0983318324</v>
      </c>
      <c r="R48" s="23">
        <f t="shared" si="14"/>
        <v>92438.4189994427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119466</v>
      </c>
      <c r="E49" s="53">
        <f aca="true" t="shared" si="15" ref="E49:I50">E4+E7+E10+E13+E16+E19+E22+E25+E28+E31+E34+E40+E43+E46+E37</f>
        <v>137238</v>
      </c>
      <c r="F49" s="14">
        <f t="shared" si="15"/>
        <v>57127</v>
      </c>
      <c r="G49" s="14">
        <f t="shared" si="15"/>
        <v>141316</v>
      </c>
      <c r="H49" s="14">
        <f t="shared" si="15"/>
        <v>114807</v>
      </c>
      <c r="I49" s="21">
        <f t="shared" si="15"/>
        <v>69855</v>
      </c>
      <c r="J49" s="29">
        <f>SUM(D49:I49)</f>
        <v>639809</v>
      </c>
      <c r="K49" s="25">
        <f aca="true" t="shared" si="16" ref="K49:P50">K4+K7+K10+K13+K16+K19+K22+K25+K28+K31+K34+K40+K43+K46+K37</f>
        <v>61990</v>
      </c>
      <c r="L49" s="14">
        <f t="shared" si="16"/>
        <v>111753</v>
      </c>
      <c r="M49" s="14">
        <f t="shared" si="16"/>
        <v>130219</v>
      </c>
      <c r="N49" s="14">
        <f t="shared" si="16"/>
        <v>74541</v>
      </c>
      <c r="O49" s="53">
        <f t="shared" si="16"/>
        <v>143793</v>
      </c>
      <c r="P49" s="55">
        <f t="shared" si="16"/>
        <v>154217</v>
      </c>
      <c r="Q49" s="29">
        <f>SUM(K49:P49)</f>
        <v>676513</v>
      </c>
      <c r="R49" s="25">
        <f>J49+Q49</f>
        <v>1316322</v>
      </c>
    </row>
    <row r="50" spans="1:18" ht="15" customHeight="1">
      <c r="A50" s="167"/>
      <c r="B50" s="112" t="s">
        <v>10</v>
      </c>
      <c r="C50" s="112" t="s">
        <v>2</v>
      </c>
      <c r="D50" s="52">
        <f>D5+D8+D11+D14+D17+D20+D23+D26+D29+D32+D35+D41+D44+D47+D38</f>
        <v>7587409</v>
      </c>
      <c r="E50" s="54">
        <f t="shared" si="15"/>
        <v>8420685</v>
      </c>
      <c r="F50" s="13">
        <f t="shared" si="15"/>
        <v>3739946</v>
      </c>
      <c r="G50" s="13">
        <f t="shared" si="15"/>
        <v>9745604</v>
      </c>
      <c r="H50" s="13">
        <f t="shared" si="15"/>
        <v>8718034</v>
      </c>
      <c r="I50" s="20">
        <f t="shared" si="15"/>
        <v>5439083</v>
      </c>
      <c r="J50" s="28">
        <f>SUM(D50:I50)</f>
        <v>43650761</v>
      </c>
      <c r="K50" s="24">
        <f t="shared" si="16"/>
        <v>5604236</v>
      </c>
      <c r="L50" s="13">
        <f t="shared" si="16"/>
        <v>10539656</v>
      </c>
      <c r="M50" s="13">
        <f t="shared" si="16"/>
        <v>12420312</v>
      </c>
      <c r="N50" s="13">
        <f t="shared" si="16"/>
        <v>6684010</v>
      </c>
      <c r="O50" s="56">
        <f t="shared" si="16"/>
        <v>13178763</v>
      </c>
      <c r="P50" s="57">
        <f t="shared" si="16"/>
        <v>15817194</v>
      </c>
      <c r="Q50" s="28">
        <f>SUM(K50:P50)</f>
        <v>64244171</v>
      </c>
      <c r="R50" s="24">
        <f>J50+Q50</f>
        <v>107894932</v>
      </c>
    </row>
    <row r="51" spans="1:18" ht="15" customHeight="1" thickBot="1">
      <c r="A51" s="168"/>
      <c r="B51" s="113" t="s">
        <v>18</v>
      </c>
      <c r="C51" s="113" t="s">
        <v>3</v>
      </c>
      <c r="D51" s="37">
        <f>IF(OR(D49=0,D50=0)," ",D50/D49*1000)</f>
        <v>63511.03242763632</v>
      </c>
      <c r="E51" s="12">
        <f>IF(OR(E49=0,E50=0)," ",E50/E49*1000)</f>
        <v>61358.26083154811</v>
      </c>
      <c r="F51" s="12">
        <f aca="true" t="shared" si="17" ref="F51:Q51">IF(OR(F49=0,F50=0)," ",(F50/F49)*1000)</f>
        <v>65467.22215414778</v>
      </c>
      <c r="G51" s="12">
        <f t="shared" si="17"/>
        <v>68963.2030343344</v>
      </c>
      <c r="H51" s="12">
        <f t="shared" si="17"/>
        <v>75936.43244749884</v>
      </c>
      <c r="I51" s="19">
        <f t="shared" si="17"/>
        <v>77862.47226397537</v>
      </c>
      <c r="J51" s="27">
        <f t="shared" si="17"/>
        <v>68224.6748639047</v>
      </c>
      <c r="K51" s="23">
        <f t="shared" si="17"/>
        <v>90405.48475560574</v>
      </c>
      <c r="L51" s="12">
        <f t="shared" si="17"/>
        <v>94312.06321083102</v>
      </c>
      <c r="M51" s="12">
        <f t="shared" si="17"/>
        <v>95380.18261544015</v>
      </c>
      <c r="N51" s="12">
        <f t="shared" si="17"/>
        <v>89668.90704444534</v>
      </c>
      <c r="O51" s="12">
        <f>IF(OR(O49=0,O50=0)," ",O50/O49*1000)</f>
        <v>91650.93572009764</v>
      </c>
      <c r="P51" s="47">
        <f>IF(OR(P49=0,P50=0)," ",P50/P49*1000)</f>
        <v>102564.52920235772</v>
      </c>
      <c r="Q51" s="27">
        <f t="shared" si="17"/>
        <v>94963.6902764618</v>
      </c>
      <c r="R51" s="23">
        <f>IF(OR(R49=0,R50=0)," ",(R50/R49)*1000)</f>
        <v>81966.97464602126</v>
      </c>
    </row>
    <row r="52" spans="1:18" ht="15" customHeight="1" thickBot="1">
      <c r="A52" s="170" t="s">
        <v>13</v>
      </c>
      <c r="B52" s="171"/>
      <c r="C52" s="172"/>
      <c r="D52" s="31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3" ht="14.25">
      <c r="A53" s="111" t="str">
        <f>'総合計'!A62</f>
        <v>※4～12月は確定値。1～3月は確報値。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>
        <v>9407</v>
      </c>
      <c r="E7" s="45"/>
      <c r="F7" s="45">
        <v>13234</v>
      </c>
      <c r="G7" s="45"/>
      <c r="H7" s="45"/>
      <c r="I7" s="46"/>
      <c r="J7" s="103">
        <f>SUM(D7:I7)</f>
        <v>22641</v>
      </c>
      <c r="K7" s="101"/>
      <c r="L7" s="70"/>
      <c r="M7" s="70"/>
      <c r="N7" s="70">
        <v>6766</v>
      </c>
      <c r="O7" s="70"/>
      <c r="P7" s="71">
        <v>45052</v>
      </c>
      <c r="Q7" s="26">
        <f>SUM(K7:P7)</f>
        <v>51818</v>
      </c>
      <c r="R7" s="22">
        <f>J7+Q7</f>
        <v>74459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>
        <v>524600</v>
      </c>
      <c r="E8" s="45"/>
      <c r="F8" s="45">
        <v>875649</v>
      </c>
      <c r="G8" s="45"/>
      <c r="H8" s="45"/>
      <c r="I8" s="46"/>
      <c r="J8" s="103">
        <f>SUM(D8:I8)</f>
        <v>1400249</v>
      </c>
      <c r="K8" s="101"/>
      <c r="L8" s="70"/>
      <c r="M8" s="70"/>
      <c r="N8" s="70">
        <v>568925</v>
      </c>
      <c r="O8" s="70"/>
      <c r="P8" s="71">
        <v>5026809</v>
      </c>
      <c r="Q8" s="26">
        <f>SUM(K8:P8)</f>
        <v>5595734</v>
      </c>
      <c r="R8" s="22">
        <f>J8+Q8</f>
        <v>6995983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55766.98203465504</v>
      </c>
      <c r="E9" s="12" t="s">
        <v>53</v>
      </c>
      <c r="F9" s="12">
        <v>66166.61629137071</v>
      </c>
      <c r="G9" s="12" t="s">
        <v>53</v>
      </c>
      <c r="H9" s="12" t="s">
        <v>53</v>
      </c>
      <c r="I9" s="47" t="s">
        <v>53</v>
      </c>
      <c r="J9" s="27">
        <f>IF(OR(J7=0,J8=0)," ",J8/J7*1000)</f>
        <v>61845.72236208648</v>
      </c>
      <c r="K9" s="154" t="s">
        <v>53</v>
      </c>
      <c r="L9" s="12" t="s">
        <v>53</v>
      </c>
      <c r="M9" s="12" t="s">
        <v>53</v>
      </c>
      <c r="N9" s="12">
        <v>84085.87052911616</v>
      </c>
      <c r="O9" s="12" t="s">
        <v>53</v>
      </c>
      <c r="P9" s="47">
        <v>111577.93216727338</v>
      </c>
      <c r="Q9" s="27">
        <f>IF(OR(Q7=0,Q8=0)," ",Q8/Q7*1000)</f>
        <v>107988.22802887028</v>
      </c>
      <c r="R9" s="23">
        <f>IF(OR(R7=0,R8=0)," ",R8/R7*1000)</f>
        <v>93957.52024604144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>
        <v>10465</v>
      </c>
      <c r="F10" s="45">
        <v>1236</v>
      </c>
      <c r="G10" s="45">
        <v>16340</v>
      </c>
      <c r="H10" s="45">
        <v>17813</v>
      </c>
      <c r="I10" s="46"/>
      <c r="J10" s="49">
        <f>SUM(D10:I10)</f>
        <v>45854</v>
      </c>
      <c r="K10" s="101"/>
      <c r="L10" s="70"/>
      <c r="M10" s="70">
        <v>16753</v>
      </c>
      <c r="N10" s="70">
        <v>11818</v>
      </c>
      <c r="O10" s="70"/>
      <c r="P10" s="71"/>
      <c r="Q10" s="26">
        <f>SUM(K10:P10)</f>
        <v>28571</v>
      </c>
      <c r="R10" s="22">
        <f>J10+Q10</f>
        <v>74425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>
        <v>655231</v>
      </c>
      <c r="F11" s="45">
        <v>76969</v>
      </c>
      <c r="G11" s="45">
        <v>1024965</v>
      </c>
      <c r="H11" s="45">
        <v>1294376</v>
      </c>
      <c r="I11" s="46"/>
      <c r="J11" s="49">
        <f>SUM(D11:I11)</f>
        <v>3051541</v>
      </c>
      <c r="K11" s="101"/>
      <c r="L11" s="70"/>
      <c r="M11" s="70">
        <v>1655626</v>
      </c>
      <c r="N11" s="70">
        <v>1033828</v>
      </c>
      <c r="O11" s="70"/>
      <c r="P11" s="71"/>
      <c r="Q11" s="28">
        <f>SUM(K11:P11)</f>
        <v>2689454</v>
      </c>
      <c r="R11" s="24">
        <f>J11+Q11</f>
        <v>5740995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>
        <v>62611.65790731008</v>
      </c>
      <c r="F12" s="12">
        <v>62272.65372168285</v>
      </c>
      <c r="G12" s="12">
        <v>62727.35618115055</v>
      </c>
      <c r="H12" s="12">
        <v>72664.68309661484</v>
      </c>
      <c r="I12" s="47" t="s">
        <v>53</v>
      </c>
      <c r="J12" s="27">
        <f>IF(OR(J10=0,J11=0)," ",J11/J10*1000)</f>
        <v>66549.06878353033</v>
      </c>
      <c r="K12" s="154" t="s">
        <v>53</v>
      </c>
      <c r="L12" s="12" t="s">
        <v>53</v>
      </c>
      <c r="M12" s="12">
        <v>98825.64316838776</v>
      </c>
      <c r="N12" s="12">
        <v>87479.0996784566</v>
      </c>
      <c r="O12" s="12" t="s">
        <v>53</v>
      </c>
      <c r="P12" s="47" t="s">
        <v>53</v>
      </c>
      <c r="Q12" s="27">
        <f>IF(OR(Q10=0,Q11=0)," ",Q11/Q10*1000)</f>
        <v>94132.30198452978</v>
      </c>
      <c r="R12" s="23">
        <f>IF(OR(R10=0,R11=0)," ",R11/R10*1000)</f>
        <v>77137.99126637555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45"/>
      <c r="F13" s="45"/>
      <c r="G13" s="45">
        <v>5714</v>
      </c>
      <c r="H13" s="45">
        <v>2000</v>
      </c>
      <c r="I13" s="46"/>
      <c r="J13" s="49">
        <f>SUM(D13:I13)</f>
        <v>7714</v>
      </c>
      <c r="K13" s="101"/>
      <c r="L13" s="70">
        <v>7770</v>
      </c>
      <c r="M13" s="70">
        <v>12305</v>
      </c>
      <c r="N13" s="70">
        <v>5400</v>
      </c>
      <c r="O13" s="70">
        <v>9835</v>
      </c>
      <c r="P13" s="71">
        <v>13770</v>
      </c>
      <c r="Q13" s="26">
        <f>SUM(K13:P13)</f>
        <v>49080</v>
      </c>
      <c r="R13" s="22">
        <f>J13+Q13</f>
        <v>56794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45"/>
      <c r="F14" s="45"/>
      <c r="G14" s="45">
        <v>407598</v>
      </c>
      <c r="H14" s="45">
        <v>153880</v>
      </c>
      <c r="I14" s="46"/>
      <c r="J14" s="49">
        <f>SUM(D14:I14)</f>
        <v>561478</v>
      </c>
      <c r="K14" s="101"/>
      <c r="L14" s="70">
        <v>614959</v>
      </c>
      <c r="M14" s="70">
        <v>1236558</v>
      </c>
      <c r="N14" s="70">
        <v>484245</v>
      </c>
      <c r="O14" s="70">
        <v>887079</v>
      </c>
      <c r="P14" s="71">
        <v>1279469</v>
      </c>
      <c r="Q14" s="28">
        <f>SUM(K14:P14)</f>
        <v>4502310</v>
      </c>
      <c r="R14" s="24">
        <f>J14+Q14</f>
        <v>5063788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>
        <v>71333.21666083304</v>
      </c>
      <c r="H15" s="12">
        <v>76940</v>
      </c>
      <c r="I15" s="47" t="s">
        <v>53</v>
      </c>
      <c r="J15" s="27">
        <f>IF(OR(J13=0,J14=0)," ",J14/J13*1000)</f>
        <v>72786.88099559242</v>
      </c>
      <c r="K15" s="154" t="s">
        <v>53</v>
      </c>
      <c r="L15" s="12">
        <v>79145.30244530246</v>
      </c>
      <c r="M15" s="12">
        <v>100492.32019504266</v>
      </c>
      <c r="N15" s="12">
        <v>89675</v>
      </c>
      <c r="O15" s="12">
        <v>90196.13624809353</v>
      </c>
      <c r="P15" s="47">
        <v>92917.13870733479</v>
      </c>
      <c r="Q15" s="27">
        <f>IF(OR(Q13=0,Q14=0)," ",Q14/Q13*1000)</f>
        <v>91734.1075794621</v>
      </c>
      <c r="R15" s="23">
        <f>IF(OR(R13=0,R14=0)," ",R14/R13*1000)</f>
        <v>89160.61555798147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15736</v>
      </c>
      <c r="E16" s="45">
        <v>35005</v>
      </c>
      <c r="F16" s="45"/>
      <c r="G16" s="45"/>
      <c r="H16" s="45">
        <v>6351</v>
      </c>
      <c r="I16" s="46">
        <v>23462</v>
      </c>
      <c r="J16" s="49">
        <f>SUM(D16:I16)</f>
        <v>80554</v>
      </c>
      <c r="K16" s="101">
        <v>16758</v>
      </c>
      <c r="L16" s="70">
        <v>51032</v>
      </c>
      <c r="M16" s="70">
        <v>27091</v>
      </c>
      <c r="N16" s="70">
        <v>20162</v>
      </c>
      <c r="O16" s="70">
        <v>28290</v>
      </c>
      <c r="P16" s="71">
        <v>45751</v>
      </c>
      <c r="Q16" s="26">
        <f>SUM(K16:P16)</f>
        <v>189084</v>
      </c>
      <c r="R16" s="22">
        <f>J16+Q16</f>
        <v>269638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948081</v>
      </c>
      <c r="E17" s="45">
        <v>2183747</v>
      </c>
      <c r="F17" s="45"/>
      <c r="G17" s="45"/>
      <c r="H17" s="45">
        <v>479875</v>
      </c>
      <c r="I17" s="46">
        <v>1845325</v>
      </c>
      <c r="J17" s="49">
        <f>SUM(D17:I17)</f>
        <v>5457028</v>
      </c>
      <c r="K17" s="101">
        <v>1437194</v>
      </c>
      <c r="L17" s="70">
        <v>4784491</v>
      </c>
      <c r="M17" s="70">
        <v>2542358</v>
      </c>
      <c r="N17" s="70">
        <v>1803180</v>
      </c>
      <c r="O17" s="70">
        <v>2497089</v>
      </c>
      <c r="P17" s="71">
        <v>4389885</v>
      </c>
      <c r="Q17" s="26">
        <f>SUM(K17:P17)</f>
        <v>17454197</v>
      </c>
      <c r="R17" s="22">
        <f>J17+Q17</f>
        <v>22911225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154">
        <v>60249.17386883579</v>
      </c>
      <c r="E18" s="12">
        <v>62383.85944865019</v>
      </c>
      <c r="F18" s="12" t="s">
        <v>53</v>
      </c>
      <c r="G18" s="12" t="s">
        <v>53</v>
      </c>
      <c r="H18" s="12">
        <v>75558.96709179656</v>
      </c>
      <c r="I18" s="47">
        <v>78651.64947574801</v>
      </c>
      <c r="J18" s="27">
        <f>IF(OR(J16=0,J17=0)," ",J17/J16*1000)</f>
        <v>67743.72470640813</v>
      </c>
      <c r="K18" s="154">
        <v>85761.66606993675</v>
      </c>
      <c r="L18" s="12">
        <v>93754.72252704186</v>
      </c>
      <c r="M18" s="12">
        <v>93845.11461370936</v>
      </c>
      <c r="N18" s="12">
        <v>89434.57990278742</v>
      </c>
      <c r="O18" s="12">
        <v>88267.55037115588</v>
      </c>
      <c r="P18" s="47">
        <v>95951.67318747132</v>
      </c>
      <c r="Q18" s="27">
        <f>IF(OR(Q16=0,Q17=0)," ",Q17/Q16*1000)</f>
        <v>92309.22235620147</v>
      </c>
      <c r="R18" s="23">
        <f>IF(OR(R16=0,R17=0)," ",R17/R16*1000)</f>
        <v>84970.3120480051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45">
        <v>8275</v>
      </c>
      <c r="F19" s="45"/>
      <c r="G19" s="45">
        <v>9073</v>
      </c>
      <c r="H19" s="45">
        <v>1892</v>
      </c>
      <c r="I19" s="46">
        <v>10230</v>
      </c>
      <c r="J19" s="49">
        <f>SUM(D19:I19)</f>
        <v>29470</v>
      </c>
      <c r="K19" s="101"/>
      <c r="L19" s="70">
        <v>16713</v>
      </c>
      <c r="M19" s="70"/>
      <c r="N19" s="70"/>
      <c r="O19" s="70">
        <v>13054</v>
      </c>
      <c r="P19" s="71"/>
      <c r="Q19" s="26">
        <f>SUM(K19:P19)</f>
        <v>29767</v>
      </c>
      <c r="R19" s="22">
        <f>J19+Q19</f>
        <v>59237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45">
        <v>484544</v>
      </c>
      <c r="F20" s="45"/>
      <c r="G20" s="45">
        <v>538780</v>
      </c>
      <c r="H20" s="45">
        <v>110755</v>
      </c>
      <c r="I20" s="46">
        <v>618394</v>
      </c>
      <c r="J20" s="49">
        <f>SUM(D20:I20)</f>
        <v>1752473</v>
      </c>
      <c r="K20" s="101"/>
      <c r="L20" s="70">
        <v>1532150</v>
      </c>
      <c r="M20" s="70"/>
      <c r="N20" s="70"/>
      <c r="O20" s="70">
        <v>1132683</v>
      </c>
      <c r="P20" s="71"/>
      <c r="Q20" s="26">
        <f>SUM(K20:P20)</f>
        <v>2664833</v>
      </c>
      <c r="R20" s="22">
        <f>J20+Q20</f>
        <v>4417306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>
        <v>58555.16616314199</v>
      </c>
      <c r="F21" s="12" t="s">
        <v>53</v>
      </c>
      <c r="G21" s="12">
        <v>59382.78408464675</v>
      </c>
      <c r="H21" s="12">
        <v>58538.583509513745</v>
      </c>
      <c r="I21" s="47">
        <v>60449.07135874878</v>
      </c>
      <c r="J21" s="27">
        <f>IF(OR(J19=0,J20=0)," ",J20/J19*1000)</f>
        <v>59466.33864947404</v>
      </c>
      <c r="K21" s="154" t="s">
        <v>53</v>
      </c>
      <c r="L21" s="12">
        <v>91674.14587446897</v>
      </c>
      <c r="M21" s="12" t="s">
        <v>53</v>
      </c>
      <c r="N21" s="12" t="s">
        <v>53</v>
      </c>
      <c r="O21" s="12">
        <v>86769.03631070937</v>
      </c>
      <c r="P21" s="47" t="s">
        <v>53</v>
      </c>
      <c r="Q21" s="27">
        <f>IF(OR(Q19=0,Q20=0)," ",Q20/Q19*1000)</f>
        <v>89523.06245170828</v>
      </c>
      <c r="R21" s="23">
        <f>IF(OR(R19=0,R20=0)," ",R20/R19*1000)</f>
        <v>74570.04912470246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31328</v>
      </c>
      <c r="E31" s="45">
        <v>27939</v>
      </c>
      <c r="F31" s="45">
        <v>21924</v>
      </c>
      <c r="G31" s="45">
        <v>51960</v>
      </c>
      <c r="H31" s="45">
        <v>42915</v>
      </c>
      <c r="I31" s="46">
        <v>12044</v>
      </c>
      <c r="J31" s="49">
        <f>SUM(D31:I31)</f>
        <v>188110</v>
      </c>
      <c r="K31" s="101">
        <v>24463</v>
      </c>
      <c r="L31" s="70">
        <v>14693</v>
      </c>
      <c r="M31" s="70">
        <v>55893</v>
      </c>
      <c r="N31" s="70">
        <v>16406</v>
      </c>
      <c r="O31" s="70">
        <v>62963</v>
      </c>
      <c r="P31" s="71">
        <v>26205</v>
      </c>
      <c r="Q31" s="26">
        <f>SUM(K31:P31)</f>
        <v>200623</v>
      </c>
      <c r="R31" s="22">
        <f>J31+Q31</f>
        <v>388733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1947647</v>
      </c>
      <c r="E32" s="45">
        <v>1602813</v>
      </c>
      <c r="F32" s="45">
        <v>1319927</v>
      </c>
      <c r="G32" s="45">
        <v>3614160</v>
      </c>
      <c r="H32" s="45">
        <v>3262909</v>
      </c>
      <c r="I32" s="46">
        <v>978134</v>
      </c>
      <c r="J32" s="49">
        <f>SUM(D32:I32)</f>
        <v>12725590</v>
      </c>
      <c r="K32" s="101">
        <v>2109991</v>
      </c>
      <c r="L32" s="70">
        <v>1289506</v>
      </c>
      <c r="M32" s="70">
        <v>4972935</v>
      </c>
      <c r="N32" s="70">
        <v>1355262</v>
      </c>
      <c r="O32" s="70">
        <v>5697617</v>
      </c>
      <c r="P32" s="71">
        <v>2423414</v>
      </c>
      <c r="Q32" s="28">
        <f>SUM(K32:P32)</f>
        <v>17848725</v>
      </c>
      <c r="R32" s="24">
        <f>J32+Q32</f>
        <v>30574315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62169.528855975484</v>
      </c>
      <c r="E33" s="12">
        <v>57368.30237302695</v>
      </c>
      <c r="F33" s="12">
        <v>60204.66155810983</v>
      </c>
      <c r="G33" s="12">
        <v>69556.58198614318</v>
      </c>
      <c r="H33" s="12">
        <v>76031.90026797156</v>
      </c>
      <c r="I33" s="47">
        <v>81213.38425772169</v>
      </c>
      <c r="J33" s="27">
        <f>IF(OR(J31=0,J32=0)," ",J32/J31*1000)</f>
        <v>67649.72622401787</v>
      </c>
      <c r="K33" s="154">
        <v>86252.34026897763</v>
      </c>
      <c r="L33" s="12">
        <v>87763.28864084938</v>
      </c>
      <c r="M33" s="12">
        <v>88972.411572111</v>
      </c>
      <c r="N33" s="12">
        <v>82607.70449835427</v>
      </c>
      <c r="O33" s="12">
        <v>90491.51088734654</v>
      </c>
      <c r="P33" s="47">
        <v>92479.06887998474</v>
      </c>
      <c r="Q33" s="27">
        <f>IF(OR(Q31=0,Q32=0)," ",Q32/Q31*1000)</f>
        <v>88966.49437003734</v>
      </c>
      <c r="R33" s="23">
        <f>IF(OR(R31=0,R32=0)," ",R32/R31*1000)</f>
        <v>78651.19503618164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>
        <v>1276</v>
      </c>
      <c r="E40" s="45">
        <v>875</v>
      </c>
      <c r="F40" s="45">
        <v>1073</v>
      </c>
      <c r="G40" s="45">
        <v>1194</v>
      </c>
      <c r="H40" s="45">
        <v>898</v>
      </c>
      <c r="I40" s="46">
        <v>1533</v>
      </c>
      <c r="J40" s="49">
        <f>SUM(D40:I40)</f>
        <v>6849</v>
      </c>
      <c r="K40" s="101">
        <v>2287</v>
      </c>
      <c r="L40" s="70">
        <v>2605</v>
      </c>
      <c r="M40" s="70">
        <v>2286</v>
      </c>
      <c r="N40" s="70">
        <v>1167</v>
      </c>
      <c r="O40" s="70">
        <v>1345</v>
      </c>
      <c r="P40" s="71">
        <v>1454</v>
      </c>
      <c r="Q40" s="26">
        <f>SUM(K40:P40)</f>
        <v>11144</v>
      </c>
      <c r="R40" s="22">
        <f>J40+Q40</f>
        <v>17993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>
        <v>295743</v>
      </c>
      <c r="E41" s="45">
        <v>201163</v>
      </c>
      <c r="F41" s="45">
        <v>247710</v>
      </c>
      <c r="G41" s="45">
        <v>290673</v>
      </c>
      <c r="H41" s="45">
        <v>213067</v>
      </c>
      <c r="I41" s="46">
        <v>370776</v>
      </c>
      <c r="J41" s="49">
        <f>SUM(D41:I41)</f>
        <v>1619132</v>
      </c>
      <c r="K41" s="101">
        <v>557822</v>
      </c>
      <c r="L41" s="70">
        <v>654423</v>
      </c>
      <c r="M41" s="70">
        <v>591382</v>
      </c>
      <c r="N41" s="70">
        <v>307574</v>
      </c>
      <c r="O41" s="70">
        <v>354853</v>
      </c>
      <c r="P41" s="71">
        <v>385428</v>
      </c>
      <c r="Q41" s="26">
        <f>SUM(K41:P41)</f>
        <v>2851482</v>
      </c>
      <c r="R41" s="22">
        <f>J41+Q41</f>
        <v>4470614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>
        <v>231773.51097178683</v>
      </c>
      <c r="E42" s="12">
        <v>229900.57142857142</v>
      </c>
      <c r="F42" s="12">
        <v>230857.4091332712</v>
      </c>
      <c r="G42" s="12">
        <v>243444.72361809044</v>
      </c>
      <c r="H42" s="12">
        <v>237268.3741648107</v>
      </c>
      <c r="I42" s="47">
        <v>241863.01369863015</v>
      </c>
      <c r="J42" s="27">
        <f>IF(OR(J40=0,J41=0)," ",J41/J40*1000)</f>
        <v>236404.14659074318</v>
      </c>
      <c r="K42" s="154">
        <v>243909.92566681243</v>
      </c>
      <c r="L42" s="12">
        <v>251218.0422264875</v>
      </c>
      <c r="M42" s="12">
        <v>258697.28783902014</v>
      </c>
      <c r="N42" s="12">
        <v>263559.55441302486</v>
      </c>
      <c r="O42" s="12">
        <v>263831.2267657993</v>
      </c>
      <c r="P42" s="47">
        <v>265081.1554332875</v>
      </c>
      <c r="Q42" s="27">
        <f>IF(OR(Q40=0,Q41=0)," ",Q41/Q40*1000)</f>
        <v>255875.98707824838</v>
      </c>
      <c r="R42" s="23">
        <f>IF(OR(R40=0,R41=0)," ",R41/R40*1000)</f>
        <v>248464.06936030678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>
        <v>12</v>
      </c>
      <c r="L43" s="70"/>
      <c r="M43" s="70"/>
      <c r="N43" s="70"/>
      <c r="O43" s="70"/>
      <c r="P43" s="71"/>
      <c r="Q43" s="26">
        <f>SUM(K43:P43)</f>
        <v>12</v>
      </c>
      <c r="R43" s="22">
        <f>J43+Q43</f>
        <v>12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>
        <v>1255</v>
      </c>
      <c r="E44" s="45">
        <v>2512</v>
      </c>
      <c r="F44" s="45">
        <v>4169</v>
      </c>
      <c r="G44" s="45"/>
      <c r="H44" s="45">
        <v>2535</v>
      </c>
      <c r="I44" s="46">
        <v>4191</v>
      </c>
      <c r="J44" s="49">
        <f>SUM(D44:I44)</f>
        <v>14662</v>
      </c>
      <c r="K44" s="101">
        <v>7092</v>
      </c>
      <c r="L44" s="70">
        <v>2630</v>
      </c>
      <c r="M44" s="70">
        <v>4343</v>
      </c>
      <c r="N44" s="70">
        <v>2659</v>
      </c>
      <c r="O44" s="70">
        <v>3048</v>
      </c>
      <c r="P44" s="71">
        <v>5328</v>
      </c>
      <c r="Q44" s="26">
        <f>SUM(K44:P44)</f>
        <v>25100</v>
      </c>
      <c r="R44" s="22">
        <f>J44+Q44</f>
        <v>39762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>
        <v>591000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>
        <f>IF(OR(Q43=0,Q44=0)," ",Q44/Q43*1000)</f>
        <v>2091666.6666666665</v>
      </c>
      <c r="R45" s="23">
        <f>IF(OR(R43=0,R44=0)," ",R44/R43*1000)</f>
        <v>3313500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/>
      <c r="E46" s="45">
        <v>8</v>
      </c>
      <c r="F46" s="45"/>
      <c r="G46" s="45"/>
      <c r="H46" s="45"/>
      <c r="I46" s="46"/>
      <c r="J46" s="49">
        <f>SUM(D46:I46)</f>
        <v>8</v>
      </c>
      <c r="K46" s="101"/>
      <c r="L46" s="70">
        <v>13</v>
      </c>
      <c r="M46" s="70"/>
      <c r="N46" s="70"/>
      <c r="O46" s="70">
        <v>22107</v>
      </c>
      <c r="P46" s="71"/>
      <c r="Q46" s="29">
        <f>SUM(K46:P46)</f>
        <v>22120</v>
      </c>
      <c r="R46" s="25">
        <f>J46+Q46</f>
        <v>22128</v>
      </c>
      <c r="S46" s="5"/>
    </row>
    <row r="47" spans="1:18" ht="15" customHeight="1">
      <c r="A47" s="164"/>
      <c r="B47" s="112" t="s">
        <v>10</v>
      </c>
      <c r="C47" s="112" t="s">
        <v>2</v>
      </c>
      <c r="D47" s="43"/>
      <c r="E47" s="45">
        <v>5061</v>
      </c>
      <c r="F47" s="45"/>
      <c r="G47" s="45"/>
      <c r="H47" s="45"/>
      <c r="I47" s="46"/>
      <c r="J47" s="49">
        <f>SUM(D47:I47)</f>
        <v>5061</v>
      </c>
      <c r="K47" s="101"/>
      <c r="L47" s="70">
        <v>5894</v>
      </c>
      <c r="M47" s="70"/>
      <c r="N47" s="70"/>
      <c r="O47" s="70">
        <v>2040997</v>
      </c>
      <c r="P47" s="71">
        <v>1207</v>
      </c>
      <c r="Q47" s="28">
        <f>SUM(K47:P47)</f>
        <v>2048098</v>
      </c>
      <c r="R47" s="24">
        <f>J47+Q47</f>
        <v>2053159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>
        <v>632625</v>
      </c>
      <c r="F48" s="12" t="s">
        <v>53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632625</v>
      </c>
      <c r="K48" s="154" t="s">
        <v>53</v>
      </c>
      <c r="L48" s="12">
        <v>453384.6153846154</v>
      </c>
      <c r="M48" s="12" t="s">
        <v>53</v>
      </c>
      <c r="N48" s="12" t="s">
        <v>53</v>
      </c>
      <c r="O48" s="12">
        <v>92323.56267245668</v>
      </c>
      <c r="P48" s="47" t="s">
        <v>53</v>
      </c>
      <c r="Q48" s="27">
        <f>IF(OR(Q46=0,Q47=0)," ",Q47/Q46*1000)</f>
        <v>92590.32549728753</v>
      </c>
      <c r="R48" s="23">
        <f>IF(OR(R46=0,R47=0)," ",R47/R46*1000)</f>
        <v>92785.5657989877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3">
        <f>D4+D7+D10+D13+D16+D19+D22+D25+D28+D31+D34+D37+D40+D46+D43</f>
        <v>57747</v>
      </c>
      <c r="E49" s="53">
        <f aca="true" t="shared" si="0" ref="E49:H50">E4+E7+E10+E13+E16+E19+E22+E25+E28+E31+E34+E37+E40+E46+E43</f>
        <v>82567</v>
      </c>
      <c r="F49" s="53">
        <f t="shared" si="0"/>
        <v>37467</v>
      </c>
      <c r="G49" s="53">
        <f t="shared" si="0"/>
        <v>84281</v>
      </c>
      <c r="H49" s="53">
        <f t="shared" si="0"/>
        <v>71869</v>
      </c>
      <c r="I49" s="53">
        <f>I4+I7+I10+I13+I16+I19+I22+I25+I28+I31+I34+I37+I40+I46+I43</f>
        <v>47269</v>
      </c>
      <c r="J49" s="102">
        <f>SUM(D49:I49)</f>
        <v>381200</v>
      </c>
      <c r="K49" s="53">
        <f>K4+K7+K10+K13+K16+K19+K22+K25+K28+K31+K34+K37+K40+K46+K43</f>
        <v>43520</v>
      </c>
      <c r="L49" s="53">
        <f>L4+L7+L10+L13+L16+L19+L22+L25+L28+L31+L34+L37+L40+L46+L43</f>
        <v>92826</v>
      </c>
      <c r="M49" s="14">
        <f aca="true" t="shared" si="1" ref="M49:P50">M4+M7+M10+M13+M16+M19+M22+M25+M28+M31+M34+M37+M40+M46+M43</f>
        <v>114328</v>
      </c>
      <c r="N49" s="14">
        <f t="shared" si="1"/>
        <v>61719</v>
      </c>
      <c r="O49" s="53">
        <f t="shared" si="1"/>
        <v>137594</v>
      </c>
      <c r="P49" s="55">
        <f t="shared" si="1"/>
        <v>132232</v>
      </c>
      <c r="Q49" s="29">
        <f>SUM(K49:P49)</f>
        <v>582219</v>
      </c>
      <c r="R49" s="25">
        <f>J49+Q49</f>
        <v>963419</v>
      </c>
    </row>
    <row r="50" spans="1:18" ht="15" customHeight="1">
      <c r="A50" s="167"/>
      <c r="B50" s="112" t="s">
        <v>10</v>
      </c>
      <c r="C50" s="112" t="s">
        <v>2</v>
      </c>
      <c r="D50" s="54">
        <f>D5+D8+D11+D14+D17+D20+D23+D26+D29+D32+D35+D38+D41+D47+D44</f>
        <v>3717326</v>
      </c>
      <c r="E50" s="54">
        <f t="shared" si="0"/>
        <v>5135071</v>
      </c>
      <c r="F50" s="53">
        <f t="shared" si="0"/>
        <v>2524424</v>
      </c>
      <c r="G50" s="53">
        <f t="shared" si="0"/>
        <v>5876176</v>
      </c>
      <c r="H50" s="53">
        <f t="shared" si="0"/>
        <v>5517397</v>
      </c>
      <c r="I50" s="53">
        <f>I5+I8+I11+I14+I17+I20+I23+I26+I29+I32+I35+I38+I41+I47+I44</f>
        <v>3816820</v>
      </c>
      <c r="J50" s="102">
        <f>SUM(D50:I50)</f>
        <v>26587214</v>
      </c>
      <c r="K50" s="53">
        <f>K5+K8+K11+K14+K17+K20+K23+K26+K29+K32+K35+K38+K41+K47+K44</f>
        <v>4112099</v>
      </c>
      <c r="L50" s="56">
        <f>L5+L8+L11+L14+L17+L20+L23+L26+L29+L32+L35+L38+L41+L47+L44</f>
        <v>8884053</v>
      </c>
      <c r="M50" s="13">
        <f t="shared" si="1"/>
        <v>11003202</v>
      </c>
      <c r="N50" s="13">
        <f t="shared" si="1"/>
        <v>5555673</v>
      </c>
      <c r="O50" s="56">
        <f t="shared" si="1"/>
        <v>12613366</v>
      </c>
      <c r="P50" s="57">
        <f t="shared" si="1"/>
        <v>13511540</v>
      </c>
      <c r="Q50" s="28">
        <f>SUM(K50:P50)</f>
        <v>55679933</v>
      </c>
      <c r="R50" s="24">
        <f>J50+Q50</f>
        <v>82267147</v>
      </c>
    </row>
    <row r="51" spans="1:18" ht="15" customHeight="1" thickBot="1">
      <c r="A51" s="168"/>
      <c r="B51" s="113" t="s">
        <v>18</v>
      </c>
      <c r="C51" s="113" t="s">
        <v>3</v>
      </c>
      <c r="D51" s="12">
        <f>IF(OR(D49=0,D50=0)," ",D50/D49*1000)</f>
        <v>64372.62541777062</v>
      </c>
      <c r="E51" s="12">
        <f aca="true" t="shared" si="2" ref="E51:L51">IF(OR(E49=0,E50=0)," ",E50/E49*1000)</f>
        <v>62192.77677522497</v>
      </c>
      <c r="F51" s="12">
        <f t="shared" si="2"/>
        <v>67377.26532682094</v>
      </c>
      <c r="G51" s="12">
        <f t="shared" si="2"/>
        <v>69721.24203557147</v>
      </c>
      <c r="H51" s="12">
        <f t="shared" si="2"/>
        <v>76770.19299002351</v>
      </c>
      <c r="I51" s="12">
        <f>IF(OR(I49=0,I50=0)," ",I50/I49*1000)</f>
        <v>80746.78965072247</v>
      </c>
      <c r="J51" s="27">
        <f t="shared" si="2"/>
        <v>69746.1017838405</v>
      </c>
      <c r="K51" s="12">
        <f>IF(OR(K49=0,K50=0)," ",K50/K49*1000)</f>
        <v>94487.56893382352</v>
      </c>
      <c r="L51" s="12">
        <f t="shared" si="2"/>
        <v>95706.5154159395</v>
      </c>
      <c r="M51" s="12">
        <f aca="true" t="shared" si="3" ref="M51:R51">IF(OR(M49=0,M50=0)," ",M50/M49*1000)</f>
        <v>96242.40780911063</v>
      </c>
      <c r="N51" s="12">
        <f t="shared" si="3"/>
        <v>90015.60297477276</v>
      </c>
      <c r="O51" s="12">
        <f t="shared" si="3"/>
        <v>91670.90134744249</v>
      </c>
      <c r="P51" s="47">
        <f t="shared" si="3"/>
        <v>102180.56143747353</v>
      </c>
      <c r="Q51" s="27">
        <f t="shared" si="3"/>
        <v>95634.00198207203</v>
      </c>
      <c r="R51" s="23">
        <f t="shared" si="3"/>
        <v>85390.8289124462</v>
      </c>
    </row>
    <row r="52" spans="1:18" ht="15" customHeight="1" thickBot="1">
      <c r="A52" s="170" t="s">
        <v>13</v>
      </c>
      <c r="B52" s="171"/>
      <c r="C52" s="172"/>
      <c r="D52" s="32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9" ht="14.25">
      <c r="A53" s="111" t="str">
        <f>'総合計'!A62</f>
        <v>※4～12月は確定値。1～3月は確報値。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44876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>
        <v>42741</v>
      </c>
      <c r="E7" s="45">
        <v>8616</v>
      </c>
      <c r="F7" s="45">
        <v>6000</v>
      </c>
      <c r="G7" s="45">
        <v>12066</v>
      </c>
      <c r="H7" s="45"/>
      <c r="I7" s="46"/>
      <c r="J7" s="49">
        <f>SUM(D7:I7)</f>
        <v>69423</v>
      </c>
      <c r="K7" s="101"/>
      <c r="L7" s="70"/>
      <c r="M7" s="70"/>
      <c r="N7" s="70"/>
      <c r="O7" s="70">
        <v>2000</v>
      </c>
      <c r="P7" s="71">
        <v>7302</v>
      </c>
      <c r="Q7" s="26">
        <f>SUM(K7:P7)</f>
        <v>9302</v>
      </c>
      <c r="R7" s="22">
        <f>J7+Q7</f>
        <v>78725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>
        <v>2667683</v>
      </c>
      <c r="E8" s="45">
        <v>521520</v>
      </c>
      <c r="F8" s="45">
        <v>375938</v>
      </c>
      <c r="G8" s="45">
        <v>783177</v>
      </c>
      <c r="H8" s="45"/>
      <c r="I8" s="46"/>
      <c r="J8" s="49">
        <f>SUM(D8:I8)</f>
        <v>4348318</v>
      </c>
      <c r="K8" s="101"/>
      <c r="L8" s="70"/>
      <c r="M8" s="70"/>
      <c r="N8" s="70"/>
      <c r="O8" s="70">
        <v>173418</v>
      </c>
      <c r="P8" s="71">
        <v>789155</v>
      </c>
      <c r="Q8" s="26">
        <f>SUM(K8:P8)</f>
        <v>962573</v>
      </c>
      <c r="R8" s="22">
        <f>J8+Q8</f>
        <v>5310891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62415.081537633654</v>
      </c>
      <c r="E9" s="12">
        <v>60529.24791086351</v>
      </c>
      <c r="F9" s="12">
        <v>62656.333333333336</v>
      </c>
      <c r="G9" s="12">
        <v>64907.75733465938</v>
      </c>
      <c r="H9" s="12" t="s">
        <v>53</v>
      </c>
      <c r="I9" s="47" t="s">
        <v>53</v>
      </c>
      <c r="J9" s="27">
        <f>IF(OR(J7=0,J8=0)," ",J8/J7*1000)</f>
        <v>62635.12092534175</v>
      </c>
      <c r="K9" s="154" t="s">
        <v>53</v>
      </c>
      <c r="L9" s="12" t="s">
        <v>53</v>
      </c>
      <c r="M9" s="12" t="s">
        <v>53</v>
      </c>
      <c r="N9" s="12" t="s">
        <v>53</v>
      </c>
      <c r="O9" s="12">
        <v>86709</v>
      </c>
      <c r="P9" s="47">
        <v>108073.81539304301</v>
      </c>
      <c r="Q9" s="27">
        <f>IF(OR(Q7=0,Q8=0)," ",Q8/Q7*1000)</f>
        <v>103480.21930767577</v>
      </c>
      <c r="R9" s="23">
        <f>IF(OR(R7=0,R8=0)," ",R8/R7*1000)</f>
        <v>67461.30200063513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/>
      <c r="F10" s="45">
        <v>4700</v>
      </c>
      <c r="G10" s="45"/>
      <c r="H10" s="45">
        <v>4800</v>
      </c>
      <c r="I10" s="46"/>
      <c r="J10" s="49">
        <f>SUM(D10:I10)</f>
        <v>9500</v>
      </c>
      <c r="K10" s="101"/>
      <c r="L10" s="70"/>
      <c r="M10" s="70">
        <v>4700</v>
      </c>
      <c r="N10" s="70"/>
      <c r="O10" s="70"/>
      <c r="P10" s="71"/>
      <c r="Q10" s="26">
        <f>SUM(K10:P10)</f>
        <v>4700</v>
      </c>
      <c r="R10" s="22">
        <f>J10+Q10</f>
        <v>14200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/>
      <c r="F11" s="45">
        <v>292470</v>
      </c>
      <c r="G11" s="45"/>
      <c r="H11" s="45">
        <v>350021</v>
      </c>
      <c r="I11" s="46"/>
      <c r="J11" s="49">
        <f>SUM(D11:I11)</f>
        <v>642491</v>
      </c>
      <c r="K11" s="101"/>
      <c r="L11" s="70"/>
      <c r="M11" s="70">
        <v>462276</v>
      </c>
      <c r="N11" s="70"/>
      <c r="O11" s="70"/>
      <c r="P11" s="71"/>
      <c r="Q11" s="28">
        <f>SUM(K11:P11)</f>
        <v>462276</v>
      </c>
      <c r="R11" s="24">
        <f>J11+Q11</f>
        <v>1104767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62227.65957446808</v>
      </c>
      <c r="G12" s="12" t="s">
        <v>53</v>
      </c>
      <c r="H12" s="12">
        <v>72921.04166666667</v>
      </c>
      <c r="I12" s="47" t="s">
        <v>53</v>
      </c>
      <c r="J12" s="27">
        <f>IF(OR(J10=0,J11=0)," ",J11/J10*1000)</f>
        <v>67630.63157894737</v>
      </c>
      <c r="K12" s="154" t="s">
        <v>53</v>
      </c>
      <c r="L12" s="12" t="s">
        <v>53</v>
      </c>
      <c r="M12" s="12">
        <v>98356.59574468085</v>
      </c>
      <c r="N12" s="12" t="s">
        <v>53</v>
      </c>
      <c r="O12" s="12" t="s">
        <v>53</v>
      </c>
      <c r="P12" s="47" t="s">
        <v>53</v>
      </c>
      <c r="Q12" s="27">
        <f>IF(OR(Q10=0,Q11=0)," ",Q11/Q10*1000)</f>
        <v>98356.59574468085</v>
      </c>
      <c r="R12" s="23">
        <f>IF(OR(R10=0,R11=0)," ",R11/R10*1000)</f>
        <v>77800.49295774648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45"/>
      <c r="F13" s="45"/>
      <c r="G13" s="45">
        <v>16238</v>
      </c>
      <c r="H13" s="45">
        <v>11000</v>
      </c>
      <c r="I13" s="46"/>
      <c r="J13" s="49">
        <f>SUM(D13:I13)</f>
        <v>27238</v>
      </c>
      <c r="K13" s="101"/>
      <c r="L13" s="70"/>
      <c r="M13" s="70"/>
      <c r="N13" s="70">
        <v>7622</v>
      </c>
      <c r="O13" s="70"/>
      <c r="P13" s="71"/>
      <c r="Q13" s="26">
        <f>SUM(K13:P13)</f>
        <v>7622</v>
      </c>
      <c r="R13" s="22">
        <f>J13+Q13</f>
        <v>34860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45"/>
      <c r="F14" s="45"/>
      <c r="G14" s="45">
        <v>1109781</v>
      </c>
      <c r="H14" s="45">
        <v>846341</v>
      </c>
      <c r="I14" s="46"/>
      <c r="J14" s="49">
        <f>SUM(D14:I14)</f>
        <v>1956122</v>
      </c>
      <c r="K14" s="101"/>
      <c r="L14" s="70"/>
      <c r="M14" s="70"/>
      <c r="N14" s="70">
        <v>678113</v>
      </c>
      <c r="O14" s="70"/>
      <c r="P14" s="71"/>
      <c r="Q14" s="28">
        <f>SUM(K14:P14)</f>
        <v>678113</v>
      </c>
      <c r="R14" s="24">
        <f>J14+Q14</f>
        <v>2634235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>
        <v>68344.68530607218</v>
      </c>
      <c r="H15" s="12">
        <v>76940.09090909091</v>
      </c>
      <c r="I15" s="47" t="s">
        <v>53</v>
      </c>
      <c r="J15" s="27">
        <f>IF(OR(J13=0,J14=0)," ",J14/J13*1000)</f>
        <v>71815.91893677949</v>
      </c>
      <c r="K15" s="154" t="s">
        <v>53</v>
      </c>
      <c r="L15" s="12" t="s">
        <v>53</v>
      </c>
      <c r="M15" s="12" t="s">
        <v>53</v>
      </c>
      <c r="N15" s="12">
        <v>88967.85620572028</v>
      </c>
      <c r="O15" s="12" t="s">
        <v>53</v>
      </c>
      <c r="P15" s="47" t="s">
        <v>53</v>
      </c>
      <c r="Q15" s="27">
        <f>IF(OR(Q13=0,Q14=0)," ",Q14/Q13*1000)</f>
        <v>88967.85620572028</v>
      </c>
      <c r="R15" s="23">
        <f>IF(OR(R13=0,R14=0)," ",R14/R13*1000)</f>
        <v>75566.12162937464</v>
      </c>
      <c r="S15" s="10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6005</v>
      </c>
      <c r="E16" s="45">
        <v>31735</v>
      </c>
      <c r="F16" s="45"/>
      <c r="G16" s="45">
        <v>9917</v>
      </c>
      <c r="H16" s="45">
        <v>12000</v>
      </c>
      <c r="I16" s="46">
        <v>19786</v>
      </c>
      <c r="J16" s="49">
        <f>SUM(D16:I16)</f>
        <v>79443</v>
      </c>
      <c r="K16" s="101">
        <v>17870</v>
      </c>
      <c r="L16" s="70">
        <v>13525</v>
      </c>
      <c r="M16" s="70">
        <v>11191</v>
      </c>
      <c r="N16" s="70">
        <v>5200</v>
      </c>
      <c r="O16" s="70">
        <v>3000</v>
      </c>
      <c r="P16" s="71">
        <v>2100</v>
      </c>
      <c r="Q16" s="26">
        <f>SUM(K16:P16)</f>
        <v>52886</v>
      </c>
      <c r="R16" s="22">
        <f>J16+Q16</f>
        <v>132329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357591</v>
      </c>
      <c r="E17" s="45">
        <v>1887656</v>
      </c>
      <c r="F17" s="45"/>
      <c r="G17" s="45">
        <v>680684</v>
      </c>
      <c r="H17" s="45">
        <v>902602</v>
      </c>
      <c r="I17" s="46">
        <v>1410868</v>
      </c>
      <c r="J17" s="49">
        <f>SUM(D17:I17)</f>
        <v>5239401</v>
      </c>
      <c r="K17" s="101">
        <v>1446747</v>
      </c>
      <c r="L17" s="70">
        <v>1177926</v>
      </c>
      <c r="M17" s="70">
        <v>954834</v>
      </c>
      <c r="N17" s="70">
        <v>450224</v>
      </c>
      <c r="O17" s="70">
        <v>288827</v>
      </c>
      <c r="P17" s="71">
        <v>205993</v>
      </c>
      <c r="Q17" s="26">
        <f>SUM(K17:P17)</f>
        <v>4524551</v>
      </c>
      <c r="R17" s="22">
        <f>J17+Q17</f>
        <v>9763952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>
        <v>59548.8759367194</v>
      </c>
      <c r="E18" s="12">
        <v>59481.83393729321</v>
      </c>
      <c r="F18" s="12" t="s">
        <v>53</v>
      </c>
      <c r="G18" s="12">
        <v>68638.09619844712</v>
      </c>
      <c r="H18" s="12">
        <v>75216.83333333333</v>
      </c>
      <c r="I18" s="47">
        <v>71306.37824724554</v>
      </c>
      <c r="J18" s="27">
        <f>IF(OR(J16=0,J17=0)," ",J17/J16*1000)</f>
        <v>65951.70121974246</v>
      </c>
      <c r="K18" s="37">
        <v>80959.54113038613</v>
      </c>
      <c r="L18" s="12">
        <v>87092.49537892791</v>
      </c>
      <c r="M18" s="12">
        <v>85321.5977124475</v>
      </c>
      <c r="N18" s="12">
        <v>86581.53846153845</v>
      </c>
      <c r="O18" s="12">
        <v>96275.66666666667</v>
      </c>
      <c r="P18" s="47">
        <v>98091.90476190476</v>
      </c>
      <c r="Q18" s="27">
        <f>IF(OR(Q16=0,Q17=0)," ",Q17/Q16*1000)</f>
        <v>85552.90625118178</v>
      </c>
      <c r="R18" s="23">
        <f>IF(OR(R16=0,R17=0)," ",R17/R16*1000)</f>
        <v>73785.42874199912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45">
        <v>1210</v>
      </c>
      <c r="F19" s="45">
        <v>1200</v>
      </c>
      <c r="G19" s="45">
        <v>2400</v>
      </c>
      <c r="H19" s="45"/>
      <c r="I19" s="46">
        <v>2800</v>
      </c>
      <c r="J19" s="49">
        <f>SUM(D19:I19)</f>
        <v>7610</v>
      </c>
      <c r="K19" s="101">
        <v>600</v>
      </c>
      <c r="L19" s="70"/>
      <c r="M19" s="70"/>
      <c r="N19" s="70"/>
      <c r="O19" s="70"/>
      <c r="P19" s="71">
        <v>2000</v>
      </c>
      <c r="Q19" s="26">
        <f>SUM(K19:P19)</f>
        <v>2600</v>
      </c>
      <c r="R19" s="22">
        <f>J19+Q19</f>
        <v>10210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45">
        <v>70831</v>
      </c>
      <c r="F20" s="45">
        <v>70542</v>
      </c>
      <c r="G20" s="45">
        <v>142386</v>
      </c>
      <c r="H20" s="45"/>
      <c r="I20" s="46">
        <v>211395</v>
      </c>
      <c r="J20" s="49">
        <f>SUM(D20:I20)</f>
        <v>495154</v>
      </c>
      <c r="K20" s="101">
        <v>45390</v>
      </c>
      <c r="L20" s="70"/>
      <c r="M20" s="70"/>
      <c r="N20" s="70"/>
      <c r="O20" s="70"/>
      <c r="P20" s="71">
        <v>237730</v>
      </c>
      <c r="Q20" s="26">
        <f>SUM(K20:P20)</f>
        <v>283120</v>
      </c>
      <c r="R20" s="22">
        <f>J20+Q20</f>
        <v>778274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>
        <v>58538.01652892562</v>
      </c>
      <c r="F21" s="12">
        <v>58785</v>
      </c>
      <c r="G21" s="12">
        <v>59327.5</v>
      </c>
      <c r="H21" s="12" t="s">
        <v>53</v>
      </c>
      <c r="I21" s="47">
        <v>75498.21428571429</v>
      </c>
      <c r="J21" s="27">
        <f>IF(OR(J19=0,J20=0)," ",J20/J19*1000)</f>
        <v>65066.228646517746</v>
      </c>
      <c r="K21" s="154">
        <v>75650</v>
      </c>
      <c r="L21" s="12" t="s">
        <v>53</v>
      </c>
      <c r="M21" s="12" t="s">
        <v>53</v>
      </c>
      <c r="N21" s="12" t="s">
        <v>53</v>
      </c>
      <c r="O21" s="12" t="s">
        <v>53</v>
      </c>
      <c r="P21" s="47">
        <v>118865</v>
      </c>
      <c r="Q21" s="27">
        <f>IF(OR(Q19=0,Q20=0)," ",Q20/Q19*1000)</f>
        <v>108892.3076923077</v>
      </c>
      <c r="R21" s="23">
        <f>IF(OR(R19=0,R20=0)," ",R20/R19*1000)</f>
        <v>76226.64054848188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12973</v>
      </c>
      <c r="E31" s="45">
        <v>13110</v>
      </c>
      <c r="F31" s="45">
        <v>7760</v>
      </c>
      <c r="G31" s="45">
        <v>16414</v>
      </c>
      <c r="H31" s="45">
        <v>15138</v>
      </c>
      <c r="I31" s="46"/>
      <c r="J31" s="49">
        <f>SUM(D31:I31)</f>
        <v>65395</v>
      </c>
      <c r="K31" s="101"/>
      <c r="L31" s="70">
        <v>5402</v>
      </c>
      <c r="M31" s="70"/>
      <c r="N31" s="70"/>
      <c r="O31" s="70"/>
      <c r="P31" s="71">
        <v>10583</v>
      </c>
      <c r="Q31" s="26">
        <f>SUM(K31:P31)</f>
        <v>15985</v>
      </c>
      <c r="R31" s="22">
        <f>J31+Q31</f>
        <v>81380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844809</v>
      </c>
      <c r="E32" s="45">
        <v>805607</v>
      </c>
      <c r="F32" s="45">
        <v>476572</v>
      </c>
      <c r="G32" s="45">
        <v>1153400</v>
      </c>
      <c r="H32" s="45">
        <v>1101673</v>
      </c>
      <c r="I32" s="46"/>
      <c r="J32" s="49">
        <f>SUM(D32:I32)</f>
        <v>4382061</v>
      </c>
      <c r="K32" s="101"/>
      <c r="L32" s="70">
        <v>477677</v>
      </c>
      <c r="M32" s="70"/>
      <c r="N32" s="70"/>
      <c r="O32" s="70"/>
      <c r="P32" s="71">
        <v>1072776</v>
      </c>
      <c r="Q32" s="28">
        <f>SUM(K32:P32)</f>
        <v>1550453</v>
      </c>
      <c r="R32" s="24">
        <f>J32+Q32</f>
        <v>5932514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65120.55808217066</v>
      </c>
      <c r="E33" s="12">
        <v>61449.80930587338</v>
      </c>
      <c r="F33" s="12">
        <v>61413.91752577319</v>
      </c>
      <c r="G33" s="12">
        <v>70269.28231997075</v>
      </c>
      <c r="H33" s="12">
        <v>72775.33359756903</v>
      </c>
      <c r="I33" s="47" t="s">
        <v>53</v>
      </c>
      <c r="J33" s="27">
        <f>IF(OR(J31=0,J32=0)," ",J32/J31*1000)</f>
        <v>67009.11384662436</v>
      </c>
      <c r="K33" s="154" t="s">
        <v>53</v>
      </c>
      <c r="L33" s="12">
        <v>88425.95335061089</v>
      </c>
      <c r="M33" s="12" t="s">
        <v>53</v>
      </c>
      <c r="N33" s="12" t="s">
        <v>53</v>
      </c>
      <c r="O33" s="12" t="s">
        <v>53</v>
      </c>
      <c r="P33" s="47">
        <v>101367.85410564113</v>
      </c>
      <c r="Q33" s="27">
        <f>IF(OR(Q31=0,Q32=0)," ",Q32/Q31*1000)</f>
        <v>96994.24460431655</v>
      </c>
      <c r="R33" s="23">
        <f>IF(OR(R31=0,R32=0)," ",R32/R31*1000)</f>
        <v>72898.91865323174</v>
      </c>
      <c r="S33" s="10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>
        <v>1199</v>
      </c>
      <c r="P46" s="71"/>
      <c r="Q46" s="29">
        <f>SUM(K46:P46)</f>
        <v>1199</v>
      </c>
      <c r="R46" s="25">
        <f>J46+Q46</f>
        <v>1199</v>
      </c>
      <c r="S46" s="5"/>
    </row>
    <row r="47" spans="1:18" ht="15" customHeight="1">
      <c r="A47" s="164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>
        <v>103152</v>
      </c>
      <c r="P47" s="71"/>
      <c r="Q47" s="28">
        <f>SUM(K47:P47)</f>
        <v>103152</v>
      </c>
      <c r="R47" s="24">
        <f>J47+Q47</f>
        <v>103152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>
        <v>86031.69307756465</v>
      </c>
      <c r="P48" s="47" t="s">
        <v>53</v>
      </c>
      <c r="Q48" s="27">
        <f>IF(OR(Q46=0,Q47=0)," ",Q47/Q46*1000)</f>
        <v>86031.69307756465</v>
      </c>
      <c r="R48" s="23">
        <f>IF(OR(R46=0,R47=0)," ",R47/R46*1000)</f>
        <v>86031.69307756465</v>
      </c>
    </row>
    <row r="49" spans="1:18" ht="15" customHeight="1">
      <c r="A49" s="167" t="s">
        <v>4</v>
      </c>
      <c r="B49" s="112" t="s">
        <v>9</v>
      </c>
      <c r="C49" s="156" t="s">
        <v>1</v>
      </c>
      <c r="D49" s="155">
        <f>D4+D7+D10+D13+D16+D19+D22+D25+D28+D31+D34+D37+D40+D46+D43</f>
        <v>61719</v>
      </c>
      <c r="E49" s="53">
        <f aca="true" t="shared" si="0" ref="E49:I50">E4+E7+E10+E13+E16+E19+E22+E25+E28+E31+E34+E37+E40+E46+E43</f>
        <v>54671</v>
      </c>
      <c r="F49" s="53">
        <f t="shared" si="0"/>
        <v>19660</v>
      </c>
      <c r="G49" s="53">
        <f t="shared" si="0"/>
        <v>57035</v>
      </c>
      <c r="H49" s="53">
        <f t="shared" si="0"/>
        <v>42938</v>
      </c>
      <c r="I49" s="55">
        <f t="shared" si="0"/>
        <v>22586</v>
      </c>
      <c r="J49" s="102">
        <f>SUM(D49:I49)</f>
        <v>258609</v>
      </c>
      <c r="K49" s="53">
        <f>K4+K7+K10+K13+K16+K19+K22+K25+K28+K31+K34+K37+K40+K46+K43</f>
        <v>18470</v>
      </c>
      <c r="L49" s="53">
        <f>L4+L7+L10+L13+L16+L19+L22+L25+L28+L31+L34+L37+L40+L46+L43</f>
        <v>18927</v>
      </c>
      <c r="M49" s="14">
        <f aca="true" t="shared" si="1" ref="M49:P50">M4+M7+M10+M13+M16+M19+M22+M25+M28+M31+M34+M37+M40+M46+M43</f>
        <v>15891</v>
      </c>
      <c r="N49" s="14">
        <f t="shared" si="1"/>
        <v>12822</v>
      </c>
      <c r="O49" s="53">
        <f t="shared" si="1"/>
        <v>6199</v>
      </c>
      <c r="P49" s="55">
        <f t="shared" si="1"/>
        <v>21985</v>
      </c>
      <c r="Q49" s="29">
        <f>SUM(K49:P49)</f>
        <v>94294</v>
      </c>
      <c r="R49" s="25">
        <f>J49+Q49</f>
        <v>352903</v>
      </c>
    </row>
    <row r="50" spans="1:18" ht="15" customHeight="1">
      <c r="A50" s="167"/>
      <c r="B50" s="112" t="s">
        <v>10</v>
      </c>
      <c r="C50" s="157" t="s">
        <v>2</v>
      </c>
      <c r="D50" s="155">
        <f>D5+D8+D11+D14+D17+D20+D23+D26+D29+D32+D35+D38+D41+D47+D44</f>
        <v>3870083</v>
      </c>
      <c r="E50" s="54">
        <f t="shared" si="0"/>
        <v>3285614</v>
      </c>
      <c r="F50" s="53">
        <f t="shared" si="0"/>
        <v>1215522</v>
      </c>
      <c r="G50" s="53">
        <f t="shared" si="0"/>
        <v>3869428</v>
      </c>
      <c r="H50" s="53">
        <f t="shared" si="0"/>
        <v>3200637</v>
      </c>
      <c r="I50" s="55">
        <f t="shared" si="0"/>
        <v>1622263</v>
      </c>
      <c r="J50" s="102">
        <f>SUM(D50:I50)</f>
        <v>17063547</v>
      </c>
      <c r="K50" s="53">
        <f>K5+K8+K11+K14+K17+K20+K23+K26+K29+K32+K35+K38+K41+K47+K44</f>
        <v>1492137</v>
      </c>
      <c r="L50" s="56">
        <f>L5+L8+L11+L14+L17+L20+L23+L26+L29+L32+L35+L38+L41+L47+L44</f>
        <v>1655603</v>
      </c>
      <c r="M50" s="13">
        <f t="shared" si="1"/>
        <v>1417110</v>
      </c>
      <c r="N50" s="13">
        <f t="shared" si="1"/>
        <v>1128337</v>
      </c>
      <c r="O50" s="56">
        <f t="shared" si="1"/>
        <v>565397</v>
      </c>
      <c r="P50" s="57">
        <f t="shared" si="1"/>
        <v>2305654</v>
      </c>
      <c r="Q50" s="28">
        <f>SUM(K50:P50)</f>
        <v>8564238</v>
      </c>
      <c r="R50" s="24">
        <f>J50+Q50</f>
        <v>25627785</v>
      </c>
    </row>
    <row r="51" spans="1:18" ht="15" customHeight="1" thickBot="1">
      <c r="A51" s="168"/>
      <c r="B51" s="113" t="s">
        <v>18</v>
      </c>
      <c r="C51" s="158" t="s">
        <v>3</v>
      </c>
      <c r="D51" s="23">
        <f>IF(OR(D49=0,D50=0)," ",D50/D49*1000)</f>
        <v>62704.88828399682</v>
      </c>
      <c r="E51" s="12">
        <f aca="true" t="shared" si="2" ref="E51:L51">IF(OR(E49=0,E50=0)," ",E50/E49*1000)</f>
        <v>60097.93126154634</v>
      </c>
      <c r="F51" s="12">
        <f t="shared" si="2"/>
        <v>61827.161749745675</v>
      </c>
      <c r="G51" s="12">
        <f t="shared" si="2"/>
        <v>67843.04374506882</v>
      </c>
      <c r="H51" s="12">
        <f t="shared" si="2"/>
        <v>74540.8961758815</v>
      </c>
      <c r="I51" s="47">
        <f t="shared" si="2"/>
        <v>71826.04268130701</v>
      </c>
      <c r="J51" s="27">
        <f t="shared" si="2"/>
        <v>65982.03078779162</v>
      </c>
      <c r="K51" s="12">
        <f>IF(OR(K49=0,K50=0)," ",K50/K49*1000)</f>
        <v>80787.06009745534</v>
      </c>
      <c r="L51" s="12">
        <f t="shared" si="2"/>
        <v>87473.0807840651</v>
      </c>
      <c r="M51" s="12">
        <f aca="true" t="shared" si="3" ref="M51:R51">IF(OR(M49=0,M50=0)," ",M50/M49*1000)</f>
        <v>89176.89258070607</v>
      </c>
      <c r="N51" s="12">
        <f t="shared" si="3"/>
        <v>88000.07799095304</v>
      </c>
      <c r="O51" s="12">
        <f t="shared" si="3"/>
        <v>91207.77544765285</v>
      </c>
      <c r="P51" s="47">
        <f t="shared" si="3"/>
        <v>104873.95951785309</v>
      </c>
      <c r="Q51" s="27">
        <f t="shared" si="3"/>
        <v>90824.84569537829</v>
      </c>
      <c r="R51" s="23">
        <f t="shared" si="3"/>
        <v>72619.91255387457</v>
      </c>
    </row>
    <row r="52" spans="1:18" ht="15" customHeight="1" thickBot="1">
      <c r="A52" s="170" t="s">
        <v>13</v>
      </c>
      <c r="B52" s="171"/>
      <c r="C52" s="172"/>
      <c r="D52" s="32">
        <f>'総合計'!D52</f>
        <v>109.57</v>
      </c>
      <c r="E52" s="32">
        <f>'総合計'!E52</f>
        <v>108.84</v>
      </c>
      <c r="F52" s="32">
        <f>'総合計'!F52</f>
        <v>109.49</v>
      </c>
      <c r="G52" s="32">
        <f>'総合計'!G52</f>
        <v>110.56</v>
      </c>
      <c r="H52" s="32">
        <f>'総合計'!H52</f>
        <v>109.89</v>
      </c>
      <c r="I52" s="33">
        <f>'総合計'!I52</f>
        <v>109.87</v>
      </c>
      <c r="J52" s="34">
        <f>'総合計'!J52</f>
        <v>109.66816849194336</v>
      </c>
      <c r="K52" s="35">
        <f>'総合計'!K52</f>
        <v>111.4</v>
      </c>
      <c r="L52" s="32">
        <f>'総合計'!L52</f>
        <v>113.95</v>
      </c>
      <c r="M52" s="32">
        <f>'総合計'!M52</f>
        <v>113.99</v>
      </c>
      <c r="N52" s="32">
        <f>'総合計'!N52</f>
        <v>114.93</v>
      </c>
      <c r="O52" s="32">
        <f>'総合計'!O52</f>
        <v>114.83</v>
      </c>
      <c r="P52" s="33">
        <f>'総合計'!P52</f>
        <v>115.85</v>
      </c>
      <c r="Q52" s="34">
        <f>'総合計'!Q52</f>
        <v>114.31900500521637</v>
      </c>
      <c r="R52" s="36">
        <f>'総合計'!R52</f>
        <v>112.30218946466583</v>
      </c>
    </row>
    <row r="53" spans="1:11" ht="14.25">
      <c r="A53" s="111" t="str">
        <f>'総合計'!A62</f>
        <v>※4～12月は確定値。1～3月は確報値。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2022-11-11T05:11:35Z</cp:lastPrinted>
  <dcterms:created xsi:type="dcterms:W3CDTF">1998-08-05T13:54:29Z</dcterms:created>
  <dcterms:modified xsi:type="dcterms:W3CDTF">2022-11-11T05:11:38Z</dcterms:modified>
  <cp:category/>
  <cp:version/>
  <cp:contentType/>
  <cp:contentStatus/>
</cp:coreProperties>
</file>