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0" windowWidth="6825" windowHeight="786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<sst xmlns="http://schemas.openxmlformats.org/spreadsheetml/2006/main" count="1894" uniqueCount="56">
  <si>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</si>
  <si>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</si>
  <si>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</si>
  <si>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</si>
  <si>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</si>
  <si>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</si>
  <si>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</si>
  <si>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</si>
  <si>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</si>
  <si>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</si>
  <si>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</si>
  <si>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</si>
  <si>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</si>
  <si>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</si>
  <si>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</si>
  <si>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</si>
  <si>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</si>
  <si>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</si>
  <si>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</si>
  <si>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</si>
  <si>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</si>
  <si>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</si>
  <si>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</si>
  <si>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</si>
  <si>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</si>
  <si>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</si>
  <si>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</si>
  <si>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</si>
  <si>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</si>
  <si>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</si>
  <si>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</si>
  <si>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</si>
  <si>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</si>
  <si>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</si>
  <si>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</si>
  <si>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</si>
  <si>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</si>
  <si>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</si>
  <si>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</si>
  <si>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</si>
  <si>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</si>
  <si>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</si>
  <si>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</si>
  <si>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</si>
  <si>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</si>
  <si>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</si>
  <si>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</si>
  <si>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</si>
  <si>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</si>
  <si>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</si>
  <si>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</si>
  <si>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</si>
  <si>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</si>
  <si>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</si>
  <si>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</si>
  <si>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※4～12月は確々報値、1月は確報値、2月は速報値。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</si>
</sst>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3" fillId="0" borderId="13" xfId="49" applyFont="1" applyBorder="1" applyAlignment="1" applyProtection="1">
      <alignment vertical="center"/>
      <protection locked="0"/>
    </xf>
    <xf numFmtId="38" fontId="63" fillId="0" borderId="14" xfId="49" applyFont="1" applyBorder="1" applyAlignment="1" applyProtection="1">
      <alignment vertical="center"/>
      <protection locked="0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85" zoomScaleNormal="8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v>44285</v>
      </c>
      <c r="R2" s="171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61" t="s">
        <v>17</v>
      </c>
      <c r="B4" s="112" t="s">
        <v>9</v>
      </c>
      <c r="C4" s="112" t="s">
        <v>1</v>
      </c>
      <c r="D4" s="115">
        <f>'P合計'!D4+'B合計'!D4+'液化石油ガス'!D4</f>
        <v>10017</v>
      </c>
      <c r="E4" s="116">
        <f>'P合計'!E4+'B合計'!E4+'液化石油ガス'!E4</f>
        <v>0</v>
      </c>
      <c r="F4" s="116">
        <f>'P合計'!F4+'B合計'!F4+'液化石油ガス'!F4</f>
        <v>0</v>
      </c>
      <c r="G4" s="116">
        <f>'P合計'!G4+'B合計'!G4+'液化石油ガス'!G4</f>
        <v>0</v>
      </c>
      <c r="H4" s="116">
        <f>'P合計'!H4+'B合計'!H4+'液化石油ガス'!H4</f>
        <v>0</v>
      </c>
      <c r="I4" s="117">
        <f>'P合計'!I4+'B合計'!I4+'液化石油ガス'!I4</f>
        <v>0</v>
      </c>
      <c r="J4" s="118">
        <f>SUM(D4:I4)</f>
        <v>10017</v>
      </c>
      <c r="K4" s="119">
        <f>'P合計'!K4+'B合計'!K4+'液化石油ガス'!K4</f>
        <v>0</v>
      </c>
      <c r="L4" s="116">
        <f>'P合計'!L4+'B合計'!L4+'液化石油ガス'!L4</f>
        <v>44412</v>
      </c>
      <c r="M4" s="116">
        <f>'P合計'!M4+'B合計'!M4+'液化石油ガス'!M4</f>
        <v>47762</v>
      </c>
      <c r="N4" s="116">
        <f>'P合計'!N4+'B合計'!N4+'液化石油ガス'!N4</f>
        <v>82612</v>
      </c>
      <c r="O4" s="116">
        <f>'P合計'!O4+'B合計'!O4+'液化石油ガス'!O4</f>
        <v>8722</v>
      </c>
      <c r="P4" s="117">
        <f>'P合計'!P4+'B合計'!P4+'液化石油ガス'!P4</f>
        <v>0</v>
      </c>
      <c r="Q4" s="118">
        <f>'P合計'!Q4+'B合計'!Q4+'液化石油ガス'!Q4</f>
        <v>183508</v>
      </c>
      <c r="R4" s="120">
        <f>'P合計'!R4+'B合計'!R4+'液化石油ガス'!R4</f>
        <v>193525</v>
      </c>
    </row>
    <row r="5" spans="1:18" ht="13.5" customHeight="1">
      <c r="A5" s="162"/>
      <c r="B5" s="112" t="s">
        <v>10</v>
      </c>
      <c r="C5" s="112" t="s">
        <v>2</v>
      </c>
      <c r="D5" s="121">
        <f>'P合計'!D5+'B合計'!D5+'液化石油ガス'!D5</f>
        <v>643213</v>
      </c>
      <c r="E5" s="116">
        <f>'P合計'!E5+'B合計'!E5+'液化石油ガス'!E5</f>
        <v>0</v>
      </c>
      <c r="F5" s="116">
        <f>'P合計'!F5+'B合計'!F5+'液化石油ガス'!F5</f>
        <v>0</v>
      </c>
      <c r="G5" s="116">
        <f>'P合計'!G5+'B合計'!G5+'液化石油ガス'!G5</f>
        <v>0</v>
      </c>
      <c r="H5" s="116">
        <f>'P合計'!H5+'B合計'!H5+'液化石油ガス'!H5</f>
        <v>0</v>
      </c>
      <c r="I5" s="117">
        <f>'P合計'!I5+'B合計'!I5+'液化石油ガス'!I5</f>
        <v>0</v>
      </c>
      <c r="J5" s="118">
        <f>SUM(D5:I5)</f>
        <v>643213</v>
      </c>
      <c r="K5" s="119">
        <f>'P合計'!K5+'B合計'!K5+'液化石油ガス'!K5</f>
        <v>0</v>
      </c>
      <c r="L5" s="116">
        <f>'P合計'!L5+'B合計'!L5+'液化石油ガス'!L5</f>
        <v>2068299</v>
      </c>
      <c r="M5" s="116">
        <f>'P合計'!M5+'B合計'!M5+'液化石油ガス'!M5</f>
        <v>2607681</v>
      </c>
      <c r="N5" s="116">
        <f>'P合計'!N5+'B合計'!N5+'液化石油ガス'!N5</f>
        <v>4270436</v>
      </c>
      <c r="O5" s="116">
        <f>'P合計'!O5+'B合計'!O5+'液化石油ガス'!O5</f>
        <v>533480</v>
      </c>
      <c r="P5" s="117">
        <f>'P合計'!P5+'B合計'!P5+'液化石油ガス'!P5</f>
        <v>0</v>
      </c>
      <c r="Q5" s="118">
        <f>'P合計'!Q5+'B合計'!Q5+'液化石油ガス'!Q5</f>
        <v>9479896</v>
      </c>
      <c r="R5" s="120">
        <f>'P合計'!R5+'B合計'!R5+'液化石油ガス'!R5</f>
        <v>10123109</v>
      </c>
    </row>
    <row r="6" spans="1:18" ht="13.5" customHeight="1" thickBot="1">
      <c r="A6" s="163"/>
      <c r="B6" s="113" t="s">
        <v>18</v>
      </c>
      <c r="C6" s="113" t="s">
        <v>3</v>
      </c>
      <c r="D6" s="122">
        <f>IF(OR(D4=0,D5=0)," ",(D5/D4)*1000)</f>
        <v>64212.13936308276</v>
      </c>
      <c r="E6" s="123" t="str">
        <f aca="true" t="shared" si="0" ref="E6:R6">IF(OR(E4=0,E5=0)," ",(E5/E4)*1000)</f>
        <v> </v>
      </c>
      <c r="F6" s="123" t="str">
        <f t="shared" si="0"/>
        <v> </v>
      </c>
      <c r="G6" s="123" t="str">
        <f t="shared" si="0"/>
        <v> </v>
      </c>
      <c r="H6" s="123" t="str">
        <f t="shared" si="0"/>
        <v> </v>
      </c>
      <c r="I6" s="124" t="str">
        <f t="shared" si="0"/>
        <v> </v>
      </c>
      <c r="J6" s="125">
        <f t="shared" si="0"/>
        <v>64212.13936308276</v>
      </c>
      <c r="K6" s="126" t="str">
        <f t="shared" si="0"/>
        <v> </v>
      </c>
      <c r="L6" s="123">
        <f t="shared" si="0"/>
        <v>46570.72412861389</v>
      </c>
      <c r="M6" s="123">
        <f t="shared" si="0"/>
        <v>54597.399606381645</v>
      </c>
      <c r="N6" s="123">
        <f t="shared" si="0"/>
        <v>51692.683871592504</v>
      </c>
      <c r="O6" s="123">
        <f t="shared" si="0"/>
        <v>61164.87044255905</v>
      </c>
      <c r="P6" s="124" t="str">
        <f t="shared" si="0"/>
        <v> </v>
      </c>
      <c r="Q6" s="125">
        <f t="shared" si="0"/>
        <v>51659.30640626022</v>
      </c>
      <c r="R6" s="127">
        <f t="shared" si="0"/>
        <v>52309.05051026999</v>
      </c>
    </row>
    <row r="7" spans="1:18" ht="13.5" customHeight="1">
      <c r="A7" s="161" t="s">
        <v>19</v>
      </c>
      <c r="B7" s="112" t="s">
        <v>9</v>
      </c>
      <c r="C7" s="112" t="s">
        <v>1</v>
      </c>
      <c r="D7" s="115">
        <f>'P合計'!D7+'B合計'!D7+'液化石油ガス'!D7</f>
        <v>0</v>
      </c>
      <c r="E7" s="116">
        <f>'P合計'!E7+'B合計'!E7+'液化石油ガス'!E7</f>
        <v>135324</v>
      </c>
      <c r="F7" s="116">
        <f>'P合計'!F7+'B合計'!F7+'液化石油ガス'!F7</f>
        <v>0</v>
      </c>
      <c r="G7" s="116">
        <f>'P合計'!G7+'B合計'!G7+'液化石油ガス'!G7</f>
        <v>3295</v>
      </c>
      <c r="H7" s="116">
        <f>'P合計'!H7+'B合計'!H7+'液化石油ガス'!H7</f>
        <v>41781</v>
      </c>
      <c r="I7" s="117">
        <f>'P合計'!I7+'B合計'!I7+'液化石油ガス'!I7</f>
        <v>40078</v>
      </c>
      <c r="J7" s="118">
        <f>SUM(D7:I7)</f>
        <v>220478</v>
      </c>
      <c r="K7" s="119">
        <f>'P合計'!K7+'B合計'!K7+'液化石油ガス'!K7</f>
        <v>29001</v>
      </c>
      <c r="L7" s="116">
        <f>'P合計'!L7+'B合計'!L7+'液化石油ガス'!L7</f>
        <v>39654</v>
      </c>
      <c r="M7" s="116">
        <f>'P合計'!M7+'B合計'!M7+'液化石油ガス'!M7</f>
        <v>7003</v>
      </c>
      <c r="N7" s="116">
        <f>'P合計'!N7+'B合計'!N7+'液化石油ガス'!N7</f>
        <v>79383</v>
      </c>
      <c r="O7" s="116">
        <f>'P合計'!O7+'B合計'!O7+'液化石油ガス'!O7</f>
        <v>37572</v>
      </c>
      <c r="P7" s="117">
        <f>'P合計'!P7+'B合計'!P7+'液化石油ガス'!P7</f>
        <v>0</v>
      </c>
      <c r="Q7" s="118">
        <f>'P合計'!Q7+'B合計'!Q7+'液化石油ガス'!Q7</f>
        <v>192613</v>
      </c>
      <c r="R7" s="120">
        <f>'P合計'!R7+'B合計'!R7+'液化石油ガス'!R7</f>
        <v>413091</v>
      </c>
    </row>
    <row r="8" spans="1:18" ht="13.5" customHeight="1">
      <c r="A8" s="162"/>
      <c r="B8" s="112" t="s">
        <v>10</v>
      </c>
      <c r="C8" s="112" t="s">
        <v>2</v>
      </c>
      <c r="D8" s="121">
        <f>'P合計'!D8+'B合計'!D8+'液化石油ガス'!D8</f>
        <v>0</v>
      </c>
      <c r="E8" s="116">
        <f>'P合計'!E8+'B合計'!E8+'液化石油ガス'!E8</f>
        <v>5555338</v>
      </c>
      <c r="F8" s="116">
        <f>'P合計'!F8+'B合計'!F8+'液化石油ガス'!F8</f>
        <v>0</v>
      </c>
      <c r="G8" s="116">
        <f>'P合計'!G8+'B合計'!G8+'液化石油ガス'!G8</f>
        <v>137684</v>
      </c>
      <c r="H8" s="116">
        <f>'P合計'!H8+'B合計'!H8+'液化石油ガス'!H8</f>
        <v>1719561</v>
      </c>
      <c r="I8" s="117">
        <f>'P合計'!I8+'B合計'!I8+'液化石油ガス'!I8</f>
        <v>1573618</v>
      </c>
      <c r="J8" s="118">
        <f>SUM(D8:I8)</f>
        <v>8986201</v>
      </c>
      <c r="K8" s="119">
        <f>'P合計'!K8+'B合計'!K8+'液化石油ガス'!K8</f>
        <v>1310931</v>
      </c>
      <c r="L8" s="116">
        <f>'P合計'!L8+'B合計'!L8+'液化石油ガス'!L8</f>
        <v>1747517</v>
      </c>
      <c r="M8" s="116">
        <f>'P合計'!M8+'B合計'!M8+'液化石油ガス'!M8</f>
        <v>303189</v>
      </c>
      <c r="N8" s="116">
        <f>'P合計'!N8+'B合計'!N8+'液化石油ガス'!N8</f>
        <v>4860079</v>
      </c>
      <c r="O8" s="116">
        <f>'P合計'!O8+'B合計'!O8+'液化石油ガス'!O8</f>
        <v>2692963</v>
      </c>
      <c r="P8" s="117">
        <f>'P合計'!P8+'B合計'!P8+'液化石油ガス'!P8</f>
        <v>0</v>
      </c>
      <c r="Q8" s="118">
        <f>'P合計'!Q8+'B合計'!Q8+'液化石油ガス'!Q8</f>
        <v>10914679</v>
      </c>
      <c r="R8" s="120">
        <f>'P合計'!R8+'B合計'!R8+'液化石油ガス'!R8</f>
        <v>19900880</v>
      </c>
    </row>
    <row r="9" spans="1:18" ht="13.5" customHeight="1" thickBot="1">
      <c r="A9" s="163"/>
      <c r="B9" s="113" t="s">
        <v>18</v>
      </c>
      <c r="C9" s="113" t="s">
        <v>3</v>
      </c>
      <c r="D9" s="122" t="str">
        <f>IF(OR(D7=0,D8=0)," ",(D8/D7)*1000)</f>
        <v> </v>
      </c>
      <c r="E9" s="123">
        <f aca="true" t="shared" si="1" ref="E9:R9">IF(OR(E7=0,E8=0)," ",(E8/E7)*1000)</f>
        <v>41052.12674765747</v>
      </c>
      <c r="F9" s="123" t="str">
        <f t="shared" si="1"/>
        <v> </v>
      </c>
      <c r="G9" s="123">
        <f t="shared" si="1"/>
        <v>41785.73596358118</v>
      </c>
      <c r="H9" s="123">
        <f t="shared" si="1"/>
        <v>41156.530480361886</v>
      </c>
      <c r="I9" s="124">
        <f t="shared" si="1"/>
        <v>39263.88542342432</v>
      </c>
      <c r="J9" s="125">
        <f t="shared" si="1"/>
        <v>40757.81257086875</v>
      </c>
      <c r="K9" s="126">
        <f t="shared" si="1"/>
        <v>45202.958518671774</v>
      </c>
      <c r="L9" s="123">
        <f t="shared" si="1"/>
        <v>44069.12291319917</v>
      </c>
      <c r="M9" s="123">
        <f t="shared" si="1"/>
        <v>43294.15964586606</v>
      </c>
      <c r="N9" s="123">
        <f t="shared" si="1"/>
        <v>61223.17120794125</v>
      </c>
      <c r="O9" s="123">
        <f t="shared" si="1"/>
        <v>71674.7311827957</v>
      </c>
      <c r="P9" s="124" t="str">
        <f t="shared" si="1"/>
        <v> </v>
      </c>
      <c r="Q9" s="125">
        <f t="shared" si="1"/>
        <v>56666.36727531371</v>
      </c>
      <c r="R9" s="127">
        <f t="shared" si="1"/>
        <v>48175.5351726375</v>
      </c>
    </row>
    <row r="10" spans="1:18" ht="13.5" customHeight="1">
      <c r="A10" s="161" t="s">
        <v>39</v>
      </c>
      <c r="B10" s="112" t="s">
        <v>9</v>
      </c>
      <c r="C10" s="112" t="s">
        <v>1</v>
      </c>
      <c r="D10" s="115">
        <f>'P合計'!D10+'B合計'!D10+'液化石油ガス'!D10</f>
        <v>46665</v>
      </c>
      <c r="E10" s="116">
        <f>'P合計'!E10+'B合計'!E10+'液化石油ガス'!E10</f>
        <v>0</v>
      </c>
      <c r="F10" s="116">
        <f>'P合計'!F10+'B合計'!F10+'液化石油ガス'!F10</f>
        <v>17234</v>
      </c>
      <c r="G10" s="116">
        <f>'P合計'!G10+'B合計'!G10+'液化石油ガス'!G10</f>
        <v>22357</v>
      </c>
      <c r="H10" s="116">
        <f>'P合計'!H10+'B合計'!H10+'液化石油ガス'!H10</f>
        <v>68043</v>
      </c>
      <c r="I10" s="117">
        <f>'P合計'!I10+'B合計'!I10+'液化石油ガス'!I10</f>
        <v>16890</v>
      </c>
      <c r="J10" s="118">
        <f>SUM(D10:I10)</f>
        <v>171189</v>
      </c>
      <c r="K10" s="119">
        <f>'P合計'!K10+'B合計'!K10+'液化石油ガス'!K10</f>
        <v>28019</v>
      </c>
      <c r="L10" s="116">
        <f>'P合計'!L10+'B合計'!L10+'液化石油ガス'!L10</f>
        <v>6510</v>
      </c>
      <c r="M10" s="116">
        <f>'P合計'!M10+'B合計'!M10+'液化石油ガス'!M10</f>
        <v>16637</v>
      </c>
      <c r="N10" s="116">
        <f>'P合計'!N10+'B合計'!N10+'液化石油ガス'!N10</f>
        <v>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51166</v>
      </c>
      <c r="R10" s="120">
        <f>'P合計'!R10+'B合計'!R10+'液化石油ガス'!R10</f>
        <v>222355</v>
      </c>
    </row>
    <row r="11" spans="1:18" ht="13.5" customHeight="1">
      <c r="A11" s="162"/>
      <c r="B11" s="112" t="s">
        <v>10</v>
      </c>
      <c r="C11" s="112" t="s">
        <v>2</v>
      </c>
      <c r="D11" s="121">
        <f>'P合計'!D11+'B合計'!D11+'液化石油ガス'!D11</f>
        <v>1768433</v>
      </c>
      <c r="E11" s="116">
        <f>'P合計'!E11+'B合計'!E11+'液化石油ガス'!E11</f>
        <v>0</v>
      </c>
      <c r="F11" s="116">
        <f>'P合計'!F11+'B合計'!F11+'液化石油ガス'!F11</f>
        <v>705850</v>
      </c>
      <c r="G11" s="116">
        <f>'P合計'!G11+'B合計'!G11+'液化石油ガス'!G11</f>
        <v>879998</v>
      </c>
      <c r="H11" s="116">
        <f>'P合計'!H11+'B合計'!H11+'液化石油ガス'!H11</f>
        <v>2675410</v>
      </c>
      <c r="I11" s="117">
        <f>'P合計'!I11+'B合計'!I11+'液化石油ガス'!I11</f>
        <v>659560</v>
      </c>
      <c r="J11" s="118">
        <f>SUM(D11:I11)</f>
        <v>6689251</v>
      </c>
      <c r="K11" s="119">
        <f>'P合計'!K11+'B合計'!K11+'液化石油ガス'!K11</f>
        <v>1158431</v>
      </c>
      <c r="L11" s="116">
        <f>'P合計'!L11+'B合計'!L11+'液化石油ガス'!L11</f>
        <v>267684</v>
      </c>
      <c r="M11" s="116">
        <f>'P合計'!M11+'B合計'!M11+'液化石油ガス'!M11</f>
        <v>677625</v>
      </c>
      <c r="N11" s="116">
        <f>'P合計'!N11+'B合計'!N11+'液化石油ガス'!N11</f>
        <v>0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2103740</v>
      </c>
      <c r="R11" s="120">
        <f>'P合計'!R11+'B合計'!R11+'液化石油ガス'!R11</f>
        <v>8792991</v>
      </c>
    </row>
    <row r="12" spans="1:18" ht="13.5" customHeight="1" thickBot="1">
      <c r="A12" s="163"/>
      <c r="B12" s="113" t="s">
        <v>18</v>
      </c>
      <c r="C12" s="113" t="s">
        <v>3</v>
      </c>
      <c r="D12" s="122">
        <f>IF(OR(D10=0,D11=0)," ",(D11/D10)*1000)</f>
        <v>37896.34629808207</v>
      </c>
      <c r="E12" s="123" t="str">
        <f aca="true" t="shared" si="2" ref="E12:R12">IF(OR(E10=0,E11=0)," ",(E11/E10)*1000)</f>
        <v> </v>
      </c>
      <c r="F12" s="123">
        <f t="shared" si="2"/>
        <v>40956.829523035856</v>
      </c>
      <c r="G12" s="123">
        <f t="shared" si="2"/>
        <v>39361.18441651385</v>
      </c>
      <c r="H12" s="123">
        <f t="shared" si="2"/>
        <v>39319.40096703555</v>
      </c>
      <c r="I12" s="124">
        <f t="shared" si="2"/>
        <v>39050.32563647129</v>
      </c>
      <c r="J12" s="125">
        <f t="shared" si="2"/>
        <v>39075.23847910789</v>
      </c>
      <c r="K12" s="126">
        <f t="shared" si="2"/>
        <v>41344.480531068206</v>
      </c>
      <c r="L12" s="123">
        <f t="shared" si="2"/>
        <v>41118.89400921659</v>
      </c>
      <c r="M12" s="123">
        <f t="shared" si="2"/>
        <v>40729.9993989301</v>
      </c>
      <c r="N12" s="123" t="str">
        <f t="shared" si="2"/>
        <v> </v>
      </c>
      <c r="O12" s="123" t="str">
        <f t="shared" si="2"/>
        <v> </v>
      </c>
      <c r="P12" s="124" t="str">
        <f t="shared" si="2"/>
        <v> </v>
      </c>
      <c r="Q12" s="125">
        <f t="shared" si="2"/>
        <v>41115.975452448896</v>
      </c>
      <c r="R12" s="127">
        <f t="shared" si="2"/>
        <v>39544.83146320074</v>
      </c>
    </row>
    <row r="13" spans="1:18" ht="13.5" customHeight="1">
      <c r="A13" s="161" t="s">
        <v>22</v>
      </c>
      <c r="B13" s="112" t="s">
        <v>9</v>
      </c>
      <c r="C13" s="112" t="s">
        <v>1</v>
      </c>
      <c r="D13" s="115">
        <f>'P合計'!D13+'B合計'!D13+'液化石油ガス'!D13</f>
        <v>6000</v>
      </c>
      <c r="E13" s="116">
        <f>'P合計'!E13+'B合計'!E13+'液化石油ガス'!E13</f>
        <v>0</v>
      </c>
      <c r="F13" s="116">
        <f>'P合計'!F13+'B合計'!F13+'液化石油ガス'!F13</f>
        <v>17248</v>
      </c>
      <c r="G13" s="116">
        <f>'P合計'!G13+'B合計'!G13+'液化石油ガス'!G13</f>
        <v>22860</v>
      </c>
      <c r="H13" s="116">
        <f>'P合計'!H13+'B合計'!H13+'液化石油ガス'!H13</f>
        <v>5142</v>
      </c>
      <c r="I13" s="117">
        <f>'P合計'!I13+'B合計'!I13+'液化石油ガス'!I13</f>
        <v>71757</v>
      </c>
      <c r="J13" s="118">
        <f>SUM(D13:I13)</f>
        <v>123007</v>
      </c>
      <c r="K13" s="119">
        <f>'P合計'!K13+'B合計'!K13+'液化石油ガス'!K13</f>
        <v>64899</v>
      </c>
      <c r="L13" s="116">
        <f>'P合計'!L13+'B合計'!L13+'液化石油ガス'!L13</f>
        <v>93368</v>
      </c>
      <c r="M13" s="116">
        <f>'P合計'!M13+'B合計'!M13+'液化石油ガス'!M13</f>
        <v>10921</v>
      </c>
      <c r="N13" s="116">
        <f>'P合計'!N13+'B合計'!N13+'液化石油ガス'!N13</f>
        <v>0</v>
      </c>
      <c r="O13" s="116">
        <f>'P合計'!O13+'B合計'!O13+'液化石油ガス'!O13</f>
        <v>0</v>
      </c>
      <c r="P13" s="117">
        <f>'P合計'!P13+'B合計'!P13+'液化石油ガス'!P13</f>
        <v>0</v>
      </c>
      <c r="Q13" s="118">
        <f>'P合計'!Q13+'B合計'!Q13+'液化石油ガス'!Q13</f>
        <v>169188</v>
      </c>
      <c r="R13" s="120">
        <f>'P合計'!R13+'B合計'!R13+'液化石油ガス'!R13</f>
        <v>292195</v>
      </c>
    </row>
    <row r="14" spans="1:18" ht="13.5" customHeight="1">
      <c r="A14" s="162"/>
      <c r="B14" s="112" t="s">
        <v>10</v>
      </c>
      <c r="C14" s="112" t="s">
        <v>2</v>
      </c>
      <c r="D14" s="121">
        <f>'P合計'!D14+'B合計'!D14+'液化石油ガス'!D14</f>
        <v>409391</v>
      </c>
      <c r="E14" s="116">
        <f>'P合計'!E14+'B合計'!E14+'液化石油ガス'!E14</f>
        <v>0</v>
      </c>
      <c r="F14" s="116">
        <f>'P合計'!F14+'B合計'!F14+'液化石油ガス'!F14</f>
        <v>497349</v>
      </c>
      <c r="G14" s="116">
        <f>'P合計'!G14+'B合計'!G14+'液化石油ガス'!G14</f>
        <v>930715</v>
      </c>
      <c r="H14" s="116">
        <f>'P合計'!H14+'B合計'!H14+'液化石油ガス'!H14</f>
        <v>217024</v>
      </c>
      <c r="I14" s="117">
        <f>'P合計'!I14+'B合計'!I14+'液化石油ガス'!I14</f>
        <v>2939182</v>
      </c>
      <c r="J14" s="118">
        <f>SUM(D14:I14)</f>
        <v>4993661</v>
      </c>
      <c r="K14" s="119">
        <f>'P合計'!K14+'B合計'!K14+'液化石油ガス'!K14</f>
        <v>3124924</v>
      </c>
      <c r="L14" s="116">
        <f>'P合計'!L14+'B合計'!L14+'液化石油ガス'!L14</f>
        <v>4548199</v>
      </c>
      <c r="M14" s="116">
        <f>'P合計'!M14+'B合計'!M14+'液化石油ガス'!M14</f>
        <v>578951</v>
      </c>
      <c r="N14" s="116">
        <f>'P合計'!N14+'B合計'!N14+'液化石油ガス'!N14</f>
        <v>0</v>
      </c>
      <c r="O14" s="116">
        <f>'P合計'!O14+'B合計'!O14+'液化石油ガス'!O14</f>
        <v>0</v>
      </c>
      <c r="P14" s="117">
        <f>'P合計'!P14+'B合計'!P14+'液化石油ガス'!P14</f>
        <v>0</v>
      </c>
      <c r="Q14" s="118">
        <f>'P合計'!Q14+'B合計'!Q14+'液化石油ガス'!Q14</f>
        <v>8252074</v>
      </c>
      <c r="R14" s="120">
        <f>'P合計'!R14+'B合計'!R14+'液化石油ガス'!R14</f>
        <v>13245735</v>
      </c>
    </row>
    <row r="15" spans="1:18" ht="13.5" customHeight="1" thickBot="1">
      <c r="A15" s="163"/>
      <c r="B15" s="113" t="s">
        <v>18</v>
      </c>
      <c r="C15" s="113" t="s">
        <v>3</v>
      </c>
      <c r="D15" s="122">
        <f>IF(OR(D13=0,D14=0)," ",(D14/D13)*1000)</f>
        <v>68231.83333333333</v>
      </c>
      <c r="E15" s="123" t="str">
        <f aca="true" t="shared" si="3" ref="E15:R15">IF(OR(E13=0,E14=0)," ",(E14/E13)*1000)</f>
        <v> </v>
      </c>
      <c r="F15" s="123">
        <f t="shared" si="3"/>
        <v>28835.169294990723</v>
      </c>
      <c r="G15" s="123">
        <f t="shared" si="3"/>
        <v>40713.69203849519</v>
      </c>
      <c r="H15" s="123">
        <f t="shared" si="3"/>
        <v>42206.14546868923</v>
      </c>
      <c r="I15" s="124">
        <f t="shared" si="3"/>
        <v>40960.212940897756</v>
      </c>
      <c r="J15" s="125">
        <f t="shared" si="3"/>
        <v>40596.55954539173</v>
      </c>
      <c r="K15" s="126">
        <f t="shared" si="3"/>
        <v>48150.57242792647</v>
      </c>
      <c r="L15" s="123">
        <f t="shared" si="3"/>
        <v>48712.610316168284</v>
      </c>
      <c r="M15" s="123">
        <f t="shared" si="3"/>
        <v>53012.63620547569</v>
      </c>
      <c r="N15" s="123" t="str">
        <f t="shared" si="3"/>
        <v> </v>
      </c>
      <c r="O15" s="123" t="str">
        <f t="shared" si="3"/>
        <v> </v>
      </c>
      <c r="P15" s="124" t="str">
        <f t="shared" si="3"/>
        <v> </v>
      </c>
      <c r="Q15" s="125">
        <f t="shared" si="3"/>
        <v>48774.58212166348</v>
      </c>
      <c r="R15" s="127">
        <f t="shared" si="3"/>
        <v>45331.83319358648</v>
      </c>
    </row>
    <row r="16" spans="1:18" ht="13.5" customHeight="1">
      <c r="A16" s="161" t="s">
        <v>20</v>
      </c>
      <c r="B16" s="112" t="s">
        <v>9</v>
      </c>
      <c r="C16" s="112" t="s">
        <v>1</v>
      </c>
      <c r="D16" s="115">
        <f>'P合計'!D16+'B合計'!D16+'液化石油ガス'!D16</f>
        <v>107632</v>
      </c>
      <c r="E16" s="116">
        <f>'P合計'!E16+'B合計'!E16+'液化石油ガス'!E16</f>
        <v>101534</v>
      </c>
      <c r="F16" s="116">
        <f>'P合計'!F16+'B合計'!F16+'液化石油ガス'!F16</f>
        <v>68992</v>
      </c>
      <c r="G16" s="116">
        <f>'P合計'!G16+'B合計'!G16+'液化石油ガス'!G16</f>
        <v>47841</v>
      </c>
      <c r="H16" s="116">
        <f>'P合計'!H16+'B合計'!H16+'液化石油ガス'!H16</f>
        <v>109043</v>
      </c>
      <c r="I16" s="117">
        <f>'P合計'!I16+'B合計'!I16+'液化石油ガス'!I16</f>
        <v>67095</v>
      </c>
      <c r="J16" s="118">
        <f>SUM(D16:I16)</f>
        <v>502137</v>
      </c>
      <c r="K16" s="119">
        <f>'P合計'!K16+'B合計'!K16+'液化石油ガス'!K16</f>
        <v>120253</v>
      </c>
      <c r="L16" s="116">
        <f>'P合計'!L16+'B合計'!L16+'液化石油ガス'!L16</f>
        <v>94356</v>
      </c>
      <c r="M16" s="116">
        <f>'P合計'!M16+'B合計'!M16+'液化石油ガス'!M16</f>
        <v>97645</v>
      </c>
      <c r="N16" s="116">
        <f>'P合計'!N16+'B合計'!N16+'液化石油ガス'!N16</f>
        <v>68417</v>
      </c>
      <c r="O16" s="116">
        <f>'P合計'!O16+'B合計'!O16+'液化石油ガス'!O16</f>
        <v>93293</v>
      </c>
      <c r="P16" s="117">
        <f>'P合計'!P16+'B合計'!P16+'液化石油ガス'!P16</f>
        <v>0</v>
      </c>
      <c r="Q16" s="118">
        <f>'P合計'!Q16+'B合計'!Q16+'液化石油ガス'!Q16</f>
        <v>473964</v>
      </c>
      <c r="R16" s="120">
        <f>'P合計'!R16+'B合計'!R16+'液化石油ガス'!R16</f>
        <v>976101</v>
      </c>
    </row>
    <row r="17" spans="1:18" ht="13.5" customHeight="1">
      <c r="A17" s="162"/>
      <c r="B17" s="112" t="s">
        <v>10</v>
      </c>
      <c r="C17" s="112" t="s">
        <v>2</v>
      </c>
      <c r="D17" s="121">
        <f>'P合計'!D17+'B合計'!D17+'液化石油ガス'!D17</f>
        <v>3723313</v>
      </c>
      <c r="E17" s="116">
        <f>'P合計'!E17+'B合計'!E17+'液化石油ガス'!E17</f>
        <v>3195497</v>
      </c>
      <c r="F17" s="116">
        <f>'P合計'!F17+'B合計'!F17+'液化石油ガス'!F17</f>
        <v>2496961</v>
      </c>
      <c r="G17" s="116">
        <f>'P合計'!G17+'B合計'!G17+'液化石油ガス'!G17</f>
        <v>1701154</v>
      </c>
      <c r="H17" s="116">
        <f>'P合計'!H17+'B合計'!H17+'液化石油ガス'!H17</f>
        <v>4403411</v>
      </c>
      <c r="I17" s="117">
        <f>'P合計'!I17+'B合計'!I17+'液化石油ガス'!I17</f>
        <v>2680674</v>
      </c>
      <c r="J17" s="118">
        <f>SUM(D17:I17)</f>
        <v>18201010</v>
      </c>
      <c r="K17" s="119">
        <f>'P合計'!K17+'B合計'!K17+'液化石油ガス'!K17</f>
        <v>4753344</v>
      </c>
      <c r="L17" s="116">
        <f>'P合計'!L17+'B合計'!L17+'液化石油ガス'!L17</f>
        <v>4227865</v>
      </c>
      <c r="M17" s="116">
        <f>'P合計'!M17+'B合計'!M17+'液化石油ガス'!M17</f>
        <v>5242563</v>
      </c>
      <c r="N17" s="116">
        <f>'P合計'!N17+'B合計'!N17+'液化石油ガス'!N17</f>
        <v>4086146</v>
      </c>
      <c r="O17" s="116">
        <f>'P合計'!O17+'B合計'!O17+'液化石油ガス'!O17</f>
        <v>5667724</v>
      </c>
      <c r="P17" s="117">
        <f>'P合計'!P17+'B合計'!P17+'液化石油ガス'!P17</f>
        <v>0</v>
      </c>
      <c r="Q17" s="118">
        <f>'P合計'!Q17+'B合計'!Q17+'液化石油ガス'!Q17</f>
        <v>23977642</v>
      </c>
      <c r="R17" s="120">
        <f>'P合計'!R17+'B合計'!R17+'液化石油ガス'!R17</f>
        <v>42178652</v>
      </c>
    </row>
    <row r="18" spans="1:18" ht="13.5" customHeight="1" thickBot="1">
      <c r="A18" s="163"/>
      <c r="B18" s="113" t="s">
        <v>18</v>
      </c>
      <c r="C18" s="113" t="s">
        <v>3</v>
      </c>
      <c r="D18" s="122">
        <f>IF(OR(D16=0,D17=0)," ",(D17/D16)*1000)</f>
        <v>34592.99279024825</v>
      </c>
      <c r="E18" s="123">
        <f aca="true" t="shared" si="4" ref="E18:R18">IF(OR(E16=0,E17=0)," ",(E17/E16)*1000)</f>
        <v>31472.18665668643</v>
      </c>
      <c r="F18" s="123">
        <f t="shared" si="4"/>
        <v>36192.03675788497</v>
      </c>
      <c r="G18" s="123">
        <f t="shared" si="4"/>
        <v>35558.49585083924</v>
      </c>
      <c r="H18" s="123">
        <f t="shared" si="4"/>
        <v>40382.335408967105</v>
      </c>
      <c r="I18" s="124">
        <f t="shared" si="4"/>
        <v>39953.40934495864</v>
      </c>
      <c r="J18" s="125">
        <f t="shared" si="4"/>
        <v>36247.09989504857</v>
      </c>
      <c r="K18" s="126">
        <f t="shared" si="4"/>
        <v>39527.86209075865</v>
      </c>
      <c r="L18" s="123">
        <f t="shared" si="4"/>
        <v>44807.59040230616</v>
      </c>
      <c r="M18" s="123">
        <f t="shared" si="4"/>
        <v>53690.03021148036</v>
      </c>
      <c r="N18" s="123">
        <f t="shared" si="4"/>
        <v>59724.13289094815</v>
      </c>
      <c r="O18" s="123">
        <f t="shared" si="4"/>
        <v>60751.867771429796</v>
      </c>
      <c r="P18" s="124" t="str">
        <f t="shared" si="4"/>
        <v> </v>
      </c>
      <c r="Q18" s="125">
        <f t="shared" si="4"/>
        <v>50589.58486298538</v>
      </c>
      <c r="R18" s="127">
        <f t="shared" si="4"/>
        <v>43211.36029980504</v>
      </c>
    </row>
    <row r="19" spans="1:18" ht="13.5" customHeight="1">
      <c r="A19" s="161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11508</v>
      </c>
      <c r="F19" s="116">
        <f>'P合計'!F19+'B合計'!F19+'液化石油ガス'!F19</f>
        <v>14906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15971</v>
      </c>
      <c r="J19" s="118">
        <f>SUM(D19:I19)</f>
        <v>42385</v>
      </c>
      <c r="K19" s="119">
        <f>'P合計'!K19+'B合計'!K19+'液化石油ガス'!K19</f>
        <v>0</v>
      </c>
      <c r="L19" s="116">
        <f>'P合計'!L19+'B合計'!L19+'液化石油ガス'!L19</f>
        <v>3523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3523</v>
      </c>
      <c r="R19" s="120">
        <f>'P合計'!R19+'B合計'!R19+'液化石油ガス'!R19</f>
        <v>45908</v>
      </c>
    </row>
    <row r="20" spans="1:18" ht="13.5" customHeight="1">
      <c r="A20" s="162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447261</v>
      </c>
      <c r="F20" s="116">
        <f>'P合計'!F20+'B合計'!F20+'液化石油ガス'!F20</f>
        <v>570927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677934</v>
      </c>
      <c r="J20" s="118">
        <f>SUM(D20:I20)</f>
        <v>1696122</v>
      </c>
      <c r="K20" s="119">
        <f>'P合計'!K20+'B合計'!K20+'液化石油ガス'!K20</f>
        <v>0</v>
      </c>
      <c r="L20" s="116">
        <f>'P合計'!L20+'B合計'!L20+'液化石油ガス'!L20</f>
        <v>142022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142022</v>
      </c>
      <c r="R20" s="120">
        <f>'P合計'!R20+'B合計'!R20+'液化石油ガス'!R20</f>
        <v>1838144</v>
      </c>
    </row>
    <row r="21" spans="1:18" ht="13.5" customHeight="1" thickBot="1">
      <c r="A21" s="163"/>
      <c r="B21" s="113" t="s">
        <v>18</v>
      </c>
      <c r="C21" s="113" t="s">
        <v>3</v>
      </c>
      <c r="D21" s="122" t="str">
        <f>IF(OR(D19=0,D20=0)," ",(D20/D19)*1000)</f>
        <v> </v>
      </c>
      <c r="E21" s="123">
        <f aca="true" t="shared" si="5" ref="E21:R21">IF(OR(E19=0,E20=0)," ",(E20/E19)*1000)</f>
        <v>38865.22419186653</v>
      </c>
      <c r="F21" s="123">
        <f t="shared" si="5"/>
        <v>38301.82476854958</v>
      </c>
      <c r="G21" s="123" t="str">
        <f t="shared" si="5"/>
        <v> </v>
      </c>
      <c r="H21" s="123" t="str">
        <f t="shared" si="5"/>
        <v> </v>
      </c>
      <c r="I21" s="124">
        <f t="shared" si="5"/>
        <v>42447.81165863127</v>
      </c>
      <c r="J21" s="125">
        <f t="shared" si="5"/>
        <v>40017.03432818214</v>
      </c>
      <c r="K21" s="126" t="str">
        <f t="shared" si="5"/>
        <v> </v>
      </c>
      <c r="L21" s="123">
        <f t="shared" si="5"/>
        <v>40312.80158955436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>
        <f t="shared" si="5"/>
        <v>40312.80158955436</v>
      </c>
      <c r="R21" s="127">
        <f t="shared" si="5"/>
        <v>40039.73163718742</v>
      </c>
    </row>
    <row r="22" spans="1:18" ht="13.5" customHeight="1">
      <c r="A22" s="161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2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3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61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2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3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61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2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3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61" t="s">
        <v>48</v>
      </c>
      <c r="B31" s="112" t="s">
        <v>9</v>
      </c>
      <c r="C31" s="112" t="s">
        <v>1</v>
      </c>
      <c r="D31" s="115">
        <f>'P合計'!D31+'B合計'!D31+'液化石油ガス'!D31</f>
        <v>630053</v>
      </c>
      <c r="E31" s="116">
        <f>'P合計'!E31+'B合計'!E31+'液化石油ガス'!E31</f>
        <v>589890</v>
      </c>
      <c r="F31" s="116">
        <f>'P合計'!F31+'B合計'!F31+'液化石油ガス'!F31</f>
        <v>304140</v>
      </c>
      <c r="G31" s="116">
        <f>'P合計'!G31+'B合計'!G31+'液化石油ガス'!G31</f>
        <v>687032</v>
      </c>
      <c r="H31" s="116">
        <f>'P合計'!H31+'B合計'!H31+'液化石油ガス'!H31</f>
        <v>308923</v>
      </c>
      <c r="I31" s="117">
        <f>'P合計'!I31+'B合計'!I31+'液化石油ガス'!I31</f>
        <v>528646</v>
      </c>
      <c r="J31" s="118">
        <f>SUM(D31:I31)</f>
        <v>3048684</v>
      </c>
      <c r="K31" s="119">
        <f>'P合計'!K31+'B合計'!K31+'液化石油ガス'!K31</f>
        <v>393220</v>
      </c>
      <c r="L31" s="116">
        <f>'P合計'!L31+'B合計'!L31+'液化石油ガス'!L31</f>
        <v>430611</v>
      </c>
      <c r="M31" s="116">
        <f>'P合計'!M31+'B合計'!M31+'液化石油ガス'!M31</f>
        <v>581495</v>
      </c>
      <c r="N31" s="116">
        <f>'P合計'!N31+'B合計'!N31+'液化石油ガス'!N31</f>
        <v>791471</v>
      </c>
      <c r="O31" s="116">
        <f>'P合計'!O31+'B合計'!O31+'液化石油ガス'!O31</f>
        <v>817484</v>
      </c>
      <c r="P31" s="117">
        <f>'P合計'!P31+'B合計'!P31+'液化石油ガス'!P31</f>
        <v>0</v>
      </c>
      <c r="Q31" s="118">
        <f>'P合計'!Q31+'B合計'!Q31+'液化石油ガス'!Q31</f>
        <v>3014281</v>
      </c>
      <c r="R31" s="120">
        <f>'P合計'!R31+'B合計'!R31+'液化石油ガス'!R31</f>
        <v>6062965</v>
      </c>
    </row>
    <row r="32" spans="1:18" ht="13.5" customHeight="1">
      <c r="A32" s="162"/>
      <c r="B32" s="112" t="s">
        <v>10</v>
      </c>
      <c r="C32" s="112" t="s">
        <v>2</v>
      </c>
      <c r="D32" s="121">
        <f>'P合計'!D32+'B合計'!D32+'液化石油ガス'!D32</f>
        <v>24550780</v>
      </c>
      <c r="E32" s="116">
        <f>'P合計'!E32+'B合計'!E32+'液化石油ガス'!E32</f>
        <v>20822394</v>
      </c>
      <c r="F32" s="116">
        <f>'P合計'!F32+'B合計'!F32+'液化石油ガス'!F32</f>
        <v>11134012</v>
      </c>
      <c r="G32" s="116">
        <f>'P合計'!G32+'B合計'!G32+'液化石油ガス'!G32</f>
        <v>26587887</v>
      </c>
      <c r="H32" s="116">
        <f>'P合計'!H32+'B合計'!H32+'液化石油ガス'!H32</f>
        <v>12190738</v>
      </c>
      <c r="I32" s="117">
        <f>'P合計'!I32+'B合計'!I32+'液化石油ガス'!I32</f>
        <v>21040693</v>
      </c>
      <c r="J32" s="118">
        <f>SUM(D32:I32)</f>
        <v>116326504</v>
      </c>
      <c r="K32" s="119">
        <f>'P合計'!K32+'B合計'!K32+'液化石油ガス'!K32</f>
        <v>16670861</v>
      </c>
      <c r="L32" s="116">
        <f>'P合計'!L32+'B合計'!L32+'液化石油ガス'!L32</f>
        <v>19073593</v>
      </c>
      <c r="M32" s="116">
        <f>'P合計'!M32+'B合計'!M32+'液化石油ガス'!M32</f>
        <v>28036428</v>
      </c>
      <c r="N32" s="116">
        <f>'P合計'!N32+'B合計'!N32+'液化石油ガス'!N32</f>
        <v>43972838</v>
      </c>
      <c r="O32" s="116">
        <f>'P合計'!O32+'B合計'!O32+'液化石油ガス'!O32</f>
        <v>50351189</v>
      </c>
      <c r="P32" s="117">
        <f>'P合計'!P32+'B合計'!P32+'液化石油ガス'!P32</f>
        <v>0</v>
      </c>
      <c r="Q32" s="118">
        <f>'P合計'!Q32+'B合計'!Q32+'液化石油ガス'!Q32</f>
        <v>158104909</v>
      </c>
      <c r="R32" s="120">
        <f>'P合計'!R32+'B合計'!R32+'液化石油ガス'!R32</f>
        <v>274431413</v>
      </c>
    </row>
    <row r="33" spans="1:18" ht="13.5" customHeight="1" thickBot="1">
      <c r="A33" s="163"/>
      <c r="B33" s="113" t="s">
        <v>18</v>
      </c>
      <c r="C33" s="113" t="s">
        <v>3</v>
      </c>
      <c r="D33" s="122">
        <f>IF(OR(D31=0,D32=0)," ",(D32/D31)*1000)</f>
        <v>38966.21395342932</v>
      </c>
      <c r="E33" s="123">
        <f aca="true" t="shared" si="9" ref="E33:R33">IF(OR(E31=0,E32=0)," ",(E32/E31)*1000)</f>
        <v>35298.774347759754</v>
      </c>
      <c r="F33" s="123">
        <f t="shared" si="9"/>
        <v>36608.18044321694</v>
      </c>
      <c r="G33" s="123">
        <f t="shared" si="9"/>
        <v>38699.63407817976</v>
      </c>
      <c r="H33" s="123">
        <f t="shared" si="9"/>
        <v>39462.06012501497</v>
      </c>
      <c r="I33" s="124">
        <f t="shared" si="9"/>
        <v>39801.10130408629</v>
      </c>
      <c r="J33" s="125">
        <f t="shared" si="9"/>
        <v>38156.30088261033</v>
      </c>
      <c r="K33" s="126">
        <f t="shared" si="9"/>
        <v>42395.76064289711</v>
      </c>
      <c r="L33" s="123">
        <f t="shared" si="9"/>
        <v>44294.25397864894</v>
      </c>
      <c r="M33" s="123">
        <f t="shared" si="9"/>
        <v>48214.39221317466</v>
      </c>
      <c r="N33" s="123">
        <f t="shared" si="9"/>
        <v>55558.36916324161</v>
      </c>
      <c r="O33" s="123">
        <f t="shared" si="9"/>
        <v>61592.873988971034</v>
      </c>
      <c r="P33" s="124" t="str">
        <f t="shared" si="9"/>
        <v> </v>
      </c>
      <c r="Q33" s="125">
        <f t="shared" si="9"/>
        <v>52451.94757887536</v>
      </c>
      <c r="R33" s="127">
        <f t="shared" si="9"/>
        <v>45263.56543374405</v>
      </c>
    </row>
    <row r="34" spans="1:18" ht="13.5" customHeight="1">
      <c r="A34" s="161" t="s">
        <v>54</v>
      </c>
      <c r="B34" s="112" t="s">
        <v>9</v>
      </c>
      <c r="C34" s="112" t="s">
        <v>1</v>
      </c>
      <c r="D34" s="115">
        <f>'P合計'!D34+'B合計'!D34+'液化石油ガス'!D34</f>
        <v>59573</v>
      </c>
      <c r="E34" s="116">
        <f>'P合計'!E34+'B合計'!E34+'液化石油ガス'!E34</f>
        <v>56617</v>
      </c>
      <c r="F34" s="116">
        <f>'P合計'!F34+'B合計'!F34+'液化石油ガス'!F34</f>
        <v>144840</v>
      </c>
      <c r="G34" s="116">
        <f>'P合計'!G34+'B合計'!G34+'液化石油ガス'!G34</f>
        <v>26691</v>
      </c>
      <c r="H34" s="116">
        <f>'P合計'!H34+'B合計'!H34+'液化石油ガス'!H34</f>
        <v>115930</v>
      </c>
      <c r="I34" s="117">
        <f>'P合計'!I34+'B合計'!I34+'液化石油ガス'!I34</f>
        <v>50843</v>
      </c>
      <c r="J34" s="118">
        <f>SUM(D34:I34)</f>
        <v>454494</v>
      </c>
      <c r="K34" s="119">
        <f>'P合計'!K34+'B合計'!K34+'液化石油ガス'!K34</f>
        <v>50261</v>
      </c>
      <c r="L34" s="116">
        <f>'P合計'!L34+'B合計'!L34+'液化石油ガス'!L34</f>
        <v>49855</v>
      </c>
      <c r="M34" s="116">
        <f>'P合計'!M34+'B合計'!M34+'液化石油ガス'!M34</f>
        <v>113410</v>
      </c>
      <c r="N34" s="116">
        <f>'P合計'!N34+'B合計'!N34+'液化石油ガス'!N34</f>
        <v>113462</v>
      </c>
      <c r="O34" s="116">
        <f>'P合計'!O34+'B合計'!O34+'液化石油ガス'!O34</f>
        <v>114993</v>
      </c>
      <c r="P34" s="117">
        <f>'P合計'!P34+'B合計'!P34+'液化石油ガス'!P34</f>
        <v>0</v>
      </c>
      <c r="Q34" s="118">
        <f>'P合計'!Q34+'B合計'!Q34+'液化石油ガス'!Q34</f>
        <v>441981</v>
      </c>
      <c r="R34" s="120">
        <f>'P合計'!R34+'B合計'!R34+'液化石油ガス'!R34</f>
        <v>896475</v>
      </c>
    </row>
    <row r="35" spans="1:18" ht="13.5" customHeight="1">
      <c r="A35" s="162"/>
      <c r="B35" s="112" t="s">
        <v>10</v>
      </c>
      <c r="C35" s="112" t="s">
        <v>2</v>
      </c>
      <c r="D35" s="121">
        <f>'P合計'!D35+'B合計'!D35+'液化石油ガス'!D35</f>
        <v>1755090</v>
      </c>
      <c r="E35" s="116">
        <f>'P合計'!E35+'B合計'!E35+'液化石油ガス'!E35</f>
        <v>1715122</v>
      </c>
      <c r="F35" s="116">
        <f>'P合計'!F35+'B合計'!F35+'液化石油ガス'!F35</f>
        <v>4815284</v>
      </c>
      <c r="G35" s="116">
        <f>'P合計'!G35+'B合計'!G35+'液化石油ガス'!G35</f>
        <v>934850</v>
      </c>
      <c r="H35" s="116">
        <f>'P合計'!H35+'B合計'!H35+'液化石油ガス'!H35</f>
        <v>4396869</v>
      </c>
      <c r="I35" s="117">
        <f>'P合計'!I35+'B合計'!I35+'液化石油ガス'!I35</f>
        <v>2000271</v>
      </c>
      <c r="J35" s="118">
        <f>SUM(D35:I35)</f>
        <v>15617486</v>
      </c>
      <c r="K35" s="119">
        <f>'P合計'!K35+'B合計'!K35+'液化石油ガス'!K35</f>
        <v>1832887</v>
      </c>
      <c r="L35" s="116">
        <f>'P合計'!L35+'B合計'!L35+'液化石油ガス'!L35</f>
        <v>2075803</v>
      </c>
      <c r="M35" s="116">
        <f>'P合計'!M35+'B合計'!M35+'液化石油ガス'!M35</f>
        <v>5047091</v>
      </c>
      <c r="N35" s="116">
        <f>'P合計'!N35+'B合計'!N35+'液化石油ガス'!N35</f>
        <v>5969607</v>
      </c>
      <c r="O35" s="116">
        <f>'P合計'!O35+'B合計'!O35+'液化石油ガス'!O35</f>
        <v>6954831</v>
      </c>
      <c r="P35" s="117">
        <f>'P合計'!P35+'B合計'!P35+'液化石油ガス'!P35</f>
        <v>0</v>
      </c>
      <c r="Q35" s="118">
        <f>'P合計'!Q35+'B合計'!Q35+'液化石油ガス'!Q35</f>
        <v>21880219</v>
      </c>
      <c r="R35" s="120">
        <f>'P合計'!R35+'B合計'!R35+'液化石油ガス'!R35</f>
        <v>37497705</v>
      </c>
    </row>
    <row r="36" spans="1:18" ht="13.5" customHeight="1" thickBot="1">
      <c r="A36" s="163"/>
      <c r="B36" s="113" t="s">
        <v>18</v>
      </c>
      <c r="C36" s="113" t="s">
        <v>3</v>
      </c>
      <c r="D36" s="122">
        <f>IF(OR(D34=0,D35=0)," ",(D35/D34)*1000)</f>
        <v>29461.16529300186</v>
      </c>
      <c r="E36" s="123">
        <f aca="true" t="shared" si="10" ref="E36:R36">IF(OR(E34=0,E35=0)," ",(E35/E34)*1000)</f>
        <v>30293.410106505115</v>
      </c>
      <c r="F36" s="123">
        <f t="shared" si="10"/>
        <v>33245.53990610329</v>
      </c>
      <c r="G36" s="123">
        <f t="shared" si="10"/>
        <v>35024.914765276684</v>
      </c>
      <c r="H36" s="123">
        <f t="shared" si="10"/>
        <v>37926.93004399206</v>
      </c>
      <c r="I36" s="124">
        <f t="shared" si="10"/>
        <v>39342.111991817954</v>
      </c>
      <c r="J36" s="125">
        <f t="shared" si="10"/>
        <v>34362.35901904096</v>
      </c>
      <c r="K36" s="126">
        <f t="shared" si="10"/>
        <v>36467.380274964686</v>
      </c>
      <c r="L36" s="123">
        <f t="shared" si="10"/>
        <v>41636.806739544685</v>
      </c>
      <c r="M36" s="123">
        <f t="shared" si="10"/>
        <v>44503.050877347676</v>
      </c>
      <c r="N36" s="123">
        <f t="shared" si="10"/>
        <v>52613.271403641746</v>
      </c>
      <c r="O36" s="123">
        <f t="shared" si="10"/>
        <v>60480.472724426705</v>
      </c>
      <c r="P36" s="124" t="str">
        <f t="shared" si="10"/>
        <v> </v>
      </c>
      <c r="Q36" s="125">
        <f t="shared" si="10"/>
        <v>49504.88595663614</v>
      </c>
      <c r="R36" s="127">
        <f t="shared" si="10"/>
        <v>41827.942775872165</v>
      </c>
    </row>
    <row r="37" spans="1:18" ht="13.5" customHeight="1">
      <c r="A37" s="161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2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3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61" t="s">
        <v>11</v>
      </c>
      <c r="B40" s="114" t="s">
        <v>9</v>
      </c>
      <c r="C40" s="114" t="s">
        <v>1</v>
      </c>
      <c r="D40" s="115">
        <f>'P合計'!D40+'B合計'!D40+'液化石油ガス'!D40</f>
        <v>1398</v>
      </c>
      <c r="E40" s="116">
        <f>'P合計'!E40+'B合計'!E40+'液化石油ガス'!E40</f>
        <v>1289</v>
      </c>
      <c r="F40" s="116">
        <f>'P合計'!F40+'B合計'!F40+'液化石油ガス'!F40</f>
        <v>1264</v>
      </c>
      <c r="G40" s="116">
        <f>'P合計'!G40+'B合計'!G40+'液化石油ガス'!G40</f>
        <v>946</v>
      </c>
      <c r="H40" s="116">
        <f>'P合計'!H40+'B合計'!H40+'液化石油ガス'!H40</f>
        <v>2133</v>
      </c>
      <c r="I40" s="117">
        <f>'P合計'!I40+'B合計'!I40+'液化石油ガス'!I40</f>
        <v>2005</v>
      </c>
      <c r="J40" s="118">
        <f>SUM(D40:I40)</f>
        <v>9035</v>
      </c>
      <c r="K40" s="119">
        <f>'P合計'!K40+'B合計'!K40+'液化石油ガス'!K40</f>
        <v>2306</v>
      </c>
      <c r="L40" s="116">
        <f>'P合計'!L40+'B合計'!L40+'液化石油ガス'!L40</f>
        <v>2915</v>
      </c>
      <c r="M40" s="116">
        <f>'P合計'!M40+'B合計'!M40+'液化石油ガス'!M40</f>
        <v>2614</v>
      </c>
      <c r="N40" s="116">
        <f>'P合計'!N40+'B合計'!N40+'液化石油ガス'!N40</f>
        <v>1579</v>
      </c>
      <c r="O40" s="116">
        <f>'P合計'!O40+'B合計'!O40+'液化石油ガス'!O40</f>
        <v>976</v>
      </c>
      <c r="P40" s="117">
        <f>'P合計'!P40+'B合計'!P40+'液化石油ガス'!P40</f>
        <v>0</v>
      </c>
      <c r="Q40" s="118">
        <f>'P合計'!Q40+'B合計'!Q40+'液化石油ガス'!Q40</f>
        <v>10390</v>
      </c>
      <c r="R40" s="120">
        <f>'P合計'!R40+'B合計'!R40+'液化石油ガス'!R40</f>
        <v>19425</v>
      </c>
    </row>
    <row r="41" spans="1:18" ht="13.5" customHeight="1">
      <c r="A41" s="162"/>
      <c r="B41" s="112" t="s">
        <v>10</v>
      </c>
      <c r="C41" s="112" t="s">
        <v>2</v>
      </c>
      <c r="D41" s="121">
        <f>'P合計'!D41+'B合計'!D41+'液化石油ガス'!D41</f>
        <v>329490</v>
      </c>
      <c r="E41" s="116">
        <f>'P合計'!E41+'B合計'!E41+'液化石油ガス'!E41</f>
        <v>296143</v>
      </c>
      <c r="F41" s="116">
        <f>'P合計'!F41+'B合計'!F41+'液化石油ガス'!F41</f>
        <v>294946</v>
      </c>
      <c r="G41" s="116">
        <f>'P合計'!G41+'B合計'!G41+'液化石油ガス'!G41</f>
        <v>222786</v>
      </c>
      <c r="H41" s="116">
        <f>'P合計'!H41+'B合計'!H41+'液化石油ガス'!H41</f>
        <v>340165</v>
      </c>
      <c r="I41" s="117">
        <f>'P合計'!I41+'B合計'!I41+'液化石油ガス'!I41</f>
        <v>464234</v>
      </c>
      <c r="J41" s="118">
        <f>SUM(D41:I41)</f>
        <v>1947764</v>
      </c>
      <c r="K41" s="119">
        <f>'P合計'!K41+'B合計'!K41+'液化石油ガス'!K41</f>
        <v>513565</v>
      </c>
      <c r="L41" s="116">
        <f>'P合計'!L41+'B合計'!L41+'液化石油ガス'!L41</f>
        <v>658806</v>
      </c>
      <c r="M41" s="116">
        <f>'P合計'!M41+'B合計'!M41+'液化石油ガス'!M41</f>
        <v>584881</v>
      </c>
      <c r="N41" s="116">
        <f>'P合計'!N41+'B合計'!N41+'液化石油ガス'!N41</f>
        <v>287569</v>
      </c>
      <c r="O41" s="116">
        <f>'P合計'!O41+'B合計'!O41+'液化石油ガス'!O41</f>
        <v>228285</v>
      </c>
      <c r="P41" s="117">
        <f>'P合計'!P41+'B合計'!P41+'液化石油ガス'!P41</f>
        <v>0</v>
      </c>
      <c r="Q41" s="118">
        <f>'P合計'!Q41+'B合計'!Q41+'液化石油ガス'!Q41</f>
        <v>2273106</v>
      </c>
      <c r="R41" s="120">
        <f>'P合計'!R41+'B合計'!R41+'液化石油ガス'!R41</f>
        <v>4220870</v>
      </c>
    </row>
    <row r="42" spans="1:18" ht="13.5" customHeight="1" thickBot="1">
      <c r="A42" s="163"/>
      <c r="B42" s="113" t="s">
        <v>18</v>
      </c>
      <c r="C42" s="113" t="s">
        <v>3</v>
      </c>
      <c r="D42" s="122">
        <f>IF(OR(D40=0,D41=0)," ",(D41/D40)*1000)</f>
        <v>235686.69527896994</v>
      </c>
      <c r="E42" s="123">
        <f aca="true" t="shared" si="12" ref="E42:R42">IF(OR(E40=0,E41=0)," ",(E41/E40)*1000)</f>
        <v>229746.31497284715</v>
      </c>
      <c r="F42" s="123">
        <f t="shared" si="12"/>
        <v>233343.35443037975</v>
      </c>
      <c r="G42" s="123">
        <f t="shared" si="12"/>
        <v>235503.1712473573</v>
      </c>
      <c r="H42" s="123">
        <f t="shared" si="12"/>
        <v>159477.2620721988</v>
      </c>
      <c r="I42" s="124">
        <f t="shared" si="12"/>
        <v>231538.15461346632</v>
      </c>
      <c r="J42" s="125">
        <f t="shared" si="12"/>
        <v>215579.8561151079</v>
      </c>
      <c r="K42" s="126">
        <f t="shared" si="12"/>
        <v>222708.1526452732</v>
      </c>
      <c r="L42" s="123">
        <f t="shared" si="12"/>
        <v>226005.4888507719</v>
      </c>
      <c r="M42" s="123">
        <f t="shared" si="12"/>
        <v>223749.4261667942</v>
      </c>
      <c r="N42" s="123">
        <f t="shared" si="12"/>
        <v>182120.96263457887</v>
      </c>
      <c r="O42" s="123">
        <f t="shared" si="12"/>
        <v>233898.5655737705</v>
      </c>
      <c r="P42" s="124" t="str">
        <f t="shared" si="12"/>
        <v> </v>
      </c>
      <c r="Q42" s="125">
        <f t="shared" si="12"/>
        <v>218778.24831568816</v>
      </c>
      <c r="R42" s="127">
        <f t="shared" si="12"/>
        <v>217290.6048906049</v>
      </c>
    </row>
    <row r="43" spans="1:18" ht="13.5" customHeight="1">
      <c r="A43" s="161" t="s">
        <v>47</v>
      </c>
      <c r="B43" s="114" t="s">
        <v>9</v>
      </c>
      <c r="C43" s="114" t="s">
        <v>1</v>
      </c>
      <c r="D43" s="115">
        <f>'P合計'!D43+'B合計'!D43+'液化石油ガス'!D43</f>
        <v>2</v>
      </c>
      <c r="E43" s="116">
        <f>'P合計'!E43+'B合計'!E43+'液化石油ガス'!E43</f>
        <v>3</v>
      </c>
      <c r="F43" s="116">
        <f>'P合計'!F43+'B合計'!F43+'液化石油ガス'!F43</f>
        <v>9</v>
      </c>
      <c r="G43" s="116">
        <f>'P合計'!G43+'B合計'!G43+'液化石油ガス'!G43</f>
        <v>2</v>
      </c>
      <c r="H43" s="116">
        <f>'P合計'!H43+'B合計'!H43+'液化石油ガス'!H43</f>
        <v>1</v>
      </c>
      <c r="I43" s="117">
        <f>'P合計'!I43+'B合計'!I43+'液化石油ガス'!I43</f>
        <v>7</v>
      </c>
      <c r="J43" s="118">
        <f>SUM(D43:I43)</f>
        <v>24</v>
      </c>
      <c r="K43" s="119">
        <f>'P合計'!K43+'B合計'!K43+'液化石油ガス'!K43</f>
        <v>3</v>
      </c>
      <c r="L43" s="116">
        <f>'P合計'!L43+'B合計'!L43+'液化石油ガス'!L43</f>
        <v>2</v>
      </c>
      <c r="M43" s="116">
        <f>'P合計'!M43+'B合計'!M43+'液化石油ガス'!M43</f>
        <v>0</v>
      </c>
      <c r="N43" s="116">
        <f>'P合計'!N43+'B合計'!N43+'液化石油ガス'!N43</f>
        <v>4</v>
      </c>
      <c r="O43" s="116">
        <f>'P合計'!O43+'B合計'!O43+'液化石油ガス'!O43</f>
        <v>0</v>
      </c>
      <c r="P43" s="117">
        <f>'P合計'!P43+'B合計'!P43+'液化石油ガス'!P43</f>
        <v>0</v>
      </c>
      <c r="Q43" s="118">
        <f>'P合計'!Q43+'B合計'!Q43+'液化石油ガス'!Q43</f>
        <v>9</v>
      </c>
      <c r="R43" s="120">
        <f>'P合計'!R43+'B合計'!R43+'液化石油ガス'!R43</f>
        <v>33</v>
      </c>
    </row>
    <row r="44" spans="1:18" ht="13.5" customHeight="1">
      <c r="A44" s="162"/>
      <c r="B44" s="112" t="s">
        <v>10</v>
      </c>
      <c r="C44" s="112" t="s">
        <v>2</v>
      </c>
      <c r="D44" s="121">
        <f>'P合計'!D44+'B合計'!D44+'液化石油ガス'!D44</f>
        <v>812</v>
      </c>
      <c r="E44" s="116">
        <f>'P合計'!E44+'B合計'!E44+'液化石油ガス'!E44</f>
        <v>2933</v>
      </c>
      <c r="F44" s="116">
        <f>'P合計'!F44+'B合計'!F44+'液化石油ガス'!F44</f>
        <v>10569</v>
      </c>
      <c r="G44" s="116">
        <f>'P合計'!G44+'B合計'!G44+'液化石油ガス'!G44</f>
        <v>2588</v>
      </c>
      <c r="H44" s="116">
        <f>'P合計'!H44+'B合計'!H44+'液化石油ガス'!H44</f>
        <v>2480</v>
      </c>
      <c r="I44" s="117">
        <f>'P合計'!I44+'B合計'!I44+'液化石油ガス'!I44</f>
        <v>9997</v>
      </c>
      <c r="J44" s="118">
        <f>SUM(D44:I44)</f>
        <v>29379</v>
      </c>
      <c r="K44" s="119">
        <f>'P合計'!K44+'B合計'!K44+'液化石油ガス'!K44</f>
        <v>7023</v>
      </c>
      <c r="L44" s="116">
        <f>'P合計'!L44+'B合計'!L44+'液化石油ガス'!L44</f>
        <v>6681</v>
      </c>
      <c r="M44" s="116">
        <f>'P合計'!M44+'B合計'!M44+'液化石油ガス'!M44</f>
        <v>2353</v>
      </c>
      <c r="N44" s="116">
        <f>'P合計'!N44+'B合計'!N44+'液化石油ガス'!N44</f>
        <v>4771</v>
      </c>
      <c r="O44" s="116">
        <f>'P合計'!O44+'B合計'!O44+'液化石油ガス'!O44</f>
        <v>3881</v>
      </c>
      <c r="P44" s="117">
        <f>'P合計'!P44+'B合計'!P44+'液化石油ガス'!P44</f>
        <v>0</v>
      </c>
      <c r="Q44" s="118">
        <f>'P合計'!Q44+'B合計'!Q44+'液化石油ガス'!Q44</f>
        <v>24709</v>
      </c>
      <c r="R44" s="120">
        <f>'P合計'!R44+'B合計'!R44+'液化石油ガス'!R44</f>
        <v>54088</v>
      </c>
    </row>
    <row r="45" spans="1:18" ht="13.5" customHeight="1" thickBot="1">
      <c r="A45" s="163"/>
      <c r="B45" s="113" t="s">
        <v>18</v>
      </c>
      <c r="C45" s="113" t="s">
        <v>3</v>
      </c>
      <c r="D45" s="122">
        <f>IF(OR(D43=0,D44=0)," ",(D44/D43)*1000)</f>
        <v>406000</v>
      </c>
      <c r="E45" s="123">
        <f aca="true" t="shared" si="13" ref="E45:R45">IF(OR(E43=0,E44=0)," ",(E44/E43)*1000)</f>
        <v>977666.6666666666</v>
      </c>
      <c r="F45" s="123">
        <f t="shared" si="13"/>
        <v>1174333.3333333333</v>
      </c>
      <c r="G45" s="123">
        <f t="shared" si="13"/>
        <v>1294000</v>
      </c>
      <c r="H45" s="123">
        <f t="shared" si="13"/>
        <v>2480000</v>
      </c>
      <c r="I45" s="124">
        <f t="shared" si="13"/>
        <v>1428142.857142857</v>
      </c>
      <c r="J45" s="125">
        <f t="shared" si="13"/>
        <v>1224125</v>
      </c>
      <c r="K45" s="126">
        <f t="shared" si="13"/>
        <v>2341000</v>
      </c>
      <c r="L45" s="123">
        <f t="shared" si="13"/>
        <v>3340500</v>
      </c>
      <c r="M45" s="123" t="str">
        <f t="shared" si="13"/>
        <v> </v>
      </c>
      <c r="N45" s="123">
        <f t="shared" si="13"/>
        <v>1192750</v>
      </c>
      <c r="O45" s="123" t="str">
        <f t="shared" si="13"/>
        <v> </v>
      </c>
      <c r="P45" s="124" t="str">
        <f t="shared" si="13"/>
        <v> </v>
      </c>
      <c r="Q45" s="125">
        <f t="shared" si="13"/>
        <v>2745444.4444444445</v>
      </c>
      <c r="R45" s="127">
        <f t="shared" si="13"/>
        <v>1639030.303030303</v>
      </c>
    </row>
    <row r="46" spans="1:18" ht="13.5" customHeight="1">
      <c r="A46" s="161" t="s">
        <v>12</v>
      </c>
      <c r="B46" s="112" t="s">
        <v>9</v>
      </c>
      <c r="C46" s="112" t="s">
        <v>1</v>
      </c>
      <c r="D46" s="115">
        <f>'P合計'!D46+'B合計'!D46+'液化石油ガス'!D46</f>
        <v>0</v>
      </c>
      <c r="E46" s="116">
        <f>'P合計'!E46+'B合計'!E46+'液化石油ガス'!E46</f>
        <v>7</v>
      </c>
      <c r="F46" s="116">
        <f>'P合計'!F46+'B合計'!F46+'液化石油ガス'!F46</f>
        <v>0</v>
      </c>
      <c r="G46" s="116">
        <f>'P合計'!G46+'B合計'!G46+'液化石油ガス'!G46</f>
        <v>0</v>
      </c>
      <c r="H46" s="116">
        <f>'P合計'!H46+'B合計'!H46+'液化石油ガス'!H46</f>
        <v>0</v>
      </c>
      <c r="I46" s="117">
        <f>'P合計'!I46+'B合計'!I46+'液化石油ガス'!I46</f>
        <v>0</v>
      </c>
      <c r="J46" s="118">
        <f>SUM(D46:I46)</f>
        <v>7</v>
      </c>
      <c r="K46" s="119">
        <f>'P合計'!K46+'B合計'!K46+'液化石油ガス'!K46</f>
        <v>3</v>
      </c>
      <c r="L46" s="116">
        <f>'P合計'!L46+'B合計'!L46+'液化石油ガス'!L46</f>
        <v>0</v>
      </c>
      <c r="M46" s="116">
        <f>'P合計'!M46+'B合計'!M46+'液化石油ガス'!M46</f>
        <v>5</v>
      </c>
      <c r="N46" s="116">
        <f>'P合計'!N46+'B合計'!N46+'液化石油ガス'!N46</f>
        <v>0</v>
      </c>
      <c r="O46" s="116">
        <f>'P合計'!O46+'B合計'!O46+'液化石油ガス'!O46</f>
        <v>0</v>
      </c>
      <c r="P46" s="117">
        <f>'P合計'!P46+'B合計'!P46+'液化石油ガス'!P46</f>
        <v>0</v>
      </c>
      <c r="Q46" s="118">
        <f>'P合計'!Q46+'B合計'!Q46+'液化石油ガス'!Q46</f>
        <v>8</v>
      </c>
      <c r="R46" s="120">
        <f>'P合計'!R46+'B合計'!R46+'液化石油ガス'!R46</f>
        <v>15</v>
      </c>
    </row>
    <row r="47" spans="1:18" ht="13.5" customHeight="1">
      <c r="A47" s="162"/>
      <c r="B47" s="112" t="s">
        <v>10</v>
      </c>
      <c r="C47" s="112" t="s">
        <v>2</v>
      </c>
      <c r="D47" s="121">
        <f>'P合計'!D47+'B合計'!D47+'液化石油ガス'!D47</f>
        <v>3066</v>
      </c>
      <c r="E47" s="116">
        <f>'P合計'!E47+'B合計'!E47+'液化石油ガス'!E47</f>
        <v>7788</v>
      </c>
      <c r="F47" s="116">
        <f>'P合計'!F47+'B合計'!F47+'液化石油ガス'!F47</f>
        <v>5265</v>
      </c>
      <c r="G47" s="116">
        <f>'P合計'!G47+'B合計'!G47+'液化石油ガス'!G47</f>
        <v>8012</v>
      </c>
      <c r="H47" s="116">
        <f>'P合計'!H47+'B合計'!H47+'液化石油ガス'!H47</f>
        <v>2112</v>
      </c>
      <c r="I47" s="117">
        <f>'P合計'!I47+'B合計'!I47+'液化石油ガス'!I47</f>
        <v>437</v>
      </c>
      <c r="J47" s="118">
        <f>SUM(D47:I47)</f>
        <v>26680</v>
      </c>
      <c r="K47" s="119">
        <f>'P合計'!K47+'B合計'!K47+'液化石油ガス'!K47</f>
        <v>4192</v>
      </c>
      <c r="L47" s="116">
        <f>'P合計'!L47+'B合計'!L47+'液化石油ガス'!L47</f>
        <v>7386</v>
      </c>
      <c r="M47" s="116">
        <f>'P合計'!M47+'B合計'!M47+'液化石油ガス'!M47</f>
        <v>2192</v>
      </c>
      <c r="N47" s="116">
        <f>'P合計'!N47+'B合計'!N47+'液化石油ガス'!N47</f>
        <v>455</v>
      </c>
      <c r="O47" s="116">
        <f>'P合計'!O47+'B合計'!O47+'液化石油ガス'!O47</f>
        <v>8096</v>
      </c>
      <c r="P47" s="117">
        <f>'P合計'!P47+'B合計'!P47+'液化石油ガス'!P47</f>
        <v>0</v>
      </c>
      <c r="Q47" s="118">
        <f>'P合計'!Q47+'B合計'!Q47+'液化石油ガス'!Q47</f>
        <v>22321</v>
      </c>
      <c r="R47" s="120">
        <f>'P合計'!R47+'B合計'!R47+'液化石油ガス'!R47</f>
        <v>49001</v>
      </c>
    </row>
    <row r="48" spans="1:18" ht="13.5" customHeight="1" thickBot="1">
      <c r="A48" s="163"/>
      <c r="B48" s="113" t="s">
        <v>18</v>
      </c>
      <c r="C48" s="113" t="s">
        <v>3</v>
      </c>
      <c r="D48" s="122" t="str">
        <f>IF(OR(D46=0,D47=0)," ",(D47/D46)*1000)</f>
        <v> </v>
      </c>
      <c r="E48" s="123">
        <f aca="true" t="shared" si="14" ref="E48:R48">IF(OR(E46=0,E47=0)," ",(E47/E46)*1000)</f>
        <v>1112571.4285714286</v>
      </c>
      <c r="F48" s="123" t="str">
        <f t="shared" si="14"/>
        <v> </v>
      </c>
      <c r="G48" s="123" t="str">
        <f t="shared" si="14"/>
        <v> </v>
      </c>
      <c r="H48" s="123" t="str">
        <f t="shared" si="14"/>
        <v> </v>
      </c>
      <c r="I48" s="124" t="str">
        <f t="shared" si="14"/>
        <v> </v>
      </c>
      <c r="J48" s="125">
        <f t="shared" si="14"/>
        <v>3811428.5714285714</v>
      </c>
      <c r="K48" s="126">
        <f t="shared" si="14"/>
        <v>1397333.3333333333</v>
      </c>
      <c r="L48" s="123" t="str">
        <f t="shared" si="14"/>
        <v> </v>
      </c>
      <c r="M48" s="123">
        <f t="shared" si="14"/>
        <v>438400</v>
      </c>
      <c r="N48" s="123" t="str">
        <f t="shared" si="14"/>
        <v> </v>
      </c>
      <c r="O48" s="123" t="str">
        <f t="shared" si="14"/>
        <v> </v>
      </c>
      <c r="P48" s="124" t="str">
        <f t="shared" si="14"/>
        <v> </v>
      </c>
      <c r="Q48" s="125">
        <f t="shared" si="14"/>
        <v>2790125</v>
      </c>
      <c r="R48" s="127">
        <f t="shared" si="14"/>
        <v>3266733.333333333</v>
      </c>
    </row>
    <row r="49" spans="1:18" ht="13.5" customHeight="1">
      <c r="A49" s="165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861340</v>
      </c>
      <c r="E49" s="129">
        <f t="shared" si="15"/>
        <v>896172</v>
      </c>
      <c r="F49" s="129">
        <f t="shared" si="15"/>
        <v>568633</v>
      </c>
      <c r="G49" s="129">
        <f t="shared" si="15"/>
        <v>811024</v>
      </c>
      <c r="H49" s="129">
        <f t="shared" si="15"/>
        <v>650996</v>
      </c>
      <c r="I49" s="130">
        <f t="shared" si="15"/>
        <v>793292</v>
      </c>
      <c r="J49" s="118">
        <f>SUM(D49:I49)</f>
        <v>4581457</v>
      </c>
      <c r="K49" s="131">
        <f aca="true" t="shared" si="16" ref="K49:P49">K4+K7+K10+K13+K16+K19+K22+K25+K28+K31+K34+K37+K40+K43+K46</f>
        <v>687965</v>
      </c>
      <c r="L49" s="129">
        <f t="shared" si="16"/>
        <v>765206</v>
      </c>
      <c r="M49" s="129">
        <f t="shared" si="16"/>
        <v>877492</v>
      </c>
      <c r="N49" s="129">
        <f t="shared" si="16"/>
        <v>1136928</v>
      </c>
      <c r="O49" s="129">
        <f t="shared" si="16"/>
        <v>1073040</v>
      </c>
      <c r="P49" s="130">
        <f t="shared" si="16"/>
        <v>0</v>
      </c>
      <c r="Q49" s="132">
        <f>SUM(K49:P49)</f>
        <v>4540631</v>
      </c>
      <c r="R49" s="133">
        <f>J49+Q49</f>
        <v>9122088</v>
      </c>
    </row>
    <row r="50" spans="1:18" ht="13.5" customHeight="1">
      <c r="A50" s="165"/>
      <c r="B50" s="112" t="s">
        <v>10</v>
      </c>
      <c r="C50" s="112" t="s">
        <v>2</v>
      </c>
      <c r="D50" s="134">
        <f t="shared" si="15"/>
        <v>33183588</v>
      </c>
      <c r="E50" s="135">
        <f t="shared" si="15"/>
        <v>32042476</v>
      </c>
      <c r="F50" s="135">
        <f t="shared" si="15"/>
        <v>20531163</v>
      </c>
      <c r="G50" s="135">
        <f t="shared" si="15"/>
        <v>31405674</v>
      </c>
      <c r="H50" s="135">
        <f t="shared" si="15"/>
        <v>25947770</v>
      </c>
      <c r="I50" s="136">
        <f t="shared" si="15"/>
        <v>32046600</v>
      </c>
      <c r="J50" s="118">
        <f>SUM(D50:I50)</f>
        <v>175157271</v>
      </c>
      <c r="K50" s="137">
        <f aca="true" t="shared" si="17" ref="K50:P50">K5+K8+K11+K14+K17+K20+K23+K26+K29+K32+K35+K38+K41+K44+K47</f>
        <v>29376158</v>
      </c>
      <c r="L50" s="135">
        <f t="shared" si="17"/>
        <v>34823855</v>
      </c>
      <c r="M50" s="135">
        <f t="shared" si="17"/>
        <v>43082954</v>
      </c>
      <c r="N50" s="135">
        <f t="shared" si="17"/>
        <v>63451901</v>
      </c>
      <c r="O50" s="135">
        <f t="shared" si="17"/>
        <v>66440449</v>
      </c>
      <c r="P50" s="136">
        <f t="shared" si="17"/>
        <v>0</v>
      </c>
      <c r="Q50" s="138">
        <f>SUM(K50:P50)</f>
        <v>237175317</v>
      </c>
      <c r="R50" s="139">
        <f>J50+Q50</f>
        <v>412332588</v>
      </c>
    </row>
    <row r="51" spans="1:18" ht="13.5" customHeight="1" thickBot="1">
      <c r="A51" s="166"/>
      <c r="B51" s="113" t="s">
        <v>18</v>
      </c>
      <c r="C51" s="113" t="s">
        <v>3</v>
      </c>
      <c r="D51" s="122">
        <f aca="true" t="shared" si="18" ref="D51:I51">IF(OR(D49=0,D50=0)," ",(D50/D49)*1000)</f>
        <v>38525.5392760118</v>
      </c>
      <c r="E51" s="123">
        <f t="shared" si="18"/>
        <v>35754.828314207545</v>
      </c>
      <c r="F51" s="123">
        <f t="shared" si="18"/>
        <v>36106.175688009665</v>
      </c>
      <c r="G51" s="123">
        <f t="shared" si="18"/>
        <v>38723.48290556136</v>
      </c>
      <c r="H51" s="123">
        <f t="shared" si="18"/>
        <v>39858.57055957333</v>
      </c>
      <c r="I51" s="124">
        <f t="shared" si="18"/>
        <v>40396.97866611538</v>
      </c>
      <c r="J51" s="125">
        <f aca="true" t="shared" si="19" ref="J51:P51">IF(OR(J49=0,J50=0)," ",(J50/J49)*1000)</f>
        <v>38231.783251485285</v>
      </c>
      <c r="K51" s="126">
        <f t="shared" si="19"/>
        <v>42700.07631202169</v>
      </c>
      <c r="L51" s="123">
        <f t="shared" si="19"/>
        <v>45509.1243403737</v>
      </c>
      <c r="M51" s="123">
        <f t="shared" si="19"/>
        <v>49097.83109133758</v>
      </c>
      <c r="N51" s="123">
        <f t="shared" si="19"/>
        <v>55809.95542373835</v>
      </c>
      <c r="O51" s="123">
        <f t="shared" si="19"/>
        <v>61917.961119809144</v>
      </c>
      <c r="P51" s="124" t="str">
        <f t="shared" si="19"/>
        <v> </v>
      </c>
      <c r="Q51" s="125">
        <f>IF(OR(Q49=0,Q50=0)," ",(Q50/Q49)*1000)</f>
        <v>52233.99941549974</v>
      </c>
      <c r="R51" s="127">
        <f>IF(OR(R49=0,R50=0)," ",(R50/R49)*1000)</f>
        <v>45201.55780124024</v>
      </c>
    </row>
    <row r="52" spans="1:18" s="6" customFormat="1" ht="23.25" customHeight="1" thickBot="1">
      <c r="A52" s="168" t="s">
        <v>13</v>
      </c>
      <c r="B52" s="169"/>
      <c r="C52" s="170"/>
      <c r="D52" s="140">
        <v>108.59</v>
      </c>
      <c r="E52" s="141">
        <v>107.07</v>
      </c>
      <c r="F52" s="142">
        <v>107.76</v>
      </c>
      <c r="G52" s="143">
        <v>107.22</v>
      </c>
      <c r="H52" s="144">
        <v>106.11</v>
      </c>
      <c r="I52" s="145">
        <v>105.95</v>
      </c>
      <c r="J52" s="150">
        <f>IF(J49=0,0,((D52*D49)+(E52*E49)+(F52*F49)+(G52*G49)+(H52*H49)+(I52*I49))/J49)</f>
        <v>107.13762127637563</v>
      </c>
      <c r="K52" s="146">
        <v>105.51</v>
      </c>
      <c r="L52" s="147">
        <v>104.68</v>
      </c>
      <c r="M52" s="148">
        <v>104.13</v>
      </c>
      <c r="N52" s="148">
        <v>103.55</v>
      </c>
      <c r="O52" s="143">
        <v>104.41</v>
      </c>
      <c r="P52" s="149"/>
      <c r="Q52" s="150">
        <f>IF(Q49=0,0,((K52*K49)+(L52*L49)+(M52*M49)+(N52*N49)+(O52*O49)+(P52*P49))/Q49)</f>
        <v>104.35271969688793</v>
      </c>
      <c r="R52" s="151">
        <f>((J52*J49)+(Q52*Q49))/R49</f>
        <v>105.75140241466647</v>
      </c>
    </row>
    <row r="53" spans="1:18" s="6" customFormat="1" ht="12.75" customHeight="1">
      <c r="A53" s="164" t="s">
        <v>40</v>
      </c>
      <c r="B53" s="112" t="s">
        <v>9</v>
      </c>
      <c r="C53" s="112" t="s">
        <v>1</v>
      </c>
      <c r="D53" s="128">
        <f>'P合計'!D49</f>
        <v>755695</v>
      </c>
      <c r="E53" s="129">
        <f>'P合計'!E49</f>
        <v>801921</v>
      </c>
      <c r="F53" s="129">
        <f>'P合計'!F49</f>
        <v>503136</v>
      </c>
      <c r="G53" s="129">
        <f>'P合計'!G49</f>
        <v>754202</v>
      </c>
      <c r="H53" s="129">
        <f>'P合計'!H49</f>
        <v>497940</v>
      </c>
      <c r="I53" s="130">
        <f>'P合計'!I49</f>
        <v>615671</v>
      </c>
      <c r="J53" s="132">
        <f>SUM(D53:I53)</f>
        <v>3928565</v>
      </c>
      <c r="K53" s="131">
        <f>'P合計'!K49</f>
        <v>579920</v>
      </c>
      <c r="L53" s="129">
        <f>'P合計'!L49</f>
        <v>566010</v>
      </c>
      <c r="M53" s="129">
        <f>'P合計'!M49</f>
        <v>723614</v>
      </c>
      <c r="N53" s="129">
        <f>'P合計'!N49</f>
        <v>974126</v>
      </c>
      <c r="O53" s="129">
        <f>'P合計'!O49</f>
        <v>956586</v>
      </c>
      <c r="P53" s="130">
        <f>'P合計'!P49</f>
        <v>0</v>
      </c>
      <c r="Q53" s="132">
        <f>SUM(K53:P53)</f>
        <v>3800256</v>
      </c>
      <c r="R53" s="152">
        <f>J53+Q53</f>
        <v>7728821</v>
      </c>
    </row>
    <row r="54" spans="1:18" s="6" customFormat="1" ht="12.75" customHeight="1">
      <c r="A54" s="165"/>
      <c r="B54" s="112" t="s">
        <v>10</v>
      </c>
      <c r="C54" s="112" t="s">
        <v>2</v>
      </c>
      <c r="D54" s="134">
        <f>'P合計'!D50</f>
        <v>28216373</v>
      </c>
      <c r="E54" s="135">
        <f>'P合計'!E50</f>
        <v>28305930</v>
      </c>
      <c r="F54" s="135">
        <f>'P合計'!F50</f>
        <v>17855643</v>
      </c>
      <c r="G54" s="135">
        <f>'P合計'!G50</f>
        <v>29162259</v>
      </c>
      <c r="H54" s="135">
        <f>'P合計'!H50</f>
        <v>19805436</v>
      </c>
      <c r="I54" s="136">
        <f>'P合計'!I50</f>
        <v>24645205</v>
      </c>
      <c r="J54" s="138">
        <f>SUM(D54:I54)</f>
        <v>147990846</v>
      </c>
      <c r="K54" s="137">
        <f>'P合計'!K50</f>
        <v>24236525</v>
      </c>
      <c r="L54" s="135">
        <f>'P合計'!L50</f>
        <v>25276428</v>
      </c>
      <c r="M54" s="135">
        <f>'P合計'!M50</f>
        <v>34954788</v>
      </c>
      <c r="N54" s="135">
        <f>'P合計'!N50</f>
        <v>54658647</v>
      </c>
      <c r="O54" s="135">
        <f>'P合計'!O50</f>
        <v>58790558</v>
      </c>
      <c r="P54" s="136">
        <f>'P合計'!P50</f>
        <v>0</v>
      </c>
      <c r="Q54" s="138">
        <f>SUM(K54:P54)</f>
        <v>197916946</v>
      </c>
      <c r="R54" s="153">
        <f>J54+Q54</f>
        <v>345907792</v>
      </c>
    </row>
    <row r="55" spans="1:18" s="6" customFormat="1" ht="12.75" customHeight="1" thickBot="1">
      <c r="A55" s="166"/>
      <c r="B55" s="113" t="s">
        <v>18</v>
      </c>
      <c r="C55" s="113" t="s">
        <v>3</v>
      </c>
      <c r="D55" s="122">
        <f>IF(OR(D53=0,D54=0)," ",(D54/D53)*1000)</f>
        <v>37338.308444544426</v>
      </c>
      <c r="E55" s="123">
        <f aca="true" t="shared" si="20" ref="E55:R55">IF(OR(E53=0,E54=0)," ",(E54/E53)*1000)</f>
        <v>35297.654008312544</v>
      </c>
      <c r="F55" s="123">
        <f t="shared" si="20"/>
        <v>35488.70086815493</v>
      </c>
      <c r="G55" s="123">
        <f t="shared" si="20"/>
        <v>38666.377177467046</v>
      </c>
      <c r="H55" s="123">
        <f t="shared" si="20"/>
        <v>39774.74394505362</v>
      </c>
      <c r="I55" s="124">
        <f t="shared" si="20"/>
        <v>40029.829243215936</v>
      </c>
      <c r="J55" s="125">
        <f t="shared" si="20"/>
        <v>37670.458806205315</v>
      </c>
      <c r="K55" s="126">
        <f t="shared" si="20"/>
        <v>41792.87660366947</v>
      </c>
      <c r="L55" s="123">
        <f t="shared" si="20"/>
        <v>44657.211003339165</v>
      </c>
      <c r="M55" s="123">
        <f t="shared" si="20"/>
        <v>48305.848145558266</v>
      </c>
      <c r="N55" s="123">
        <f t="shared" si="20"/>
        <v>56110.448750982934</v>
      </c>
      <c r="O55" s="123">
        <f t="shared" si="20"/>
        <v>61458.72718187387</v>
      </c>
      <c r="P55" s="124" t="str">
        <f t="shared" si="20"/>
        <v> </v>
      </c>
      <c r="Q55" s="125">
        <f t="shared" si="20"/>
        <v>52079.8983015881</v>
      </c>
      <c r="R55" s="127">
        <f t="shared" si="20"/>
        <v>44755.57035154521</v>
      </c>
    </row>
    <row r="56" spans="1:18" s="6" customFormat="1" ht="12.75" customHeight="1">
      <c r="A56" s="164" t="s">
        <v>41</v>
      </c>
      <c r="B56" s="112" t="s">
        <v>9</v>
      </c>
      <c r="C56" s="112" t="s">
        <v>1</v>
      </c>
      <c r="D56" s="128">
        <f>'B合計'!D49</f>
        <v>105638</v>
      </c>
      <c r="E56" s="129">
        <f>'B合計'!E49</f>
        <v>94238</v>
      </c>
      <c r="F56" s="129">
        <f>'B合計'!F49</f>
        <v>65491</v>
      </c>
      <c r="G56" s="129">
        <f>'B合計'!G49</f>
        <v>56815</v>
      </c>
      <c r="H56" s="129">
        <f>'B合計'!H49</f>
        <v>153049</v>
      </c>
      <c r="I56" s="130">
        <f>'B合計'!I49</f>
        <v>177610</v>
      </c>
      <c r="J56" s="132">
        <f>SUM(D56:I56)</f>
        <v>652841</v>
      </c>
      <c r="K56" s="131">
        <f>'B合計'!K49</f>
        <v>108041</v>
      </c>
      <c r="L56" s="129">
        <f>'B合計'!L49</f>
        <v>199182</v>
      </c>
      <c r="M56" s="129">
        <f>'B合計'!M49</f>
        <v>153873</v>
      </c>
      <c r="N56" s="129">
        <f>'B合計'!N49</f>
        <v>162791</v>
      </c>
      <c r="O56" s="129">
        <f>'B合計'!O49</f>
        <v>116443</v>
      </c>
      <c r="P56" s="130">
        <f>'B合計'!P49</f>
        <v>0</v>
      </c>
      <c r="Q56" s="132">
        <f>SUM(K56:P56)</f>
        <v>740330</v>
      </c>
      <c r="R56" s="152">
        <f>J56+Q56</f>
        <v>1393171</v>
      </c>
    </row>
    <row r="57" spans="1:18" s="6" customFormat="1" ht="12.75" customHeight="1">
      <c r="A57" s="165"/>
      <c r="B57" s="112" t="s">
        <v>10</v>
      </c>
      <c r="C57" s="112" t="s">
        <v>2</v>
      </c>
      <c r="D57" s="134">
        <f>'B合計'!D50</f>
        <v>4957875</v>
      </c>
      <c r="E57" s="135">
        <f>'B合計'!E50</f>
        <v>3729641</v>
      </c>
      <c r="F57" s="135">
        <f>'B合計'!F50</f>
        <v>2664774</v>
      </c>
      <c r="G57" s="135">
        <f>'B合計'!G50</f>
        <v>2232491</v>
      </c>
      <c r="H57" s="135">
        <f>'B合計'!H50</f>
        <v>6135339</v>
      </c>
      <c r="I57" s="136">
        <f>'B合計'!I50</f>
        <v>7382983</v>
      </c>
      <c r="J57" s="138">
        <f>SUM(D57:I57)</f>
        <v>27103103</v>
      </c>
      <c r="K57" s="137">
        <f>'B合計'!K50</f>
        <v>5134461</v>
      </c>
      <c r="L57" s="135">
        <f>'B合計'!L50</f>
        <v>9528763</v>
      </c>
      <c r="M57" s="135">
        <f>'B合計'!M50</f>
        <v>8123864</v>
      </c>
      <c r="N57" s="135">
        <f>'B合計'!N50</f>
        <v>8784898</v>
      </c>
      <c r="O57" s="135">
        <f>'B合計'!O50</f>
        <v>7627777</v>
      </c>
      <c r="P57" s="136">
        <f>'B合計'!P50</f>
        <v>0</v>
      </c>
      <c r="Q57" s="138">
        <f>SUM(K57:P57)</f>
        <v>39199763</v>
      </c>
      <c r="R57" s="153">
        <f>J57+Q57</f>
        <v>66302866</v>
      </c>
    </row>
    <row r="58" spans="1:18" s="6" customFormat="1" ht="12.75" customHeight="1" thickBot="1">
      <c r="A58" s="166"/>
      <c r="B58" s="113" t="s">
        <v>18</v>
      </c>
      <c r="C58" s="113" t="s">
        <v>3</v>
      </c>
      <c r="D58" s="122">
        <f>IF(OR(D56=0,D57=0)," ",(D57/D56)*1000)</f>
        <v>46932.6852079744</v>
      </c>
      <c r="E58" s="123">
        <f aca="true" t="shared" si="21" ref="E58:R58">IF(OR(E56=0,E57=0)," ",(E57/E56)*1000)</f>
        <v>39576.826757783485</v>
      </c>
      <c r="F58" s="123">
        <f t="shared" si="21"/>
        <v>40689.16339649723</v>
      </c>
      <c r="G58" s="123">
        <f t="shared" si="21"/>
        <v>39294.042066355716</v>
      </c>
      <c r="H58" s="123">
        <f t="shared" si="21"/>
        <v>40087.41644832701</v>
      </c>
      <c r="I58" s="124">
        <f t="shared" si="21"/>
        <v>41568.50965598784</v>
      </c>
      <c r="J58" s="125">
        <f t="shared" si="21"/>
        <v>41515.626316361864</v>
      </c>
      <c r="K58" s="126">
        <f t="shared" si="21"/>
        <v>47523.264316324356</v>
      </c>
      <c r="L58" s="123">
        <f t="shared" si="21"/>
        <v>47839.478466929744</v>
      </c>
      <c r="M58" s="123">
        <f t="shared" si="21"/>
        <v>52795.903114906454</v>
      </c>
      <c r="N58" s="123">
        <f t="shared" si="21"/>
        <v>53964.27320920689</v>
      </c>
      <c r="O58" s="123">
        <f t="shared" si="21"/>
        <v>65506.53109246583</v>
      </c>
      <c r="P58" s="124" t="str">
        <f t="shared" si="21"/>
        <v> </v>
      </c>
      <c r="Q58" s="125">
        <f t="shared" si="21"/>
        <v>52949.04029284239</v>
      </c>
      <c r="R58" s="127">
        <f t="shared" si="21"/>
        <v>47591.33372715912</v>
      </c>
    </row>
    <row r="59" spans="1:18" s="6" customFormat="1" ht="12.75" customHeight="1">
      <c r="A59" s="167" t="s">
        <v>44</v>
      </c>
      <c r="B59" s="112" t="s">
        <v>9</v>
      </c>
      <c r="C59" s="112" t="s">
        <v>1</v>
      </c>
      <c r="D59" s="128">
        <f>'液化石油ガス'!D49</f>
        <v>7</v>
      </c>
      <c r="E59" s="129">
        <f>'液化石油ガス'!E49</f>
        <v>13</v>
      </c>
      <c r="F59" s="129">
        <f>'液化石油ガス'!F49</f>
        <v>6</v>
      </c>
      <c r="G59" s="129">
        <f>'液化石油ガス'!G49</f>
        <v>7</v>
      </c>
      <c r="H59" s="129">
        <f>'液化石油ガス'!H49</f>
        <v>7</v>
      </c>
      <c r="I59" s="130">
        <f>'液化石油ガス'!I49</f>
        <v>11</v>
      </c>
      <c r="J59" s="132">
        <f>SUM(D59:I59)</f>
        <v>51</v>
      </c>
      <c r="K59" s="131">
        <f>'液化石油ガス'!K49</f>
        <v>4</v>
      </c>
      <c r="L59" s="129">
        <f>'液化石油ガス'!L49</f>
        <v>14</v>
      </c>
      <c r="M59" s="129">
        <f>'液化石油ガス'!M49</f>
        <v>5</v>
      </c>
      <c r="N59" s="129">
        <f>'液化石油ガス'!N49</f>
        <v>11</v>
      </c>
      <c r="O59" s="129">
        <f>'液化石油ガス'!O49</f>
        <v>11</v>
      </c>
      <c r="P59" s="130">
        <f>'液化石油ガス'!P49</f>
        <v>0</v>
      </c>
      <c r="Q59" s="132">
        <f>SUM(K59:P59)</f>
        <v>45</v>
      </c>
      <c r="R59" s="152">
        <f>J59+Q59</f>
        <v>96</v>
      </c>
    </row>
    <row r="60" spans="1:18" s="6" customFormat="1" ht="12.75" customHeight="1">
      <c r="A60" s="165"/>
      <c r="B60" s="112" t="s">
        <v>10</v>
      </c>
      <c r="C60" s="112" t="s">
        <v>2</v>
      </c>
      <c r="D60" s="134">
        <f>'液化石油ガス'!D50</f>
        <v>9340</v>
      </c>
      <c r="E60" s="135">
        <f>'液化石油ガス'!E50</f>
        <v>6905</v>
      </c>
      <c r="F60" s="135">
        <f>'液化石油ガス'!F50</f>
        <v>10746</v>
      </c>
      <c r="G60" s="135">
        <f>'液化石油ガス'!G50</f>
        <v>10924</v>
      </c>
      <c r="H60" s="135">
        <f>'液化石油ガス'!H50</f>
        <v>6995</v>
      </c>
      <c r="I60" s="136">
        <f>'液化石油ガス'!I50</f>
        <v>18412</v>
      </c>
      <c r="J60" s="138">
        <f>SUM(D60:I60)</f>
        <v>63322</v>
      </c>
      <c r="K60" s="137">
        <f>'液化石油ガス'!K50</f>
        <v>5172</v>
      </c>
      <c r="L60" s="135">
        <f>'液化石油ガス'!L50</f>
        <v>18664</v>
      </c>
      <c r="M60" s="135">
        <f>'液化石油ガス'!M50</f>
        <v>4302</v>
      </c>
      <c r="N60" s="135">
        <f>'液化石油ガス'!N50</f>
        <v>8356</v>
      </c>
      <c r="O60" s="135">
        <f>'液化石油ガス'!O50</f>
        <v>22114</v>
      </c>
      <c r="P60" s="136">
        <f>'液化石油ガス'!P50</f>
        <v>0</v>
      </c>
      <c r="Q60" s="138">
        <f>SUM(K60:P60)</f>
        <v>58608</v>
      </c>
      <c r="R60" s="153">
        <f>J60+Q60</f>
        <v>121930</v>
      </c>
    </row>
    <row r="61" spans="1:18" s="6" customFormat="1" ht="12.75" customHeight="1" thickBot="1">
      <c r="A61" s="166"/>
      <c r="B61" s="113" t="s">
        <v>18</v>
      </c>
      <c r="C61" s="113" t="s">
        <v>3</v>
      </c>
      <c r="D61" s="122">
        <f>IF(OR(D59=0,D60=0)," ",(D60/D59)*1000)</f>
        <v>1334285.7142857143</v>
      </c>
      <c r="E61" s="123">
        <f aca="true" t="shared" si="22" ref="E61:R61">IF(OR(E59=0,E60=0)," ",(E60/E59)*1000)</f>
        <v>531153.8461538462</v>
      </c>
      <c r="F61" s="123">
        <f t="shared" si="22"/>
        <v>1791000</v>
      </c>
      <c r="G61" s="123">
        <f t="shared" si="22"/>
        <v>1560571.4285714286</v>
      </c>
      <c r="H61" s="123">
        <f t="shared" si="22"/>
        <v>999285.7142857143</v>
      </c>
      <c r="I61" s="124">
        <f t="shared" si="22"/>
        <v>1673818.1818181816</v>
      </c>
      <c r="J61" s="125">
        <f t="shared" si="22"/>
        <v>1241607.8431372547</v>
      </c>
      <c r="K61" s="126">
        <f t="shared" si="22"/>
        <v>1293000</v>
      </c>
      <c r="L61" s="123">
        <f t="shared" si="22"/>
        <v>1333142.857142857</v>
      </c>
      <c r="M61" s="123">
        <f t="shared" si="22"/>
        <v>860400</v>
      </c>
      <c r="N61" s="123">
        <f t="shared" si="22"/>
        <v>759636.3636363636</v>
      </c>
      <c r="O61" s="123">
        <f t="shared" si="22"/>
        <v>2010363.6363636362</v>
      </c>
      <c r="P61" s="124" t="str">
        <f t="shared" si="22"/>
        <v> </v>
      </c>
      <c r="Q61" s="125">
        <f t="shared" si="22"/>
        <v>1302400</v>
      </c>
      <c r="R61" s="127">
        <f t="shared" si="22"/>
        <v>1270104.1666666667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Q2:R2"/>
    <mergeCell ref="D1:P1"/>
    <mergeCell ref="A4:A6"/>
    <mergeCell ref="A7:A9"/>
    <mergeCell ref="A22:A24"/>
    <mergeCell ref="A25:A27"/>
    <mergeCell ref="A28:A30"/>
    <mergeCell ref="A34:A36"/>
    <mergeCell ref="A10:A12"/>
    <mergeCell ref="A13:A15"/>
    <mergeCell ref="A16:A18"/>
    <mergeCell ref="A19:A21"/>
    <mergeCell ref="A31:A33"/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44285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 t="s">
        <v>53</v>
      </c>
      <c r="L9" s="12" t="s">
        <v>53</v>
      </c>
      <c r="M9" s="12" t="s">
        <v>53</v>
      </c>
      <c r="N9" s="12" t="s">
        <v>53</v>
      </c>
      <c r="O9" s="12" t="s">
        <v>53</v>
      </c>
      <c r="P9" s="47" t="s">
        <v>53</v>
      </c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 t="s">
        <v>53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 t="s">
        <v>53</v>
      </c>
      <c r="L15" s="12" t="s">
        <v>53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 t="s">
        <v>53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 t="str">
        <f>IF(OR(J16=0,J17=0)," ",J17/J16*1000)</f>
        <v> </v>
      </c>
      <c r="K18" s="37" t="s">
        <v>53</v>
      </c>
      <c r="L18" s="12" t="s">
        <v>53</v>
      </c>
      <c r="M18" s="12" t="s">
        <v>53</v>
      </c>
      <c r="N18" s="12" t="s">
        <v>53</v>
      </c>
      <c r="O18" s="12" t="s">
        <v>53</v>
      </c>
      <c r="P18" s="47" t="s">
        <v>53</v>
      </c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/>
      <c r="E32" s="45">
        <v>382</v>
      </c>
      <c r="F32" s="45"/>
      <c r="G32" s="45"/>
      <c r="H32" s="45"/>
      <c r="I32" s="46">
        <v>3996</v>
      </c>
      <c r="J32" s="49">
        <f>SUM(D32:I32)</f>
        <v>4378</v>
      </c>
      <c r="K32" s="101"/>
      <c r="L32" s="70">
        <v>930</v>
      </c>
      <c r="M32" s="70">
        <v>2110</v>
      </c>
      <c r="N32" s="70"/>
      <c r="O32" s="70">
        <v>4158</v>
      </c>
      <c r="P32" s="71"/>
      <c r="Q32" s="28">
        <f>SUM(K32:P32)</f>
        <v>7198</v>
      </c>
      <c r="R32" s="24">
        <f>J32+Q32</f>
        <v>11576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 t="str">
        <f>IF(OR(J31=0,J32=0)," ",J32/J31*1000)</f>
        <v> </v>
      </c>
      <c r="K33" s="154" t="s">
        <v>53</v>
      </c>
      <c r="L33" s="12" t="s">
        <v>53</v>
      </c>
      <c r="M33" s="12" t="s">
        <v>53</v>
      </c>
      <c r="N33" s="12" t="s">
        <v>53</v>
      </c>
      <c r="O33" s="12" t="s">
        <v>53</v>
      </c>
      <c r="P33" s="47" t="s">
        <v>53</v>
      </c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7</v>
      </c>
      <c r="E40" s="45">
        <v>6</v>
      </c>
      <c r="F40" s="45">
        <v>3</v>
      </c>
      <c r="G40" s="45">
        <v>5</v>
      </c>
      <c r="H40" s="45">
        <v>6</v>
      </c>
      <c r="I40" s="46">
        <v>9</v>
      </c>
      <c r="J40" s="49">
        <f>SUM(D40:I40)</f>
        <v>36</v>
      </c>
      <c r="K40" s="101"/>
      <c r="L40" s="70">
        <v>14</v>
      </c>
      <c r="M40" s="70"/>
      <c r="N40" s="70">
        <v>9</v>
      </c>
      <c r="O40" s="70">
        <v>11</v>
      </c>
      <c r="P40" s="71"/>
      <c r="Q40" s="26">
        <f>SUM(K40:P40)</f>
        <v>34</v>
      </c>
      <c r="R40" s="22">
        <f>J40+Q40</f>
        <v>70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9340</v>
      </c>
      <c r="E41" s="45">
        <v>3699</v>
      </c>
      <c r="F41" s="45">
        <v>4831</v>
      </c>
      <c r="G41" s="45">
        <v>3484</v>
      </c>
      <c r="H41" s="45">
        <v>3602</v>
      </c>
      <c r="I41" s="46">
        <v>10563</v>
      </c>
      <c r="J41" s="49">
        <f>SUM(D41:I41)</f>
        <v>35519</v>
      </c>
      <c r="K41" s="101"/>
      <c r="L41" s="70">
        <v>10348</v>
      </c>
      <c r="M41" s="70"/>
      <c r="N41" s="70">
        <v>6247</v>
      </c>
      <c r="O41" s="70">
        <v>9860</v>
      </c>
      <c r="P41" s="71"/>
      <c r="Q41" s="26">
        <f>SUM(K41:P41)</f>
        <v>26455</v>
      </c>
      <c r="R41" s="22">
        <f>J41+Q41</f>
        <v>61974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1334285.7142857143</v>
      </c>
      <c r="E42" s="12">
        <v>616500</v>
      </c>
      <c r="F42" s="12">
        <v>1610333.3333333333</v>
      </c>
      <c r="G42" s="12">
        <v>696800</v>
      </c>
      <c r="H42" s="12">
        <v>600333.3333333334</v>
      </c>
      <c r="I42" s="47">
        <v>1173666.6666666667</v>
      </c>
      <c r="J42" s="27">
        <f>IF(OR(J40=0,J41=0)," ",J41/J40*1000)</f>
        <v>986638.8888888889</v>
      </c>
      <c r="K42" s="154" t="s">
        <v>53</v>
      </c>
      <c r="L42" s="12">
        <v>739142.8571428572</v>
      </c>
      <c r="M42" s="12" t="s">
        <v>53</v>
      </c>
      <c r="N42" s="12">
        <v>694111.1111111111</v>
      </c>
      <c r="O42" s="12">
        <v>896363.6363636364</v>
      </c>
      <c r="P42" s="47" t="s">
        <v>53</v>
      </c>
      <c r="Q42" s="27">
        <f>IF(OR(Q40=0,Q41=0)," ",Q41/Q40*1000)</f>
        <v>778088.2352941177</v>
      </c>
      <c r="R42" s="23">
        <f>IF(OR(R40=0,R41=0)," ",R41/R40*1000)</f>
        <v>885342.8571428572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>
        <v>3</v>
      </c>
      <c r="G43" s="45">
        <v>2</v>
      </c>
      <c r="H43" s="45">
        <v>1</v>
      </c>
      <c r="I43" s="46">
        <v>2</v>
      </c>
      <c r="J43" s="49">
        <f>SUM(D43:I43)</f>
        <v>8</v>
      </c>
      <c r="K43" s="101">
        <v>1</v>
      </c>
      <c r="L43" s="70"/>
      <c r="M43" s="70"/>
      <c r="N43" s="70">
        <v>2</v>
      </c>
      <c r="O43" s="70"/>
      <c r="P43" s="71"/>
      <c r="Q43" s="26">
        <f>SUM(K43:P43)</f>
        <v>3</v>
      </c>
      <c r="R43" s="22">
        <f>J43+Q43</f>
        <v>11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>
        <v>404</v>
      </c>
      <c r="F44" s="45">
        <v>3676</v>
      </c>
      <c r="G44" s="45">
        <v>2588</v>
      </c>
      <c r="H44" s="45">
        <v>1281</v>
      </c>
      <c r="I44" s="46">
        <v>3416</v>
      </c>
      <c r="J44" s="49">
        <f>SUM(D44:I44)</f>
        <v>11365</v>
      </c>
      <c r="K44" s="101">
        <v>980</v>
      </c>
      <c r="L44" s="70"/>
      <c r="M44" s="70"/>
      <c r="N44" s="70">
        <v>1654</v>
      </c>
      <c r="O44" s="70"/>
      <c r="P44" s="71"/>
      <c r="Q44" s="26">
        <f>SUM(K44:P44)</f>
        <v>2634</v>
      </c>
      <c r="R44" s="22">
        <f>J44+Q44</f>
        <v>13999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>
        <v>1225333.3333333333</v>
      </c>
      <c r="G45" s="12">
        <v>1294000</v>
      </c>
      <c r="H45" s="12">
        <v>1281000</v>
      </c>
      <c r="I45" s="47">
        <v>1708000</v>
      </c>
      <c r="J45" s="27">
        <f>IF(OR(J43=0,J44=0)," ",J44/J43*1000)</f>
        <v>1420625</v>
      </c>
      <c r="K45" s="154">
        <v>980000</v>
      </c>
      <c r="L45" s="12" t="s">
        <v>53</v>
      </c>
      <c r="M45" s="12" t="s">
        <v>53</v>
      </c>
      <c r="N45" s="12">
        <v>827000</v>
      </c>
      <c r="O45" s="12" t="s">
        <v>53</v>
      </c>
      <c r="P45" s="47" t="s">
        <v>53</v>
      </c>
      <c r="Q45" s="27">
        <f>IF(OR(Q43=0,Q44=0)," ",Q44/Q43*1000)</f>
        <v>878000</v>
      </c>
      <c r="R45" s="23">
        <f>IF(OR(R43=0,R44=0)," ",R44/R43*1000)</f>
        <v>1272636.3636363638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>
        <v>7</v>
      </c>
      <c r="F46" s="45"/>
      <c r="G46" s="45"/>
      <c r="H46" s="45"/>
      <c r="I46" s="46"/>
      <c r="J46" s="49">
        <f>SUM(D46:I46)</f>
        <v>7</v>
      </c>
      <c r="K46" s="101">
        <v>3</v>
      </c>
      <c r="L46" s="70"/>
      <c r="M46" s="70">
        <v>5</v>
      </c>
      <c r="N46" s="70"/>
      <c r="O46" s="70"/>
      <c r="P46" s="71"/>
      <c r="Q46" s="29">
        <f>SUM(K46:P46)</f>
        <v>8</v>
      </c>
      <c r="R46" s="25">
        <f>J46+Q46</f>
        <v>15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45">
        <v>2420</v>
      </c>
      <c r="F47" s="45">
        <v>2239</v>
      </c>
      <c r="G47" s="45">
        <v>4852</v>
      </c>
      <c r="H47" s="45">
        <v>2112</v>
      </c>
      <c r="I47" s="46">
        <v>437</v>
      </c>
      <c r="J47" s="49">
        <f>SUM(D47:I47)</f>
        <v>12060</v>
      </c>
      <c r="K47" s="101">
        <v>4192</v>
      </c>
      <c r="L47" s="70">
        <v>7386</v>
      </c>
      <c r="M47" s="70">
        <v>2192</v>
      </c>
      <c r="N47" s="70">
        <v>455</v>
      </c>
      <c r="O47" s="70">
        <v>8096</v>
      </c>
      <c r="P47" s="71"/>
      <c r="Q47" s="28">
        <f>SUM(K47:P47)</f>
        <v>22321</v>
      </c>
      <c r="R47" s="24">
        <f>J47+Q47</f>
        <v>34381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>
        <v>345714.28571428574</v>
      </c>
      <c r="F48" s="12" t="s">
        <v>53</v>
      </c>
      <c r="G48" s="12" t="s">
        <v>53</v>
      </c>
      <c r="H48" s="12" t="s">
        <v>53</v>
      </c>
      <c r="I48" s="47" t="s">
        <v>53</v>
      </c>
      <c r="J48" s="27">
        <f>IF(OR(J46=0,J47=0)," ",J47/J46*1000)</f>
        <v>1722857.142857143</v>
      </c>
      <c r="K48" s="154">
        <v>1397333.3333333333</v>
      </c>
      <c r="L48" s="12" t="s">
        <v>53</v>
      </c>
      <c r="M48" s="12">
        <v>438400</v>
      </c>
      <c r="N48" s="12" t="s">
        <v>53</v>
      </c>
      <c r="O48" s="12" t="s">
        <v>53</v>
      </c>
      <c r="P48" s="47" t="s">
        <v>53</v>
      </c>
      <c r="Q48" s="27">
        <f>IF(OR(Q46=0,Q47=0)," ",Q47/Q46*1000)</f>
        <v>2790125</v>
      </c>
      <c r="R48" s="23">
        <f>IF(OR(R46=0,R47=0)," ",R47/R46*1000)</f>
        <v>2292066.6666666665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7</v>
      </c>
      <c r="E49" s="53">
        <f aca="true" t="shared" si="0" ref="E49:I50">E4+E7+E10+E13+E16+E19+E22+E25+E28+E31+E34+E37+E40+E46+E43</f>
        <v>13</v>
      </c>
      <c r="F49" s="53">
        <f t="shared" si="0"/>
        <v>6</v>
      </c>
      <c r="G49" s="53">
        <f t="shared" si="0"/>
        <v>7</v>
      </c>
      <c r="H49" s="53">
        <f t="shared" si="0"/>
        <v>7</v>
      </c>
      <c r="I49" s="55">
        <f t="shared" si="0"/>
        <v>11</v>
      </c>
      <c r="J49" s="102">
        <f>SUM(D49:I49)</f>
        <v>51</v>
      </c>
      <c r="K49" s="53">
        <f>K4+K7+K10+K13+K16+K19+K22+K25+K28+K31+K34+K37+K40+K46+K43</f>
        <v>4</v>
      </c>
      <c r="L49" s="53">
        <f>L4+L7+L10+L13+L16+L19+L22+L25+L28+L31+L34+L37+L40+L46+L43</f>
        <v>14</v>
      </c>
      <c r="M49" s="53">
        <f aca="true" t="shared" si="1" ref="M49:P50">M4+M7+M10+M13+M16+M19+M22+M25+M28+M31+M34+M37+M40+M46+M43</f>
        <v>5</v>
      </c>
      <c r="N49" s="53">
        <f t="shared" si="1"/>
        <v>11</v>
      </c>
      <c r="O49" s="53">
        <f t="shared" si="1"/>
        <v>11</v>
      </c>
      <c r="P49" s="55">
        <f t="shared" si="1"/>
        <v>0</v>
      </c>
      <c r="Q49" s="29">
        <f>SUM(K49:P49)</f>
        <v>45</v>
      </c>
      <c r="R49" s="25">
        <f>J49+Q49</f>
        <v>96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9340</v>
      </c>
      <c r="E50" s="54">
        <f t="shared" si="0"/>
        <v>6905</v>
      </c>
      <c r="F50" s="53">
        <f t="shared" si="0"/>
        <v>10746</v>
      </c>
      <c r="G50" s="53">
        <f t="shared" si="0"/>
        <v>10924</v>
      </c>
      <c r="H50" s="53">
        <f t="shared" si="0"/>
        <v>6995</v>
      </c>
      <c r="I50" s="55">
        <f t="shared" si="0"/>
        <v>18412</v>
      </c>
      <c r="J50" s="102">
        <f>SUM(D50:I50)</f>
        <v>63322</v>
      </c>
      <c r="K50" s="53">
        <f>K5+K8+K11+K14+K17+K20+K23+K26+K29+K32+K35+K38+K41+K47+K44</f>
        <v>5172</v>
      </c>
      <c r="L50" s="56">
        <f>L5+L8+L11+L14+L17+L20+L23+L26+L29+L32+L35+L38+L41+L47+L44</f>
        <v>18664</v>
      </c>
      <c r="M50" s="56">
        <f t="shared" si="1"/>
        <v>4302</v>
      </c>
      <c r="N50" s="56">
        <f t="shared" si="1"/>
        <v>8356</v>
      </c>
      <c r="O50" s="56">
        <f t="shared" si="1"/>
        <v>22114</v>
      </c>
      <c r="P50" s="57">
        <f t="shared" si="1"/>
        <v>0</v>
      </c>
      <c r="Q50" s="28">
        <f>SUM(K50:P50)</f>
        <v>58608</v>
      </c>
      <c r="R50" s="24">
        <f>J50+Q50</f>
        <v>121930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1334285.7142857143</v>
      </c>
      <c r="E51" s="12">
        <f aca="true" t="shared" si="2" ref="E51:L51">IF(OR(E49=0,E50=0)," ",E50/E49*1000)</f>
        <v>531153.8461538462</v>
      </c>
      <c r="F51" s="12">
        <f t="shared" si="2"/>
        <v>1791000</v>
      </c>
      <c r="G51" s="12">
        <f t="shared" si="2"/>
        <v>1560571.4285714286</v>
      </c>
      <c r="H51" s="12">
        <f t="shared" si="2"/>
        <v>999285.7142857143</v>
      </c>
      <c r="I51" s="47">
        <f t="shared" si="2"/>
        <v>1673818.1818181816</v>
      </c>
      <c r="J51" s="27">
        <f t="shared" si="2"/>
        <v>1241607.8431372547</v>
      </c>
      <c r="K51" s="12">
        <f>IF(OR(K49=0,K50=0)," ",K50/K49*1000)</f>
        <v>1293000</v>
      </c>
      <c r="L51" s="12">
        <f t="shared" si="2"/>
        <v>1333142.857142857</v>
      </c>
      <c r="M51" s="12">
        <f>IF(OR(M49=0,M50=0)," ",M50/M49*1000)</f>
        <v>860400</v>
      </c>
      <c r="N51" s="12">
        <f>IF(OR(N49=0,N50=0)," ",N50/N49*1000)</f>
        <v>759636.3636363636</v>
      </c>
      <c r="O51" s="12">
        <f>IF(OR(O49=0,O50=0)," ",O50/O49*1000)</f>
        <v>2010363.6363636362</v>
      </c>
      <c r="P51" s="47" t="str">
        <f>IF(OR(P49=0,P50=0)," ",P50/P49*1000)</f>
        <v> </v>
      </c>
      <c r="Q51" s="27">
        <f>IF(OR(Q49=0,Q50=0)," ",(Q50/Q49)*1000)</f>
        <v>1302400</v>
      </c>
      <c r="R51" s="23">
        <f>IF(OR(R49=0,R50=0)," ",(R50/R49)*1000)</f>
        <v>1270104.1666666667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0</v>
      </c>
      <c r="Q52" s="34">
        <f>'総合計'!Q52</f>
        <v>104.35271969688793</v>
      </c>
      <c r="R52" s="36">
        <f>'総合計'!R52</f>
        <v>105.75140241466647</v>
      </c>
    </row>
    <row r="53" spans="1:3" ht="16.5">
      <c r="A53" s="44" t="str">
        <f>'総合計'!A62</f>
        <v>※4～12月は確々報値、1月は確報値、2月は速報値。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85" zoomScaleNormal="85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44285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'P一般'!D4+'B一般'!D4</f>
        <v>10017</v>
      </c>
      <c r="E4" s="11">
        <f>'P一般'!E4+'B一般'!E4</f>
        <v>0</v>
      </c>
      <c r="F4" s="11">
        <f>'P一般'!F4+'B一般'!F4</f>
        <v>0</v>
      </c>
      <c r="G4" s="11">
        <f>'P一般'!G4+'B一般'!G4</f>
        <v>0</v>
      </c>
      <c r="H4" s="11">
        <f>'P一般'!H4+'B一般'!H4</f>
        <v>0</v>
      </c>
      <c r="I4" s="18">
        <f>'P一般'!I4+'B一般'!I4</f>
        <v>0</v>
      </c>
      <c r="J4" s="30">
        <f>SUM(D4:I4)</f>
        <v>10017</v>
      </c>
      <c r="K4" s="22">
        <f>'P一般'!K4+'B一般'!K4</f>
        <v>0</v>
      </c>
      <c r="L4" s="11">
        <f>'P一般'!L4+'B一般'!L4</f>
        <v>44412</v>
      </c>
      <c r="M4" s="11">
        <f>'P一般'!M4+'B一般'!M4</f>
        <v>47762</v>
      </c>
      <c r="N4" s="11">
        <f>'P一般'!N4+'B一般'!N4</f>
        <v>82612</v>
      </c>
      <c r="O4" s="11">
        <f>'P一般'!O4+'B一般'!O4</f>
        <v>8722</v>
      </c>
      <c r="P4" s="18">
        <f>'P一般'!P4+'B一般'!P4</f>
        <v>0</v>
      </c>
      <c r="Q4" s="30">
        <f>SUM(K4:P4)</f>
        <v>183508</v>
      </c>
      <c r="R4" s="22">
        <f>J4+Q4</f>
        <v>193525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'P一般'!D5+'B一般'!D5</f>
        <v>643213</v>
      </c>
      <c r="E5" s="11">
        <f>'P一般'!E5+'B一般'!E5</f>
        <v>0</v>
      </c>
      <c r="F5" s="11">
        <f>'P一般'!F5+'B一般'!F5</f>
        <v>0</v>
      </c>
      <c r="G5" s="11">
        <f>'P一般'!G5+'B一般'!G5</f>
        <v>0</v>
      </c>
      <c r="H5" s="11">
        <f>'P一般'!H5+'B一般'!H5</f>
        <v>0</v>
      </c>
      <c r="I5" s="18">
        <f>'P一般'!I5+'B一般'!I5</f>
        <v>0</v>
      </c>
      <c r="J5" s="26">
        <f>SUM(D5:I5)</f>
        <v>643213</v>
      </c>
      <c r="K5" s="22">
        <f>'P一般'!K5+'B一般'!K5</f>
        <v>0</v>
      </c>
      <c r="L5" s="11">
        <f>'P一般'!L5+'B一般'!L5</f>
        <v>2068299</v>
      </c>
      <c r="M5" s="11">
        <f>'P一般'!M5+'B一般'!M5</f>
        <v>2607681</v>
      </c>
      <c r="N5" s="11">
        <f>'P一般'!N5+'B一般'!N5</f>
        <v>4270436</v>
      </c>
      <c r="O5" s="11">
        <f>'P一般'!O5+'B一般'!O5</f>
        <v>533480</v>
      </c>
      <c r="P5" s="18">
        <f>'P一般'!P5+'B一般'!P5</f>
        <v>0</v>
      </c>
      <c r="Q5" s="26">
        <f>SUM(K5:P5)</f>
        <v>9479896</v>
      </c>
      <c r="R5" s="22">
        <f>J5+Q5</f>
        <v>10123109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>
        <f>IF(OR(D4=0,D5=0)," ",(D5/D4)*1000)</f>
        <v>64212.13936308276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64212.13936308276</v>
      </c>
      <c r="K6" s="23" t="str">
        <f t="shared" si="0"/>
        <v> </v>
      </c>
      <c r="L6" s="12">
        <f t="shared" si="0"/>
        <v>46570.72412861389</v>
      </c>
      <c r="M6" s="12">
        <f t="shared" si="0"/>
        <v>54597.399606381645</v>
      </c>
      <c r="N6" s="12">
        <f t="shared" si="0"/>
        <v>51692.683871592504</v>
      </c>
      <c r="O6" s="12">
        <f t="shared" si="0"/>
        <v>61164.87044255905</v>
      </c>
      <c r="P6" s="19" t="str">
        <f t="shared" si="0"/>
        <v> </v>
      </c>
      <c r="Q6" s="27">
        <f t="shared" si="0"/>
        <v>51659.30640626022</v>
      </c>
      <c r="R6" s="23">
        <f t="shared" si="0"/>
        <v>52309.05051026999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'P一般'!D7+'B一般'!D7</f>
        <v>0</v>
      </c>
      <c r="E7" s="11">
        <f>'P一般'!E7+'B一般'!E7</f>
        <v>130828</v>
      </c>
      <c r="F7" s="11">
        <f>'P一般'!F7+'B一般'!F7</f>
        <v>0</v>
      </c>
      <c r="G7" s="11">
        <f>'P一般'!G7+'B一般'!G7</f>
        <v>3295</v>
      </c>
      <c r="H7" s="11">
        <f>'P一般'!H7+'B一般'!H7</f>
        <v>20904</v>
      </c>
      <c r="I7" s="18">
        <f>'P一般'!I7+'B一般'!I7</f>
        <v>28074</v>
      </c>
      <c r="J7" s="30">
        <f>SUM(D7:I7)</f>
        <v>183101</v>
      </c>
      <c r="K7" s="22">
        <f>'P一般'!K7+'B一般'!K7</f>
        <v>29001</v>
      </c>
      <c r="L7" s="11">
        <f>'P一般'!L7+'B一般'!L7</f>
        <v>39654</v>
      </c>
      <c r="M7" s="11">
        <f>'P一般'!M7+'B一般'!M7</f>
        <v>7003</v>
      </c>
      <c r="N7" s="11">
        <f>'P一般'!N7+'B一般'!N7</f>
        <v>72845</v>
      </c>
      <c r="O7" s="11">
        <f>'P一般'!O7+'B一般'!O7</f>
        <v>37572</v>
      </c>
      <c r="P7" s="18">
        <f>'P一般'!P7+'B一般'!P7</f>
        <v>0</v>
      </c>
      <c r="Q7" s="30">
        <f>SUM(K7:P7)</f>
        <v>186075</v>
      </c>
      <c r="R7" s="22">
        <f>J7+Q7</f>
        <v>369176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'P一般'!D8+'B一般'!D8</f>
        <v>0</v>
      </c>
      <c r="E8" s="11">
        <f>'P一般'!E8+'B一般'!E8</f>
        <v>5367808</v>
      </c>
      <c r="F8" s="11">
        <f>'P一般'!F8+'B一般'!F8</f>
        <v>0</v>
      </c>
      <c r="G8" s="11">
        <f>'P一般'!G8+'B一般'!G8</f>
        <v>137684</v>
      </c>
      <c r="H8" s="11">
        <f>'P一般'!H8+'B一般'!H8</f>
        <v>898298</v>
      </c>
      <c r="I8" s="18">
        <f>'P一般'!I8+'B一般'!I8</f>
        <v>1117011</v>
      </c>
      <c r="J8" s="26">
        <f>SUM(D8:I8)</f>
        <v>7520801</v>
      </c>
      <c r="K8" s="22">
        <f>'P一般'!K8+'B一般'!K8</f>
        <v>1310931</v>
      </c>
      <c r="L8" s="11">
        <f>'P一般'!L8+'B一般'!L8</f>
        <v>1747517</v>
      </c>
      <c r="M8" s="11">
        <f>'P一般'!M8+'B一般'!M8</f>
        <v>303189</v>
      </c>
      <c r="N8" s="11">
        <f>'P一般'!N8+'B一般'!N8</f>
        <v>4626858</v>
      </c>
      <c r="O8" s="11">
        <f>'P一般'!O8+'B一般'!O8</f>
        <v>2692963</v>
      </c>
      <c r="P8" s="18">
        <f>'P一般'!P8+'B一般'!P8</f>
        <v>0</v>
      </c>
      <c r="Q8" s="26">
        <f>SUM(K8:P8)</f>
        <v>10681458</v>
      </c>
      <c r="R8" s="22">
        <f>J8+Q8</f>
        <v>18202259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 t="str">
        <f>IF(OR(D7=0,D8=0)," ",(D8/D7)*1000)</f>
        <v> </v>
      </c>
      <c r="E9" s="12">
        <f aca="true" t="shared" si="1" ref="E9:R9">IF(OR(E7=0,E8=0)," ",(E8/E7)*1000)</f>
        <v>41029.50438744</v>
      </c>
      <c r="F9" s="12" t="str">
        <f t="shared" si="1"/>
        <v> </v>
      </c>
      <c r="G9" s="12">
        <f t="shared" si="1"/>
        <v>41785.73596358118</v>
      </c>
      <c r="H9" s="12">
        <f t="shared" si="1"/>
        <v>42972.54114045159</v>
      </c>
      <c r="I9" s="19">
        <f t="shared" si="1"/>
        <v>39788.095746954474</v>
      </c>
      <c r="J9" s="27">
        <f t="shared" si="1"/>
        <v>41074.60363405989</v>
      </c>
      <c r="K9" s="23">
        <f t="shared" si="1"/>
        <v>45202.958518671774</v>
      </c>
      <c r="L9" s="12">
        <f t="shared" si="1"/>
        <v>44069.12291319917</v>
      </c>
      <c r="M9" s="12">
        <f t="shared" si="1"/>
        <v>43294.15964586606</v>
      </c>
      <c r="N9" s="12">
        <f t="shared" si="1"/>
        <v>63516.48019768</v>
      </c>
      <c r="O9" s="12">
        <f t="shared" si="1"/>
        <v>71674.7311827957</v>
      </c>
      <c r="P9" s="19" t="str">
        <f t="shared" si="1"/>
        <v> </v>
      </c>
      <c r="Q9" s="27">
        <f t="shared" si="1"/>
        <v>57404.04675534059</v>
      </c>
      <c r="R9" s="23">
        <f t="shared" si="1"/>
        <v>49305.098381259886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'P一般'!D10+'B一般'!D10</f>
        <v>46665</v>
      </c>
      <c r="E10" s="11">
        <f>'P一般'!E10+'B一般'!E10</f>
        <v>0</v>
      </c>
      <c r="F10" s="11">
        <f>'P一般'!F10+'B一般'!F10</f>
        <v>17234</v>
      </c>
      <c r="G10" s="11">
        <f>'P一般'!G10+'B一般'!G10</f>
        <v>22357</v>
      </c>
      <c r="H10" s="11">
        <f>'P一般'!H10+'B一般'!H10</f>
        <v>33591</v>
      </c>
      <c r="I10" s="18">
        <f>'P一般'!I10+'B一般'!I10</f>
        <v>5919</v>
      </c>
      <c r="J10" s="30">
        <f>SUM(D10:I10)</f>
        <v>125766</v>
      </c>
      <c r="K10" s="22">
        <f>'P一般'!K10+'B一般'!K10</f>
        <v>28019</v>
      </c>
      <c r="L10" s="11">
        <f>'P一般'!L10+'B一般'!L10</f>
        <v>6510</v>
      </c>
      <c r="M10" s="11">
        <f>'P一般'!M10+'B一般'!M10</f>
        <v>16637</v>
      </c>
      <c r="N10" s="11">
        <f>'P一般'!N10+'B一般'!N10</f>
        <v>0</v>
      </c>
      <c r="O10" s="11">
        <f>'P一般'!O10+'B一般'!O10</f>
        <v>0</v>
      </c>
      <c r="P10" s="18">
        <f>'P一般'!P10+'B一般'!P10</f>
        <v>0</v>
      </c>
      <c r="Q10" s="30">
        <f>SUM(K10:P10)</f>
        <v>51166</v>
      </c>
      <c r="R10" s="22">
        <f>J10+Q10</f>
        <v>176932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'P一般'!D11+'B一般'!D11</f>
        <v>1768433</v>
      </c>
      <c r="E11" s="11">
        <f>'P一般'!E11+'B一般'!E11</f>
        <v>0</v>
      </c>
      <c r="F11" s="11">
        <f>'P一般'!F11+'B一般'!F11</f>
        <v>705850</v>
      </c>
      <c r="G11" s="11">
        <f>'P一般'!G11+'B一般'!G11</f>
        <v>879998</v>
      </c>
      <c r="H11" s="11">
        <f>'P一般'!H11+'B一般'!H11</f>
        <v>1373859</v>
      </c>
      <c r="I11" s="18">
        <f>'P一般'!I11+'B一般'!I11</f>
        <v>243674</v>
      </c>
      <c r="J11" s="26">
        <f>SUM(D11:I11)</f>
        <v>4971814</v>
      </c>
      <c r="K11" s="22">
        <f>'P一般'!K11+'B一般'!K11</f>
        <v>1158431</v>
      </c>
      <c r="L11" s="11">
        <f>'P一般'!L11+'B一般'!L11</f>
        <v>267684</v>
      </c>
      <c r="M11" s="11">
        <f>'P一般'!M11+'B一般'!M11</f>
        <v>677625</v>
      </c>
      <c r="N11" s="11">
        <f>'P一般'!N11+'B一般'!N11</f>
        <v>0</v>
      </c>
      <c r="O11" s="11">
        <f>'P一般'!O11+'B一般'!O11</f>
        <v>0</v>
      </c>
      <c r="P11" s="18">
        <f>'P一般'!P11+'B一般'!P11</f>
        <v>0</v>
      </c>
      <c r="Q11" s="26">
        <f>SUM(K11:P11)</f>
        <v>2103740</v>
      </c>
      <c r="R11" s="22">
        <f>J11+Q11</f>
        <v>7075554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>
        <f>IF(OR(D10=0,D11=0)," ",(D11/D10)*1000)</f>
        <v>37896.34629808207</v>
      </c>
      <c r="E12" s="12" t="str">
        <f aca="true" t="shared" si="2" ref="E12:R12">IF(OR(E10=0,E11=0)," ",(E11/E10)*1000)</f>
        <v> </v>
      </c>
      <c r="F12" s="12">
        <f t="shared" si="2"/>
        <v>40956.829523035856</v>
      </c>
      <c r="G12" s="12">
        <f t="shared" si="2"/>
        <v>39361.18441651385</v>
      </c>
      <c r="H12" s="12">
        <f t="shared" si="2"/>
        <v>40899.615968563005</v>
      </c>
      <c r="I12" s="19">
        <f t="shared" si="2"/>
        <v>41168.10272005406</v>
      </c>
      <c r="J12" s="27">
        <f t="shared" si="2"/>
        <v>39532.25832100886</v>
      </c>
      <c r="K12" s="23">
        <f t="shared" si="2"/>
        <v>41344.480531068206</v>
      </c>
      <c r="L12" s="12">
        <f t="shared" si="2"/>
        <v>41118.89400921659</v>
      </c>
      <c r="M12" s="12">
        <f t="shared" si="2"/>
        <v>40729.9993989301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>
        <f t="shared" si="2"/>
        <v>41115.975452448896</v>
      </c>
      <c r="R12" s="23">
        <f t="shared" si="2"/>
        <v>39990.24483982547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'P一般'!D13+'B一般'!D13</f>
        <v>6000</v>
      </c>
      <c r="E13" s="11">
        <f>'P一般'!E13+'B一般'!E13</f>
        <v>0</v>
      </c>
      <c r="F13" s="11">
        <f>'P一般'!F13+'B一般'!F13</f>
        <v>500</v>
      </c>
      <c r="G13" s="11">
        <f>'P一般'!G13+'B一般'!G13</f>
        <v>22860</v>
      </c>
      <c r="H13" s="11">
        <f>'P一般'!H13+'B一般'!H13</f>
        <v>5142</v>
      </c>
      <c r="I13" s="18">
        <f>'P一般'!I13+'B一般'!I13</f>
        <v>57764</v>
      </c>
      <c r="J13" s="30">
        <f>SUM(D13:I13)</f>
        <v>92266</v>
      </c>
      <c r="K13" s="22">
        <f>'P一般'!K13+'B一般'!K13</f>
        <v>64899</v>
      </c>
      <c r="L13" s="11">
        <f>'P一般'!L13+'B一般'!L13</f>
        <v>91573</v>
      </c>
      <c r="M13" s="11">
        <f>'P一般'!M13+'B一般'!M13</f>
        <v>10921</v>
      </c>
      <c r="N13" s="11">
        <f>'P一般'!N13+'B一般'!N13</f>
        <v>0</v>
      </c>
      <c r="O13" s="11">
        <f>'P一般'!O13+'B一般'!O13</f>
        <v>0</v>
      </c>
      <c r="P13" s="18">
        <f>'P一般'!P13+'B一般'!P13</f>
        <v>0</v>
      </c>
      <c r="Q13" s="30">
        <f>SUM(K13:P13)</f>
        <v>167393</v>
      </c>
      <c r="R13" s="22">
        <f>J13+Q13</f>
        <v>259659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'P一般'!D14+'B一般'!D14</f>
        <v>409391</v>
      </c>
      <c r="E14" s="11">
        <f>'P一般'!E14+'B一般'!E14</f>
        <v>0</v>
      </c>
      <c r="F14" s="11">
        <f>'P一般'!F14+'B一般'!F14</f>
        <v>12288</v>
      </c>
      <c r="G14" s="11">
        <f>'P一般'!G14+'B一般'!G14</f>
        <v>930715</v>
      </c>
      <c r="H14" s="11">
        <f>'P一般'!H14+'B一般'!H14</f>
        <v>217024</v>
      </c>
      <c r="I14" s="18">
        <f>'P一般'!I14+'B一般'!I14</f>
        <v>2335566</v>
      </c>
      <c r="J14" s="26">
        <f>SUM(D14:I14)</f>
        <v>3904984</v>
      </c>
      <c r="K14" s="22">
        <f>'P一般'!K14+'B一般'!K14</f>
        <v>3124924</v>
      </c>
      <c r="L14" s="11">
        <f>'P一般'!L14+'B一般'!L14</f>
        <v>4470128</v>
      </c>
      <c r="M14" s="11">
        <f>'P一般'!M14+'B一般'!M14</f>
        <v>578951</v>
      </c>
      <c r="N14" s="11">
        <f>'P一般'!N14+'B一般'!N14</f>
        <v>0</v>
      </c>
      <c r="O14" s="11">
        <f>'P一般'!O14+'B一般'!O14</f>
        <v>0</v>
      </c>
      <c r="P14" s="18">
        <f>'P一般'!P14+'B一般'!P14</f>
        <v>0</v>
      </c>
      <c r="Q14" s="26">
        <f>SUM(K14:P14)</f>
        <v>8174003</v>
      </c>
      <c r="R14" s="22">
        <f>J14+Q14</f>
        <v>12078987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>
        <f>IF(OR(D13=0,D14=0)," ",(D14/D13)*1000)</f>
        <v>68231.83333333333</v>
      </c>
      <c r="E15" s="12" t="str">
        <f aca="true" t="shared" si="3" ref="E15:R15">IF(OR(E13=0,E14=0)," ",(E14/E13)*1000)</f>
        <v> </v>
      </c>
      <c r="F15" s="12">
        <f t="shared" si="3"/>
        <v>24576</v>
      </c>
      <c r="G15" s="12">
        <f t="shared" si="3"/>
        <v>40713.69203849519</v>
      </c>
      <c r="H15" s="12">
        <f t="shared" si="3"/>
        <v>42206.14546868923</v>
      </c>
      <c r="I15" s="19">
        <f t="shared" si="3"/>
        <v>40432.89938369919</v>
      </c>
      <c r="J15" s="27">
        <f t="shared" si="3"/>
        <v>42323.109271020745</v>
      </c>
      <c r="K15" s="23">
        <f t="shared" si="3"/>
        <v>48150.57242792647</v>
      </c>
      <c r="L15" s="12">
        <f t="shared" si="3"/>
        <v>48814.9126926059</v>
      </c>
      <c r="M15" s="12">
        <f t="shared" si="3"/>
        <v>53012.63620547569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48831.21157993464</v>
      </c>
      <c r="R15" s="23">
        <f t="shared" si="3"/>
        <v>46518.65331068825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'P一般'!D16+'B一般'!D16</f>
        <v>91099</v>
      </c>
      <c r="E16" s="11">
        <f>'P一般'!E16+'B一般'!E16</f>
        <v>77900</v>
      </c>
      <c r="F16" s="11">
        <f>'P一般'!F16+'B一般'!F16</f>
        <v>68992</v>
      </c>
      <c r="G16" s="11">
        <f>'P一般'!G16+'B一般'!G16</f>
        <v>47841</v>
      </c>
      <c r="H16" s="11">
        <f>'P一般'!H16+'B一般'!H16</f>
        <v>95545</v>
      </c>
      <c r="I16" s="18">
        <f>'P一般'!I16+'B一般'!I16</f>
        <v>51771</v>
      </c>
      <c r="J16" s="30">
        <f>SUM(D16:I16)</f>
        <v>433148</v>
      </c>
      <c r="K16" s="22">
        <f>'P一般'!K16+'B一般'!K16</f>
        <v>120253</v>
      </c>
      <c r="L16" s="11">
        <f>'P一般'!L16+'B一般'!L16</f>
        <v>77023</v>
      </c>
      <c r="M16" s="11">
        <f>'P一般'!M16+'B一般'!M16</f>
        <v>89900</v>
      </c>
      <c r="N16" s="11">
        <f>'P一般'!N16+'B一般'!N16</f>
        <v>64417</v>
      </c>
      <c r="O16" s="11">
        <f>'P一般'!O16+'B一般'!O16</f>
        <v>93293</v>
      </c>
      <c r="P16" s="18">
        <f>'P一般'!P16+'B一般'!P16</f>
        <v>0</v>
      </c>
      <c r="Q16" s="30">
        <f>SUM(K16:P16)</f>
        <v>444886</v>
      </c>
      <c r="R16" s="22">
        <f>J16+Q16</f>
        <v>878034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'P一般'!D17+'B一般'!D17</f>
        <v>2989942</v>
      </c>
      <c r="E17" s="11">
        <f>'P一般'!E17+'B一般'!E17</f>
        <v>2639789</v>
      </c>
      <c r="F17" s="11">
        <f>'P一般'!F17+'B一般'!F17</f>
        <v>2496961</v>
      </c>
      <c r="G17" s="11">
        <f>'P一般'!G17+'B一般'!G17</f>
        <v>1701154</v>
      </c>
      <c r="H17" s="11">
        <f>'P一般'!H17+'B一般'!H17</f>
        <v>3880072</v>
      </c>
      <c r="I17" s="18">
        <f>'P一般'!I17+'B一般'!I17</f>
        <v>2107473</v>
      </c>
      <c r="J17" s="26">
        <f>SUM(D17:I17)</f>
        <v>15815391</v>
      </c>
      <c r="K17" s="22">
        <f>'P一般'!K17+'B一般'!K17</f>
        <v>4753344</v>
      </c>
      <c r="L17" s="11">
        <f>'P一般'!L17+'B一般'!L17</f>
        <v>3583560</v>
      </c>
      <c r="M17" s="11">
        <f>'P一般'!M17+'B一般'!M17</f>
        <v>4898883</v>
      </c>
      <c r="N17" s="11">
        <f>'P一般'!N17+'B一般'!N17</f>
        <v>3848129</v>
      </c>
      <c r="O17" s="11">
        <f>'P一般'!O17+'B一般'!O17</f>
        <v>5667724</v>
      </c>
      <c r="P17" s="18">
        <f>'P一般'!P17+'B一般'!P17</f>
        <v>0</v>
      </c>
      <c r="Q17" s="26">
        <f>SUM(K17:P17)</f>
        <v>22751640</v>
      </c>
      <c r="R17" s="22">
        <f>J17+Q17</f>
        <v>38567031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32820.79935015752</v>
      </c>
      <c r="E18" s="12">
        <f aca="true" t="shared" si="4" ref="E18:R18">IF(OR(E16=0,E17=0)," ",(E17/E16)*1000)</f>
        <v>33886.89345314506</v>
      </c>
      <c r="F18" s="12">
        <f t="shared" si="4"/>
        <v>36192.03675788497</v>
      </c>
      <c r="G18" s="12">
        <f t="shared" si="4"/>
        <v>35558.49585083924</v>
      </c>
      <c r="H18" s="12">
        <f t="shared" si="4"/>
        <v>40609.89062745303</v>
      </c>
      <c r="I18" s="19">
        <f t="shared" si="4"/>
        <v>40707.59691719302</v>
      </c>
      <c r="J18" s="27">
        <f t="shared" si="4"/>
        <v>36512.67234294052</v>
      </c>
      <c r="K18" s="23">
        <f t="shared" si="4"/>
        <v>39527.86209075865</v>
      </c>
      <c r="L18" s="12">
        <f t="shared" si="4"/>
        <v>46525.84293003389</v>
      </c>
      <c r="M18" s="12">
        <f t="shared" si="4"/>
        <v>54492.58064516129</v>
      </c>
      <c r="N18" s="12">
        <f t="shared" si="4"/>
        <v>59737.786609124916</v>
      </c>
      <c r="O18" s="12">
        <f t="shared" si="4"/>
        <v>60751.867771429796</v>
      </c>
      <c r="P18" s="19" t="str">
        <f t="shared" si="4"/>
        <v> </v>
      </c>
      <c r="Q18" s="27">
        <f t="shared" si="4"/>
        <v>51140.38203045275</v>
      </c>
      <c r="R18" s="23">
        <f t="shared" si="4"/>
        <v>43924.30247575834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11508</v>
      </c>
      <c r="F19" s="11">
        <f>'P一般'!F19+'B一般'!F19</f>
        <v>14906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15971</v>
      </c>
      <c r="J19" s="30">
        <f>SUM(D19:I19)</f>
        <v>42385</v>
      </c>
      <c r="K19" s="22">
        <f>'P一般'!K19+'B一般'!K19</f>
        <v>0</v>
      </c>
      <c r="L19" s="11">
        <f>'P一般'!L19+'B一般'!L19</f>
        <v>3523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3523</v>
      </c>
      <c r="R19" s="22">
        <f>J19+Q19</f>
        <v>45908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447261</v>
      </c>
      <c r="F20" s="11">
        <f>'P一般'!F20+'B一般'!F20</f>
        <v>570927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677934</v>
      </c>
      <c r="J20" s="26">
        <f>SUM(D20:I20)</f>
        <v>1696122</v>
      </c>
      <c r="K20" s="22">
        <f>'P一般'!K20+'B一般'!K20</f>
        <v>0</v>
      </c>
      <c r="L20" s="11">
        <f>'P一般'!L20+'B一般'!L20</f>
        <v>142022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142022</v>
      </c>
      <c r="R20" s="22">
        <f>J20+Q20</f>
        <v>1838144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>
        <f aca="true" t="shared" si="5" ref="E21:R21">IF(OR(E19=0,E20=0)," ",(E20/E19)*1000)</f>
        <v>38865.22419186653</v>
      </c>
      <c r="F21" s="12">
        <f t="shared" si="5"/>
        <v>38301.82476854958</v>
      </c>
      <c r="G21" s="12" t="str">
        <f t="shared" si="5"/>
        <v> </v>
      </c>
      <c r="H21" s="12" t="str">
        <f t="shared" si="5"/>
        <v> </v>
      </c>
      <c r="I21" s="19">
        <f t="shared" si="5"/>
        <v>42447.81165863127</v>
      </c>
      <c r="J21" s="27">
        <f t="shared" si="5"/>
        <v>40017.03432818214</v>
      </c>
      <c r="K21" s="23" t="str">
        <f t="shared" si="5"/>
        <v> </v>
      </c>
      <c r="L21" s="12">
        <f t="shared" si="5"/>
        <v>40312.80158955436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>
        <f t="shared" si="5"/>
        <v>40312.80158955436</v>
      </c>
      <c r="R21" s="23">
        <f t="shared" si="5"/>
        <v>40039.73163718742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'P一般'!D31+'B一般'!D31</f>
        <v>618480</v>
      </c>
      <c r="E31" s="11">
        <f>'P一般'!E31+'B一般'!E31</f>
        <v>589890</v>
      </c>
      <c r="F31" s="11">
        <f>'P一般'!F31+'B一般'!F31</f>
        <v>297706</v>
      </c>
      <c r="G31" s="11">
        <f>'P一般'!G31+'B一般'!G31</f>
        <v>687032</v>
      </c>
      <c r="H31" s="11">
        <f>'P一般'!H31+'B一般'!H31</f>
        <v>306426</v>
      </c>
      <c r="I31" s="18">
        <f>'P一般'!I31+'B一般'!I31</f>
        <v>508592</v>
      </c>
      <c r="J31" s="30">
        <f>SUM(D31:I31)</f>
        <v>3008126</v>
      </c>
      <c r="K31" s="22">
        <f>'P一般'!K31+'B一般'!K31</f>
        <v>381599</v>
      </c>
      <c r="L31" s="11">
        <f>'P一般'!L31+'B一般'!L31</f>
        <v>430611</v>
      </c>
      <c r="M31" s="11">
        <f>'P一般'!M31+'B一般'!M31</f>
        <v>581495</v>
      </c>
      <c r="N31" s="11">
        <f>'P一般'!N31+'B一般'!N31</f>
        <v>791471</v>
      </c>
      <c r="O31" s="11">
        <f>'P一般'!O31+'B一般'!O31</f>
        <v>814485</v>
      </c>
      <c r="P31" s="18">
        <f>'P一般'!P31+'B一般'!P31</f>
        <v>0</v>
      </c>
      <c r="Q31" s="30">
        <f>SUM(K31:P31)</f>
        <v>2999661</v>
      </c>
      <c r="R31" s="22">
        <f>J31+Q31</f>
        <v>6007787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'P一般'!D32+'B一般'!D32</f>
        <v>24194988</v>
      </c>
      <c r="E32" s="11">
        <f>'P一般'!E32+'B一般'!E32</f>
        <v>20822012</v>
      </c>
      <c r="F32" s="11">
        <f>'P一般'!F32+'B一般'!F32</f>
        <v>10895927</v>
      </c>
      <c r="G32" s="11">
        <f>'P一般'!G32+'B一般'!G32</f>
        <v>26587887</v>
      </c>
      <c r="H32" s="11">
        <f>'P一般'!H32+'B一般'!H32</f>
        <v>12097450</v>
      </c>
      <c r="I32" s="18">
        <f>'P一般'!I32+'B一般'!I32</f>
        <v>20252057</v>
      </c>
      <c r="J32" s="26">
        <f>SUM(D32:I32)</f>
        <v>114850321</v>
      </c>
      <c r="K32" s="22">
        <f>'P一般'!K32+'B一般'!K32</f>
        <v>16218174</v>
      </c>
      <c r="L32" s="11">
        <f>'P一般'!L32+'B一般'!L32</f>
        <v>19072663</v>
      </c>
      <c r="M32" s="11">
        <f>'P一般'!M32+'B一般'!M32</f>
        <v>28034318</v>
      </c>
      <c r="N32" s="11">
        <f>'P一般'!N32+'B一般'!N32</f>
        <v>43972838</v>
      </c>
      <c r="O32" s="11">
        <f>'P一般'!O32+'B一般'!O32</f>
        <v>50152714</v>
      </c>
      <c r="P32" s="18">
        <f>'P一般'!P32+'B一般'!P32</f>
        <v>0</v>
      </c>
      <c r="Q32" s="26">
        <f>SUM(K32:P32)</f>
        <v>157450707</v>
      </c>
      <c r="R32" s="22">
        <f>J32+Q32</f>
        <v>272301028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39120.08149010477</v>
      </c>
      <c r="E33" s="12">
        <f aca="true" t="shared" si="9" ref="E33:R33">IF(OR(E31=0,E32=0)," ",(E32/E31)*1000)</f>
        <v>35298.126769397684</v>
      </c>
      <c r="F33" s="12">
        <f t="shared" si="9"/>
        <v>36599.62177450236</v>
      </c>
      <c r="G33" s="12">
        <f t="shared" si="9"/>
        <v>38699.63407817976</v>
      </c>
      <c r="H33" s="12">
        <f t="shared" si="9"/>
        <v>39479.18910275238</v>
      </c>
      <c r="I33" s="19">
        <f t="shared" si="9"/>
        <v>39819.84970270865</v>
      </c>
      <c r="J33" s="27">
        <f t="shared" si="9"/>
        <v>38180.023376680365</v>
      </c>
      <c r="K33" s="23">
        <f t="shared" si="9"/>
        <v>42500.56734949515</v>
      </c>
      <c r="L33" s="12">
        <f t="shared" si="9"/>
        <v>44292.09425676539</v>
      </c>
      <c r="M33" s="12">
        <f t="shared" si="9"/>
        <v>48210.76363511294</v>
      </c>
      <c r="N33" s="12">
        <f t="shared" si="9"/>
        <v>55558.36916324161</v>
      </c>
      <c r="O33" s="12">
        <f t="shared" si="9"/>
        <v>61575.98236922718</v>
      </c>
      <c r="P33" s="19" t="str">
        <f t="shared" si="9"/>
        <v> </v>
      </c>
      <c r="Q33" s="27">
        <f t="shared" si="9"/>
        <v>52489.50031353543</v>
      </c>
      <c r="R33" s="23">
        <f t="shared" si="9"/>
        <v>45324.68078512105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'P一般'!D34+'B一般'!D34</f>
        <v>59573</v>
      </c>
      <c r="E34" s="11">
        <f>'P一般'!E34+'B一般'!E34</f>
        <v>56617</v>
      </c>
      <c r="F34" s="11">
        <f>'P一般'!F34+'B一般'!F34</f>
        <v>144840</v>
      </c>
      <c r="G34" s="11">
        <f>'P一般'!G34+'B一般'!G34</f>
        <v>26691</v>
      </c>
      <c r="H34" s="11">
        <f>'P一般'!H34+'B一般'!H34</f>
        <v>115930</v>
      </c>
      <c r="I34" s="18">
        <f>'P一般'!I34+'B一般'!I34</f>
        <v>50843</v>
      </c>
      <c r="J34" s="30">
        <f>SUM(D34:I34)</f>
        <v>454494</v>
      </c>
      <c r="K34" s="22">
        <f>'P一般'!K34+'B一般'!K34</f>
        <v>50261</v>
      </c>
      <c r="L34" s="11">
        <f>'P一般'!L34+'B一般'!L34</f>
        <v>49855</v>
      </c>
      <c r="M34" s="11">
        <f>'P一般'!M34+'B一般'!M34</f>
        <v>113410</v>
      </c>
      <c r="N34" s="11">
        <f>'P一般'!N34+'B一般'!N34</f>
        <v>113462</v>
      </c>
      <c r="O34" s="11">
        <f>'P一般'!O34+'B一般'!O34</f>
        <v>114993</v>
      </c>
      <c r="P34" s="18">
        <f>'P一般'!P34+'B一般'!P34</f>
        <v>0</v>
      </c>
      <c r="Q34" s="30">
        <f>SUM(K34:P34)</f>
        <v>441981</v>
      </c>
      <c r="R34" s="22">
        <f>J34+Q34</f>
        <v>896475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'P一般'!D35+'B一般'!D35</f>
        <v>1755090</v>
      </c>
      <c r="E35" s="11">
        <f>'P一般'!E35+'B一般'!E35</f>
        <v>1715122</v>
      </c>
      <c r="F35" s="11">
        <f>'P一般'!F35+'B一般'!F35</f>
        <v>4815284</v>
      </c>
      <c r="G35" s="11">
        <f>'P一般'!G35+'B一般'!G35</f>
        <v>934850</v>
      </c>
      <c r="H35" s="11">
        <f>'P一般'!H35+'B一般'!H35</f>
        <v>4396869</v>
      </c>
      <c r="I35" s="18">
        <f>'P一般'!I35+'B一般'!I35</f>
        <v>2000271</v>
      </c>
      <c r="J35" s="26">
        <f>SUM(D35:I35)</f>
        <v>15617486</v>
      </c>
      <c r="K35" s="22">
        <f>'P一般'!K35+'B一般'!K35</f>
        <v>1832887</v>
      </c>
      <c r="L35" s="11">
        <f>'P一般'!L35+'B一般'!L35</f>
        <v>2075803</v>
      </c>
      <c r="M35" s="11">
        <f>'P一般'!M35+'B一般'!M35</f>
        <v>5047091</v>
      </c>
      <c r="N35" s="11">
        <f>'P一般'!N35+'B一般'!N35</f>
        <v>5969607</v>
      </c>
      <c r="O35" s="11">
        <f>'P一般'!O35+'B一般'!O35</f>
        <v>6954831</v>
      </c>
      <c r="P35" s="18">
        <f>'P一般'!P35+'B一般'!P35</f>
        <v>0</v>
      </c>
      <c r="Q35" s="26">
        <f>SUM(K35:P35)</f>
        <v>21880219</v>
      </c>
      <c r="R35" s="22">
        <f>J35+Q35</f>
        <v>37497705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17">
        <f>IF(OR(D34=0,D35=0)," ",(D35/D34)*1000)</f>
        <v>29461.16529300186</v>
      </c>
      <c r="E36" s="12">
        <f aca="true" t="shared" si="10" ref="E36:R36">IF(OR(E34=0,E35=0)," ",(E35/E34)*1000)</f>
        <v>30293.410106505115</v>
      </c>
      <c r="F36" s="12">
        <f t="shared" si="10"/>
        <v>33245.53990610329</v>
      </c>
      <c r="G36" s="12">
        <f t="shared" si="10"/>
        <v>35024.914765276684</v>
      </c>
      <c r="H36" s="12">
        <f t="shared" si="10"/>
        <v>37926.93004399206</v>
      </c>
      <c r="I36" s="19">
        <f t="shared" si="10"/>
        <v>39342.111991817954</v>
      </c>
      <c r="J36" s="27">
        <f t="shared" si="10"/>
        <v>34362.35901904096</v>
      </c>
      <c r="K36" s="23">
        <f t="shared" si="10"/>
        <v>36467.380274964686</v>
      </c>
      <c r="L36" s="12">
        <f t="shared" si="10"/>
        <v>41636.806739544685</v>
      </c>
      <c r="M36" s="12">
        <f t="shared" si="10"/>
        <v>44503.050877347676</v>
      </c>
      <c r="N36" s="12">
        <f t="shared" si="10"/>
        <v>52613.271403641746</v>
      </c>
      <c r="O36" s="12">
        <f t="shared" si="10"/>
        <v>60480.472724426705</v>
      </c>
      <c r="P36" s="19" t="str">
        <f t="shared" si="10"/>
        <v> </v>
      </c>
      <c r="Q36" s="27">
        <f t="shared" si="10"/>
        <v>49504.88595663614</v>
      </c>
      <c r="R36" s="23">
        <f t="shared" si="10"/>
        <v>41827.942775872165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'P一般'!D40+'B一般'!D40</f>
        <v>1391</v>
      </c>
      <c r="E40" s="11">
        <f>'P一般'!E40+'B一般'!E40</f>
        <v>1283</v>
      </c>
      <c r="F40" s="11">
        <f>'P一般'!F40+'B一般'!F40</f>
        <v>1261</v>
      </c>
      <c r="G40" s="11">
        <f>'P一般'!G40+'B一般'!G40</f>
        <v>941</v>
      </c>
      <c r="H40" s="11">
        <f>'P一般'!H40+'B一般'!H40</f>
        <v>2127</v>
      </c>
      <c r="I40" s="18">
        <f>'P一般'!I40+'B一般'!I40</f>
        <v>1996</v>
      </c>
      <c r="J40" s="30">
        <f>SUM(D40:I40)</f>
        <v>8999</v>
      </c>
      <c r="K40" s="22">
        <f>'P一般'!K40+'B一般'!K40</f>
        <v>2306</v>
      </c>
      <c r="L40" s="11">
        <f>'P一般'!L40+'B一般'!L40</f>
        <v>2901</v>
      </c>
      <c r="M40" s="11">
        <f>'P一般'!M40+'B一般'!M40</f>
        <v>2614</v>
      </c>
      <c r="N40" s="11">
        <f>'P一般'!N40+'B一般'!N40</f>
        <v>1570</v>
      </c>
      <c r="O40" s="11">
        <f>'P一般'!O40+'B一般'!O40</f>
        <v>965</v>
      </c>
      <c r="P40" s="18">
        <f>'P一般'!P40+'B一般'!P40</f>
        <v>0</v>
      </c>
      <c r="Q40" s="30">
        <f>SUM(K40:P40)</f>
        <v>10356</v>
      </c>
      <c r="R40" s="22">
        <f>J40+Q40</f>
        <v>19355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'P一般'!D41+'B一般'!D41</f>
        <v>320150</v>
      </c>
      <c r="E41" s="11">
        <f>'P一般'!E41+'B一般'!E41</f>
        <v>292444</v>
      </c>
      <c r="F41" s="11">
        <f>'P一般'!F41+'B一般'!F41</f>
        <v>290115</v>
      </c>
      <c r="G41" s="11">
        <f>'P一般'!G41+'B一般'!G41</f>
        <v>219302</v>
      </c>
      <c r="H41" s="11">
        <f>'P一般'!H41+'B一般'!H41</f>
        <v>336563</v>
      </c>
      <c r="I41" s="18">
        <f>'P一般'!I41+'B一般'!I41</f>
        <v>453671</v>
      </c>
      <c r="J41" s="26">
        <f>SUM(D41:I41)</f>
        <v>1912245</v>
      </c>
      <c r="K41" s="22">
        <f>'P一般'!K41+'B一般'!K41</f>
        <v>513565</v>
      </c>
      <c r="L41" s="11">
        <f>'P一般'!L41+'B一般'!L41</f>
        <v>648458</v>
      </c>
      <c r="M41" s="11">
        <f>'P一般'!M41+'B一般'!M41</f>
        <v>584881</v>
      </c>
      <c r="N41" s="11">
        <f>'P一般'!N41+'B一般'!N41</f>
        <v>281322</v>
      </c>
      <c r="O41" s="11">
        <f>'P一般'!O41+'B一般'!O41</f>
        <v>218425</v>
      </c>
      <c r="P41" s="18">
        <f>'P一般'!P41+'B一般'!P41</f>
        <v>0</v>
      </c>
      <c r="Q41" s="26">
        <f>SUM(K41:P41)</f>
        <v>2246651</v>
      </c>
      <c r="R41" s="22">
        <f>J41+Q41</f>
        <v>4158896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>
        <f>IF(OR(D40=0,D41=0)," ",(D41/D40)*1000)</f>
        <v>230158.15959741193</v>
      </c>
      <c r="E42" s="12">
        <f aca="true" t="shared" si="12" ref="E42:R42">IF(OR(E40=0,E41=0)," ",(E41/E40)*1000)</f>
        <v>227937.64614185502</v>
      </c>
      <c r="F42" s="12">
        <f t="shared" si="12"/>
        <v>230067.40681998414</v>
      </c>
      <c r="G42" s="12">
        <f t="shared" si="12"/>
        <v>233052.0722635494</v>
      </c>
      <c r="H42" s="12">
        <f t="shared" si="12"/>
        <v>158233.66243535499</v>
      </c>
      <c r="I42" s="19">
        <f t="shared" si="12"/>
        <v>227290.08016032062</v>
      </c>
      <c r="J42" s="27">
        <f t="shared" si="12"/>
        <v>212495.27725302812</v>
      </c>
      <c r="K42" s="23">
        <f t="shared" si="12"/>
        <v>222708.1526452732</v>
      </c>
      <c r="L42" s="12">
        <f t="shared" si="12"/>
        <v>223529.12788693552</v>
      </c>
      <c r="M42" s="12">
        <f t="shared" si="12"/>
        <v>223749.4261667942</v>
      </c>
      <c r="N42" s="12">
        <f t="shared" si="12"/>
        <v>179185.98726114648</v>
      </c>
      <c r="O42" s="12">
        <f t="shared" si="12"/>
        <v>226347.15025906736</v>
      </c>
      <c r="P42" s="19" t="str">
        <f t="shared" si="12"/>
        <v> </v>
      </c>
      <c r="Q42" s="27">
        <f t="shared" si="12"/>
        <v>216941.96601004247</v>
      </c>
      <c r="R42" s="23">
        <f t="shared" si="12"/>
        <v>214874.5027124774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'P一般'!D43+'B一般'!D43</f>
        <v>2</v>
      </c>
      <c r="E43" s="11">
        <f>'P一般'!E43+'B一般'!E43</f>
        <v>3</v>
      </c>
      <c r="F43" s="11">
        <f>'P一般'!F43+'B一般'!F43</f>
        <v>6</v>
      </c>
      <c r="G43" s="11">
        <f>'P一般'!G43+'B一般'!G43</f>
        <v>0</v>
      </c>
      <c r="H43" s="11">
        <f>'P一般'!H43+'B一般'!H43</f>
        <v>0</v>
      </c>
      <c r="I43" s="18">
        <f>'P一般'!I43+'B一般'!I43</f>
        <v>5</v>
      </c>
      <c r="J43" s="30">
        <f>SUM(D43:I43)</f>
        <v>16</v>
      </c>
      <c r="K43" s="22">
        <f>'P一般'!K43+'B一般'!K43</f>
        <v>2</v>
      </c>
      <c r="L43" s="11">
        <f>'P一般'!L43+'B一般'!L43</f>
        <v>2</v>
      </c>
      <c r="M43" s="11">
        <f>'P一般'!M43+'B一般'!M43</f>
        <v>0</v>
      </c>
      <c r="N43" s="11">
        <f>'P一般'!N43+'B一般'!N43</f>
        <v>2</v>
      </c>
      <c r="O43" s="11">
        <f>'P一般'!O43+'B一般'!O43</f>
        <v>0</v>
      </c>
      <c r="P43" s="18">
        <f>'P一般'!P43+'B一般'!P43</f>
        <v>0</v>
      </c>
      <c r="Q43" s="30">
        <f>SUM(K43:P43)</f>
        <v>6</v>
      </c>
      <c r="R43" s="22">
        <f>J43+Q43</f>
        <v>22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'P一般'!D44+'B一般'!D44</f>
        <v>812</v>
      </c>
      <c r="E44" s="11">
        <f>'P一般'!E44+'B一般'!E44</f>
        <v>2529</v>
      </c>
      <c r="F44" s="11">
        <f>'P一般'!F44+'B一般'!F44</f>
        <v>6893</v>
      </c>
      <c r="G44" s="11">
        <f>'P一般'!G44+'B一般'!G44</f>
        <v>0</v>
      </c>
      <c r="H44" s="11">
        <f>'P一般'!H44+'B一般'!H44</f>
        <v>1199</v>
      </c>
      <c r="I44" s="18">
        <f>'P一般'!I44+'B一般'!I44</f>
        <v>6581</v>
      </c>
      <c r="J44" s="26">
        <f>SUM(D44:I44)</f>
        <v>18014</v>
      </c>
      <c r="K44" s="22">
        <f>'P一般'!K44+'B一般'!K44</f>
        <v>6043</v>
      </c>
      <c r="L44" s="11">
        <f>'P一般'!L44+'B一般'!L44</f>
        <v>6681</v>
      </c>
      <c r="M44" s="11">
        <f>'P一般'!M44+'B一般'!M44</f>
        <v>2353</v>
      </c>
      <c r="N44" s="11">
        <f>'P一般'!N44+'B一般'!N44</f>
        <v>3117</v>
      </c>
      <c r="O44" s="11">
        <f>'P一般'!O44+'B一般'!O44</f>
        <v>3881</v>
      </c>
      <c r="P44" s="18">
        <f>'P一般'!P44+'B一般'!P44</f>
        <v>0</v>
      </c>
      <c r="Q44" s="26">
        <f>SUM(K44:P44)</f>
        <v>22075</v>
      </c>
      <c r="R44" s="22">
        <f>J44+Q44</f>
        <v>40089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>
        <f>IF(OR(D43=0,D44=0)," ",(D44/D43)*1000)</f>
        <v>406000</v>
      </c>
      <c r="E45" s="12">
        <f aca="true" t="shared" si="13" ref="E45:R45">IF(OR(E43=0,E44=0)," ",(E44/E43)*1000)</f>
        <v>843000</v>
      </c>
      <c r="F45" s="12">
        <f t="shared" si="13"/>
        <v>1148833.3333333333</v>
      </c>
      <c r="G45" s="12" t="str">
        <f t="shared" si="13"/>
        <v> </v>
      </c>
      <c r="H45" s="12" t="str">
        <f t="shared" si="13"/>
        <v> </v>
      </c>
      <c r="I45" s="19">
        <f t="shared" si="13"/>
        <v>1316200</v>
      </c>
      <c r="J45" s="27">
        <f t="shared" si="13"/>
        <v>1125875</v>
      </c>
      <c r="K45" s="23">
        <f t="shared" si="13"/>
        <v>3021500</v>
      </c>
      <c r="L45" s="12">
        <f t="shared" si="13"/>
        <v>3340500</v>
      </c>
      <c r="M45" s="12" t="str">
        <f t="shared" si="13"/>
        <v> </v>
      </c>
      <c r="N45" s="12">
        <f t="shared" si="13"/>
        <v>1558500</v>
      </c>
      <c r="O45" s="12" t="str">
        <f t="shared" si="13"/>
        <v> </v>
      </c>
      <c r="P45" s="19" t="str">
        <f t="shared" si="13"/>
        <v> </v>
      </c>
      <c r="Q45" s="27">
        <f t="shared" si="13"/>
        <v>3679166.6666666665</v>
      </c>
      <c r="R45" s="23">
        <f t="shared" si="13"/>
        <v>1822227.2727272727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0</v>
      </c>
      <c r="H46" s="11">
        <f>'P一般'!H46+'B一般'!H46</f>
        <v>0</v>
      </c>
      <c r="I46" s="18">
        <f>'P一般'!I46+'B一般'!I46</f>
        <v>0</v>
      </c>
      <c r="J46" s="30">
        <f>SUM(D46:I46)</f>
        <v>0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0</v>
      </c>
      <c r="Q46" s="30">
        <f>SUM(K46:P46)</f>
        <v>0</v>
      </c>
      <c r="R46" s="22">
        <f>J46+Q46</f>
        <v>0</v>
      </c>
      <c r="S46" s="5"/>
    </row>
    <row r="47" spans="1:19" s="6" customFormat="1" ht="16.5" customHeight="1">
      <c r="A47" s="162"/>
      <c r="B47" s="112" t="s">
        <v>10</v>
      </c>
      <c r="C47" s="112" t="s">
        <v>2</v>
      </c>
      <c r="D47" s="16">
        <f>'P一般'!D47+'B一般'!D47</f>
        <v>3066</v>
      </c>
      <c r="E47" s="11">
        <f>'P一般'!E47+'B一般'!E47</f>
        <v>5368</v>
      </c>
      <c r="F47" s="11">
        <f>'P一般'!F47+'B一般'!F47</f>
        <v>3026</v>
      </c>
      <c r="G47" s="11">
        <f>'P一般'!G47+'B一般'!G47</f>
        <v>3160</v>
      </c>
      <c r="H47" s="11">
        <f>'P一般'!H47+'B一般'!H47</f>
        <v>0</v>
      </c>
      <c r="I47" s="18">
        <f>'P一般'!I47+'B一般'!I47</f>
        <v>0</v>
      </c>
      <c r="J47" s="26">
        <f>SUM(D47:I47)</f>
        <v>14620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0</v>
      </c>
      <c r="Q47" s="26">
        <f>SUM(K47:P47)</f>
        <v>0</v>
      </c>
      <c r="R47" s="22">
        <f>J47+Q47</f>
        <v>14620</v>
      </c>
      <c r="S47" s="5"/>
    </row>
    <row r="48" spans="1:19" s="6" customFormat="1" ht="16.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  <c r="S48" s="5"/>
    </row>
    <row r="49" spans="1:19" s="6" customFormat="1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833227</v>
      </c>
      <c r="E49" s="53">
        <f aca="true" t="shared" si="15" ref="E49:I50">E4+E7+E10+E13+E16+E19+E22+E25+E28+E31+E34+E40+E43+E46+E37</f>
        <v>868029</v>
      </c>
      <c r="F49" s="14">
        <f t="shared" si="15"/>
        <v>545445</v>
      </c>
      <c r="G49" s="14">
        <f t="shared" si="15"/>
        <v>811017</v>
      </c>
      <c r="H49" s="14">
        <f t="shared" si="15"/>
        <v>579665</v>
      </c>
      <c r="I49" s="21">
        <f t="shared" si="15"/>
        <v>720935</v>
      </c>
      <c r="J49" s="29">
        <f>SUM(D49:I49)</f>
        <v>4358318</v>
      </c>
      <c r="K49" s="25">
        <f aca="true" t="shared" si="16" ref="K49:P50">K4+K7+K10+K13+K16+K19+K22+K25+K28+K31+K34+K40+K43+K46+K37</f>
        <v>676340</v>
      </c>
      <c r="L49" s="14">
        <f t="shared" si="16"/>
        <v>746064</v>
      </c>
      <c r="M49" s="14">
        <f t="shared" si="16"/>
        <v>869742</v>
      </c>
      <c r="N49" s="14">
        <f t="shared" si="16"/>
        <v>1126379</v>
      </c>
      <c r="O49" s="53">
        <f t="shared" si="16"/>
        <v>1070030</v>
      </c>
      <c r="P49" s="55">
        <f t="shared" si="16"/>
        <v>0</v>
      </c>
      <c r="Q49" s="29">
        <f>SUM(K49:P49)</f>
        <v>4488555</v>
      </c>
      <c r="R49" s="25">
        <f>J49+Q49</f>
        <v>8846873</v>
      </c>
      <c r="S49" s="5"/>
    </row>
    <row r="50" spans="1:19" s="6" customFormat="1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32085085</v>
      </c>
      <c r="E50" s="54">
        <f t="shared" si="15"/>
        <v>31292333</v>
      </c>
      <c r="F50" s="13">
        <f t="shared" si="15"/>
        <v>19797271</v>
      </c>
      <c r="G50" s="13">
        <f t="shared" si="15"/>
        <v>31394750</v>
      </c>
      <c r="H50" s="13">
        <f t="shared" si="15"/>
        <v>23201334</v>
      </c>
      <c r="I50" s="20">
        <f t="shared" si="15"/>
        <v>29194238</v>
      </c>
      <c r="J50" s="28">
        <f>SUM(D50:I50)</f>
        <v>166965011</v>
      </c>
      <c r="K50" s="24">
        <f t="shared" si="16"/>
        <v>28918299</v>
      </c>
      <c r="L50" s="13">
        <f t="shared" si="16"/>
        <v>34082815</v>
      </c>
      <c r="M50" s="13">
        <f t="shared" si="16"/>
        <v>42734972</v>
      </c>
      <c r="N50" s="13">
        <f t="shared" si="16"/>
        <v>62972307</v>
      </c>
      <c r="O50" s="56">
        <f t="shared" si="16"/>
        <v>66224018</v>
      </c>
      <c r="P50" s="57">
        <f t="shared" si="16"/>
        <v>0</v>
      </c>
      <c r="Q50" s="28">
        <f>SUM(K50:P50)</f>
        <v>234932411</v>
      </c>
      <c r="R50" s="24">
        <f>J50+Q50</f>
        <v>401897422</v>
      </c>
      <c r="S50" s="5"/>
    </row>
    <row r="51" spans="1:19" s="6" customFormat="1" ht="16.5" customHeight="1" thickBot="1">
      <c r="A51" s="166"/>
      <c r="B51" s="113" t="s">
        <v>18</v>
      </c>
      <c r="C51" s="113" t="s">
        <v>3</v>
      </c>
      <c r="D51" s="37">
        <f>IF(OR(D49=0,D50=0)," ",D50/D49*1000)</f>
        <v>38507.015495177184</v>
      </c>
      <c r="E51" s="12">
        <f>IF(OR(E49=0,E50=0)," ",E50/E49*1000)</f>
        <v>36049.87045363692</v>
      </c>
      <c r="F51" s="12">
        <f aca="true" t="shared" si="17" ref="F51:Q51">IF(OR(F49=0,F50=0)," ",(F50/F49)*1000)</f>
        <v>36295.63200689346</v>
      </c>
      <c r="G51" s="12">
        <f t="shared" si="17"/>
        <v>38710.34762526556</v>
      </c>
      <c r="H51" s="12">
        <f t="shared" si="17"/>
        <v>40025.41812943683</v>
      </c>
      <c r="I51" s="19">
        <f t="shared" si="17"/>
        <v>40494.965565550294</v>
      </c>
      <c r="J51" s="27">
        <f t="shared" si="17"/>
        <v>38309.506327899886</v>
      </c>
      <c r="K51" s="23">
        <f t="shared" si="17"/>
        <v>42757.043794541205</v>
      </c>
      <c r="L51" s="12">
        <f t="shared" si="17"/>
        <v>45683.5003431341</v>
      </c>
      <c r="M51" s="12">
        <f t="shared" si="17"/>
        <v>49135.22860802399</v>
      </c>
      <c r="N51" s="12">
        <f t="shared" si="17"/>
        <v>55906.85461998137</v>
      </c>
      <c r="O51" s="12">
        <f>IF(OR(O49=0,O50=0)," ",O50/O49*1000)</f>
        <v>61889.87037746605</v>
      </c>
      <c r="P51" s="47" t="str">
        <f>IF(OR(P49=0,P50=0)," ",P50/P49*1000)</f>
        <v> </v>
      </c>
      <c r="Q51" s="27">
        <f t="shared" si="17"/>
        <v>52340.32132835623</v>
      </c>
      <c r="R51" s="23">
        <f>IF(OR(R49=0,R50=0)," ",(R50/R49)*1000)</f>
        <v>45428.18937267439</v>
      </c>
      <c r="S51" s="5"/>
    </row>
    <row r="52" spans="1:19" s="6" customFormat="1" ht="24" customHeight="1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0</v>
      </c>
      <c r="Q52" s="34">
        <f>'総合計'!Q52</f>
        <v>104.35271969688793</v>
      </c>
      <c r="R52" s="36">
        <f>'総合計'!R52</f>
        <v>105.75140241466647</v>
      </c>
      <c r="S52" s="5"/>
    </row>
    <row r="53" spans="1:18" ht="15.75">
      <c r="A53" s="111" t="str">
        <f>'総合計'!A62</f>
        <v>※4～12月は確々報値、1月は確報値、2月は速報値。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A31:A33"/>
    <mergeCell ref="A13:A15"/>
    <mergeCell ref="A16:A18"/>
    <mergeCell ref="A19:A21"/>
    <mergeCell ref="A22:A24"/>
    <mergeCell ref="D1:P1"/>
    <mergeCell ref="A4:A6"/>
    <mergeCell ref="A7:A9"/>
    <mergeCell ref="A10:A12"/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44285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'B原料'!D7+'P原料'!D7</f>
        <v>0</v>
      </c>
      <c r="E7" s="11">
        <f>'B原料'!E7+'P原料'!E7</f>
        <v>4496</v>
      </c>
      <c r="F7" s="11">
        <f>'B原料'!F7+'P原料'!F7</f>
        <v>0</v>
      </c>
      <c r="G7" s="11">
        <f>'B原料'!G7+'P原料'!G7</f>
        <v>0</v>
      </c>
      <c r="H7" s="11">
        <f>'B原料'!H7+'P原料'!H7</f>
        <v>20877</v>
      </c>
      <c r="I7" s="18">
        <f>'B原料'!I7+'P原料'!I7</f>
        <v>12004</v>
      </c>
      <c r="J7" s="30">
        <f>SUM(D7:I7)</f>
        <v>37377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6538</v>
      </c>
      <c r="O7" s="11">
        <f>'B原料'!O7+'P原料'!O7</f>
        <v>0</v>
      </c>
      <c r="P7" s="18">
        <f>'B原料'!P7+'P原料'!P7</f>
        <v>0</v>
      </c>
      <c r="Q7" s="30">
        <f>SUM(K7:P7)</f>
        <v>6538</v>
      </c>
      <c r="R7" s="22">
        <f>Q7+J7</f>
        <v>43915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'B原料'!D8+'P原料'!D8</f>
        <v>0</v>
      </c>
      <c r="E8" s="11">
        <f>'B原料'!E8+'P原料'!E8</f>
        <v>187530</v>
      </c>
      <c r="F8" s="11">
        <f>'B原料'!F8+'P原料'!F8</f>
        <v>0</v>
      </c>
      <c r="G8" s="11">
        <f>'B原料'!G8+'P原料'!G8</f>
        <v>0</v>
      </c>
      <c r="H8" s="11">
        <f>'B原料'!H8+'P原料'!H8</f>
        <v>821263</v>
      </c>
      <c r="I8" s="18">
        <f>'B原料'!I8+'P原料'!I8</f>
        <v>456607</v>
      </c>
      <c r="J8" s="26">
        <f>SUM(D8:I8)</f>
        <v>1465400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233221</v>
      </c>
      <c r="O8" s="11">
        <f>'B原料'!O8+'P原料'!O8</f>
        <v>0</v>
      </c>
      <c r="P8" s="18">
        <f>'B原料'!P8+'P原料'!P8</f>
        <v>0</v>
      </c>
      <c r="Q8" s="26">
        <f>SUM(K8:P8)</f>
        <v>233221</v>
      </c>
      <c r="R8" s="22">
        <f>Q8+J8</f>
        <v>1698621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37" t="str">
        <f>IF(OR(D7=0,D8=0)," ",D8/D7*1000)</f>
        <v> </v>
      </c>
      <c r="E9" s="12">
        <f aca="true" t="shared" si="1" ref="E9:R9">IF(OR(E7=0,E8=0)," ",(E8/E7)*1000)</f>
        <v>41710.40925266904</v>
      </c>
      <c r="F9" s="12" t="str">
        <f t="shared" si="1"/>
        <v> </v>
      </c>
      <c r="G9" s="12" t="str">
        <f t="shared" si="1"/>
        <v> </v>
      </c>
      <c r="H9" s="12">
        <f t="shared" si="1"/>
        <v>39338.17119317909</v>
      </c>
      <c r="I9" s="19">
        <f t="shared" si="1"/>
        <v>38037.90403198933</v>
      </c>
      <c r="J9" s="27">
        <f t="shared" si="1"/>
        <v>39205.92877973085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35671.61211379626</v>
      </c>
      <c r="O9" s="12" t="str">
        <f t="shared" si="1"/>
        <v> </v>
      </c>
      <c r="P9" s="19" t="str">
        <f t="shared" si="1"/>
        <v> </v>
      </c>
      <c r="Q9" s="27">
        <f t="shared" si="1"/>
        <v>35671.61211379626</v>
      </c>
      <c r="R9" s="23">
        <f t="shared" si="1"/>
        <v>38679.74496185813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0</v>
      </c>
      <c r="G10" s="11">
        <f>'B原料'!G10+'P原料'!G10</f>
        <v>0</v>
      </c>
      <c r="H10" s="11">
        <f>'B原料'!H10+'P原料'!H10</f>
        <v>34452</v>
      </c>
      <c r="I10" s="18">
        <f>'B原料'!I10+'P原料'!I10</f>
        <v>10971</v>
      </c>
      <c r="J10" s="30">
        <f>SUM(D10:I10)</f>
        <v>45423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0</v>
      </c>
      <c r="R10" s="22">
        <f>Q10+J10</f>
        <v>45423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0</v>
      </c>
      <c r="G11" s="11">
        <f>'B原料'!G11+'P原料'!G11</f>
        <v>0</v>
      </c>
      <c r="H11" s="11">
        <f>'B原料'!H11+'P原料'!H11</f>
        <v>1301551</v>
      </c>
      <c r="I11" s="18">
        <f>'B原料'!I11+'P原料'!I11</f>
        <v>415886</v>
      </c>
      <c r="J11" s="26">
        <f>SUM(D11:I11)</f>
        <v>1717437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1717437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>
        <f t="shared" si="2"/>
        <v>37778.677580401716</v>
      </c>
      <c r="I12" s="19">
        <f t="shared" si="2"/>
        <v>37907.756813417196</v>
      </c>
      <c r="J12" s="27">
        <f t="shared" si="2"/>
        <v>37809.85403870286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37809.85403870286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'B原料'!D13+'P原料'!D13</f>
        <v>0</v>
      </c>
      <c r="E13" s="11">
        <f>'B原料'!E13+'P原料'!E13</f>
        <v>0</v>
      </c>
      <c r="F13" s="11">
        <f>'B原料'!F13+'P原料'!F13</f>
        <v>16748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13993</v>
      </c>
      <c r="J13" s="30">
        <f>SUM(D13:I13)</f>
        <v>30741</v>
      </c>
      <c r="K13" s="22">
        <f>'B原料'!K13+'P原料'!K13</f>
        <v>0</v>
      </c>
      <c r="L13" s="11">
        <f>'B原料'!L13+'P原料'!L13</f>
        <v>1795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1795</v>
      </c>
      <c r="R13" s="22">
        <f>Q13+J13</f>
        <v>32536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'B原料'!D14+'P原料'!D14</f>
        <v>0</v>
      </c>
      <c r="E14" s="11">
        <f>'B原料'!E14+'P原料'!E14</f>
        <v>0</v>
      </c>
      <c r="F14" s="11">
        <f>'B原料'!F14+'P原料'!F14</f>
        <v>485061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603616</v>
      </c>
      <c r="J14" s="26">
        <f>SUM(D14:I14)</f>
        <v>1088677</v>
      </c>
      <c r="K14" s="22">
        <f>'B原料'!K14+'P原料'!K14</f>
        <v>0</v>
      </c>
      <c r="L14" s="11">
        <f>'B原料'!L14+'P原料'!L14</f>
        <v>78071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78071</v>
      </c>
      <c r="R14" s="22">
        <f>Q14+J14</f>
        <v>1166748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37" t="str">
        <f>IF(OR(D13=0,D14=0)," ",D14/D13*1000)</f>
        <v> </v>
      </c>
      <c r="E15" s="12" t="str">
        <f aca="true" t="shared" si="3" ref="E15:R15">IF(OR(E13=0,E14=0)," ",(E14/E13)*1000)</f>
        <v> </v>
      </c>
      <c r="F15" s="12">
        <f t="shared" si="3"/>
        <v>28962.32385956532</v>
      </c>
      <c r="G15" s="12" t="str">
        <f t="shared" si="3"/>
        <v> </v>
      </c>
      <c r="H15" s="12" t="str">
        <f t="shared" si="3"/>
        <v> </v>
      </c>
      <c r="I15" s="19">
        <f t="shared" si="3"/>
        <v>43136.99706996355</v>
      </c>
      <c r="J15" s="27">
        <f t="shared" si="3"/>
        <v>35414.495299437236</v>
      </c>
      <c r="K15" s="23" t="str">
        <f t="shared" si="3"/>
        <v> </v>
      </c>
      <c r="L15" s="12">
        <f t="shared" si="3"/>
        <v>43493.59331476323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43493.59331476323</v>
      </c>
      <c r="R15" s="23">
        <f t="shared" si="3"/>
        <v>35860.216375706914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'B原料'!D16+'P原料'!D16</f>
        <v>16533</v>
      </c>
      <c r="E16" s="11">
        <f>'B原料'!E16+'P原料'!E16</f>
        <v>23634</v>
      </c>
      <c r="F16" s="11">
        <f>'B原料'!F16+'P原料'!F16</f>
        <v>0</v>
      </c>
      <c r="G16" s="11">
        <f>'B原料'!G16+'P原料'!G16</f>
        <v>0</v>
      </c>
      <c r="H16" s="11">
        <f>'B原料'!H16+'P原料'!H16</f>
        <v>13498</v>
      </c>
      <c r="I16" s="18">
        <f>'B原料'!I16+'P原料'!I16</f>
        <v>15324</v>
      </c>
      <c r="J16" s="30">
        <f>SUM(D16:I16)</f>
        <v>68989</v>
      </c>
      <c r="K16" s="22">
        <f>'B原料'!K16+'P原料'!K16</f>
        <v>0</v>
      </c>
      <c r="L16" s="11">
        <f>'B原料'!L16+'P原料'!L16</f>
        <v>17333</v>
      </c>
      <c r="M16" s="11">
        <f>'B原料'!M16+'P原料'!M16</f>
        <v>7745</v>
      </c>
      <c r="N16" s="11">
        <f>'B原料'!N16+'P原料'!N16</f>
        <v>4000</v>
      </c>
      <c r="O16" s="11">
        <f>'B原料'!O16+'P原料'!O16</f>
        <v>0</v>
      </c>
      <c r="P16" s="18">
        <f>'B原料'!P16+'P原料'!P16</f>
        <v>0</v>
      </c>
      <c r="Q16" s="30">
        <f>SUM(K16:P16)</f>
        <v>29078</v>
      </c>
      <c r="R16" s="22">
        <f>Q16+J16</f>
        <v>98067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'B原料'!D17+'P原料'!D17</f>
        <v>733371</v>
      </c>
      <c r="E17" s="11">
        <f>'B原料'!E17+'P原料'!E17</f>
        <v>555708</v>
      </c>
      <c r="F17" s="11">
        <f>'B原料'!F17+'P原料'!F17</f>
        <v>0</v>
      </c>
      <c r="G17" s="11">
        <f>'B原料'!G17+'P原料'!G17</f>
        <v>0</v>
      </c>
      <c r="H17" s="11">
        <f>'B原料'!H17+'P原料'!H17</f>
        <v>523339</v>
      </c>
      <c r="I17" s="18">
        <f>'B原料'!I17+'P原料'!I17</f>
        <v>573201</v>
      </c>
      <c r="J17" s="26">
        <f>SUM(D17:I17)</f>
        <v>2385619</v>
      </c>
      <c r="K17" s="22">
        <f>'B原料'!K17+'P原料'!K17</f>
        <v>0</v>
      </c>
      <c r="L17" s="11">
        <f>'B原料'!L17+'P原料'!L17</f>
        <v>644305</v>
      </c>
      <c r="M17" s="11">
        <f>'B原料'!M17+'P原料'!M17</f>
        <v>343680</v>
      </c>
      <c r="N17" s="11">
        <f>'B原料'!N17+'P原料'!N17</f>
        <v>238017</v>
      </c>
      <c r="O17" s="11">
        <f>'B原料'!O17+'P原料'!O17</f>
        <v>0</v>
      </c>
      <c r="P17" s="18">
        <f>'B原料'!P17+'P原料'!P17</f>
        <v>0</v>
      </c>
      <c r="Q17" s="26">
        <f>SUM(K17:P17)</f>
        <v>1226002</v>
      </c>
      <c r="R17" s="22">
        <f>Q17+J17</f>
        <v>3611621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37">
        <f>IF(OR(D16=0,D17=0)," ",D17/D16*1000)</f>
        <v>44358.01125022682</v>
      </c>
      <c r="E18" s="12">
        <f aca="true" t="shared" si="4" ref="E18:R18">IF(OR(E16=0,E17=0)," ",(E17/E16)*1000)</f>
        <v>23513.074384361513</v>
      </c>
      <c r="F18" s="12" t="str">
        <f t="shared" si="4"/>
        <v> </v>
      </c>
      <c r="G18" s="12" t="str">
        <f t="shared" si="4"/>
        <v> </v>
      </c>
      <c r="H18" s="12">
        <f t="shared" si="4"/>
        <v>38771.59579196919</v>
      </c>
      <c r="I18" s="19">
        <f t="shared" si="4"/>
        <v>37405.44244322631</v>
      </c>
      <c r="J18" s="27">
        <f t="shared" si="4"/>
        <v>34579.70111177144</v>
      </c>
      <c r="K18" s="23" t="str">
        <f t="shared" si="4"/>
        <v> </v>
      </c>
      <c r="L18" s="12">
        <f t="shared" si="4"/>
        <v>37172.1571568684</v>
      </c>
      <c r="M18" s="12">
        <f t="shared" si="4"/>
        <v>44374.435119431895</v>
      </c>
      <c r="N18" s="12">
        <f t="shared" si="4"/>
        <v>59504.25</v>
      </c>
      <c r="O18" s="12" t="str">
        <f t="shared" si="4"/>
        <v> </v>
      </c>
      <c r="P18" s="19" t="str">
        <f t="shared" si="4"/>
        <v> </v>
      </c>
      <c r="Q18" s="27">
        <f t="shared" si="4"/>
        <v>42162.52837196506</v>
      </c>
      <c r="R18" s="23">
        <f t="shared" si="4"/>
        <v>36828.097117276964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'B原料'!D31+'P原料'!D31</f>
        <v>11573</v>
      </c>
      <c r="E31" s="11">
        <f>'B原料'!E31+'P原料'!E31</f>
        <v>0</v>
      </c>
      <c r="F31" s="11">
        <f>'B原料'!F31+'P原料'!F31</f>
        <v>6434</v>
      </c>
      <c r="G31" s="11">
        <f>'B原料'!G31+'P原料'!G31</f>
        <v>0</v>
      </c>
      <c r="H31" s="11">
        <f>'B原料'!H31+'P原料'!H31</f>
        <v>2497</v>
      </c>
      <c r="I31" s="18">
        <f>'B原料'!I31+'P原料'!I31</f>
        <v>20054</v>
      </c>
      <c r="J31" s="30">
        <f>SUM(D31:I31)</f>
        <v>40558</v>
      </c>
      <c r="K31" s="22">
        <f>'B原料'!K31+'P原料'!K31</f>
        <v>11621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2999</v>
      </c>
      <c r="P31" s="18">
        <f>'B原料'!P31+'P原料'!P31</f>
        <v>0</v>
      </c>
      <c r="Q31" s="30">
        <f>SUM(K31:P31)</f>
        <v>14620</v>
      </c>
      <c r="R31" s="22">
        <f>Q31+J31</f>
        <v>55178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'B原料'!D32+'P原料'!D32</f>
        <v>355792</v>
      </c>
      <c r="E32" s="11">
        <f>'B原料'!E32+'P原料'!E32</f>
        <v>0</v>
      </c>
      <c r="F32" s="11">
        <f>'B原料'!F32+'P原料'!F32</f>
        <v>238085</v>
      </c>
      <c r="G32" s="11">
        <f>'B原料'!G32+'P原料'!G32</f>
        <v>0</v>
      </c>
      <c r="H32" s="11">
        <f>'B原料'!H32+'P原料'!H32</f>
        <v>93288</v>
      </c>
      <c r="I32" s="18">
        <f>'B原料'!I32+'P原料'!I32</f>
        <v>784640</v>
      </c>
      <c r="J32" s="26">
        <f>SUM(D32:I32)</f>
        <v>1471805</v>
      </c>
      <c r="K32" s="22">
        <f>'B原料'!K32+'P原料'!K32</f>
        <v>452687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194317</v>
      </c>
      <c r="P32" s="18">
        <f>'B原料'!P32+'P原料'!P32</f>
        <v>0</v>
      </c>
      <c r="Q32" s="26">
        <f>SUM(K32:P32)</f>
        <v>647004</v>
      </c>
      <c r="R32" s="22">
        <f>Q32+J32</f>
        <v>2118809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37">
        <f>IF(OR(D31=0,D32=0)," ",D32/D31*1000)</f>
        <v>30743.28177654886</v>
      </c>
      <c r="E33" s="12" t="str">
        <f aca="true" t="shared" si="9" ref="E33:R33">IF(OR(E31=0,E32=0)," ",(E32/E31)*1000)</f>
        <v> </v>
      </c>
      <c r="F33" s="12">
        <f t="shared" si="9"/>
        <v>37004.19645632577</v>
      </c>
      <c r="G33" s="12" t="str">
        <f t="shared" si="9"/>
        <v> </v>
      </c>
      <c r="H33" s="12">
        <f t="shared" si="9"/>
        <v>37360.03203844614</v>
      </c>
      <c r="I33" s="19">
        <f t="shared" si="9"/>
        <v>39126.35883115588</v>
      </c>
      <c r="J33" s="27">
        <f t="shared" si="9"/>
        <v>36288.89491592287</v>
      </c>
      <c r="K33" s="23">
        <f t="shared" si="9"/>
        <v>38954.22080715945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>
        <f t="shared" si="9"/>
        <v>64793.93131043682</v>
      </c>
      <c r="P33" s="19" t="str">
        <f t="shared" si="9"/>
        <v> </v>
      </c>
      <c r="Q33" s="27">
        <f t="shared" si="9"/>
        <v>44254.7195622435</v>
      </c>
      <c r="R33" s="23">
        <f t="shared" si="9"/>
        <v>38399.525173076225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3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28106</v>
      </c>
      <c r="E49" s="53">
        <f aca="true" t="shared" si="15" ref="E49:I50">E4+E7+E10+E13+E16+E19+E22+E25+E28+E31+E34+E40+E43+E46+E37</f>
        <v>28130</v>
      </c>
      <c r="F49" s="14">
        <f t="shared" si="15"/>
        <v>23182</v>
      </c>
      <c r="G49" s="14">
        <f t="shared" si="15"/>
        <v>0</v>
      </c>
      <c r="H49" s="14">
        <f t="shared" si="15"/>
        <v>71324</v>
      </c>
      <c r="I49" s="21">
        <f t="shared" si="15"/>
        <v>72346</v>
      </c>
      <c r="J49" s="29">
        <f>SUM(D49:I49)</f>
        <v>223088</v>
      </c>
      <c r="K49" s="25">
        <f aca="true" t="shared" si="16" ref="K49:P50">K4+K7+K10+K13+K16+K19+K22+K25+K28+K31+K34+K40+K43+K46+K37</f>
        <v>11621</v>
      </c>
      <c r="L49" s="14">
        <f t="shared" si="16"/>
        <v>19128</v>
      </c>
      <c r="M49" s="14">
        <f t="shared" si="16"/>
        <v>7745</v>
      </c>
      <c r="N49" s="14">
        <f t="shared" si="16"/>
        <v>10538</v>
      </c>
      <c r="O49" s="53">
        <f t="shared" si="16"/>
        <v>2999</v>
      </c>
      <c r="P49" s="55">
        <f t="shared" si="16"/>
        <v>0</v>
      </c>
      <c r="Q49" s="29">
        <f>SUM(K49:P49)</f>
        <v>52031</v>
      </c>
      <c r="R49" s="25">
        <f>J49+Q49</f>
        <v>275119</v>
      </c>
    </row>
    <row r="50" spans="1:18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1089163</v>
      </c>
      <c r="E50" s="54">
        <f t="shared" si="15"/>
        <v>743238</v>
      </c>
      <c r="F50" s="13">
        <f t="shared" si="15"/>
        <v>723146</v>
      </c>
      <c r="G50" s="13">
        <f t="shared" si="15"/>
        <v>0</v>
      </c>
      <c r="H50" s="13">
        <f t="shared" si="15"/>
        <v>2739441</v>
      </c>
      <c r="I50" s="20">
        <f t="shared" si="15"/>
        <v>2833950</v>
      </c>
      <c r="J50" s="28">
        <f>SUM(D50:I50)</f>
        <v>8128938</v>
      </c>
      <c r="K50" s="24">
        <f t="shared" si="16"/>
        <v>452687</v>
      </c>
      <c r="L50" s="13">
        <f t="shared" si="16"/>
        <v>722376</v>
      </c>
      <c r="M50" s="13">
        <f t="shared" si="16"/>
        <v>343680</v>
      </c>
      <c r="N50" s="13">
        <f t="shared" si="16"/>
        <v>471238</v>
      </c>
      <c r="O50" s="56">
        <f t="shared" si="16"/>
        <v>194317</v>
      </c>
      <c r="P50" s="57">
        <f t="shared" si="16"/>
        <v>0</v>
      </c>
      <c r="Q50" s="28">
        <f>SUM(K50:P50)</f>
        <v>2184298</v>
      </c>
      <c r="R50" s="24">
        <f>J50+Q50</f>
        <v>10313236</v>
      </c>
    </row>
    <row r="51" spans="1:18" ht="16.5" customHeight="1" thickBot="1">
      <c r="A51" s="166"/>
      <c r="B51" s="113" t="s">
        <v>18</v>
      </c>
      <c r="C51" s="113" t="s">
        <v>3</v>
      </c>
      <c r="D51" s="37">
        <f>IF(OR(D49=0,D50=0)," ",D50/D49*1000)</f>
        <v>38751.97466733082</v>
      </c>
      <c r="E51" s="12">
        <f>IF(OR(E49=0,E50=0)," ",E50/E49*1000)</f>
        <v>26421.54283682901</v>
      </c>
      <c r="F51" s="12">
        <f aca="true" t="shared" si="17" ref="F51:Q51">IF(OR(F49=0,F50=0)," ",(F50/F49)*1000)</f>
        <v>31194.288672245708</v>
      </c>
      <c r="G51" s="12" t="str">
        <f t="shared" si="17"/>
        <v> </v>
      </c>
      <c r="H51" s="12">
        <f t="shared" si="17"/>
        <v>38408.40390331445</v>
      </c>
      <c r="I51" s="19">
        <f t="shared" si="17"/>
        <v>39172.17261493379</v>
      </c>
      <c r="J51" s="27">
        <f t="shared" si="17"/>
        <v>36438.25754859069</v>
      </c>
      <c r="K51" s="23">
        <f t="shared" si="17"/>
        <v>38954.22080715945</v>
      </c>
      <c r="L51" s="12">
        <f t="shared" si="17"/>
        <v>37765.37013801756</v>
      </c>
      <c r="M51" s="12">
        <f t="shared" si="17"/>
        <v>44374.435119431895</v>
      </c>
      <c r="N51" s="12">
        <f t="shared" si="17"/>
        <v>44717.973049914595</v>
      </c>
      <c r="O51" s="12">
        <f>IF(OR(O49=0,O50=0)," ",O50/O49*1000)</f>
        <v>64793.93131043682</v>
      </c>
      <c r="P51" s="47" t="str">
        <f>IF(OR(P49=0,P50=0)," ",P50/P49*1000)</f>
        <v> </v>
      </c>
      <c r="Q51" s="27">
        <f t="shared" si="17"/>
        <v>41980.70381118949</v>
      </c>
      <c r="R51" s="23">
        <f>IF(OR(R49=0,R50=0)," ",(R50/R49)*1000)</f>
        <v>37486.45495222067</v>
      </c>
    </row>
    <row r="52" spans="1:18" ht="15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0</v>
      </c>
      <c r="Q52" s="34">
        <f>'総合計'!Q52</f>
        <v>104.35271969688793</v>
      </c>
      <c r="R52" s="36">
        <f>'総合計'!R52</f>
        <v>105.75140241466647</v>
      </c>
    </row>
    <row r="53" spans="1:18" ht="14.25">
      <c r="A53" s="111" t="str">
        <f>'総合計'!A62</f>
        <v>※4～12月は確々報値、1月は確報値、2月は速報値。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  <mergeCell ref="A34:A36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44285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0</v>
      </c>
      <c r="L4" s="11">
        <f>'P一般'!L4+'P原料'!L4</f>
        <v>8448</v>
      </c>
      <c r="M4" s="11">
        <f>'P一般'!M4+'P原料'!M4</f>
        <v>13570</v>
      </c>
      <c r="N4" s="11">
        <f>'P一般'!N4+'P原料'!N4</f>
        <v>34356</v>
      </c>
      <c r="O4" s="11">
        <f>'P一般'!O4+'P原料'!O4</f>
        <v>0</v>
      </c>
      <c r="P4" s="18">
        <f>'P一般'!P4+'P原料'!P4</f>
        <v>0</v>
      </c>
      <c r="Q4" s="30">
        <f>SUM(K4:P4)</f>
        <v>56374</v>
      </c>
      <c r="R4" s="22">
        <f>J4+Q4</f>
        <v>56374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0</v>
      </c>
      <c r="L5" s="11">
        <f>'P一般'!L5+'P原料'!L5</f>
        <v>389883</v>
      </c>
      <c r="M5" s="11">
        <f>'P一般'!M5+'P原料'!M5</f>
        <v>722610</v>
      </c>
      <c r="N5" s="11">
        <f>'P一般'!N5+'P原料'!N5</f>
        <v>1805582</v>
      </c>
      <c r="O5" s="11">
        <f>'P一般'!O5+'P原料'!O5</f>
        <v>0</v>
      </c>
      <c r="P5" s="18">
        <f>'P一般'!P5+'P原料'!P5</f>
        <v>0</v>
      </c>
      <c r="Q5" s="26">
        <f>SUM(K5:P5)</f>
        <v>2918075</v>
      </c>
      <c r="R5" s="22">
        <f>J5+Q5</f>
        <v>2918075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>
        <f t="shared" si="0"/>
        <v>46150.923295454544</v>
      </c>
      <c r="M6" s="12">
        <f t="shared" si="0"/>
        <v>53250.55268975681</v>
      </c>
      <c r="N6" s="12">
        <f t="shared" si="0"/>
        <v>52555.07043893352</v>
      </c>
      <c r="O6" s="12" t="str">
        <f t="shared" si="0"/>
        <v> </v>
      </c>
      <c r="P6" s="19" t="str">
        <f t="shared" si="0"/>
        <v> </v>
      </c>
      <c r="Q6" s="27">
        <f t="shared" si="0"/>
        <v>51762.78071451378</v>
      </c>
      <c r="R6" s="23">
        <f t="shared" si="0"/>
        <v>51762.78071451378</v>
      </c>
      <c r="S6" s="9">
        <f>IF(S4=0,"",(S5/S4)*1000)</f>
      </c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'P一般'!D7+'P原料'!D7</f>
        <v>0</v>
      </c>
      <c r="E7" s="11">
        <f>'P一般'!E7+'P原料'!E7</f>
        <v>91833</v>
      </c>
      <c r="F7" s="11">
        <f>'P一般'!F7+'P原料'!F7</f>
        <v>0</v>
      </c>
      <c r="G7" s="11">
        <f>'P一般'!G7+'P原料'!G7</f>
        <v>0</v>
      </c>
      <c r="H7" s="11">
        <f>'P一般'!H7+'P原料'!H7</f>
        <v>20904</v>
      </c>
      <c r="I7" s="18">
        <f>'P一般'!I7+'P原料'!I7</f>
        <v>15991</v>
      </c>
      <c r="J7" s="30">
        <f>SUM(D7:I7)</f>
        <v>128728</v>
      </c>
      <c r="K7" s="22">
        <f>'P一般'!K7+'P原料'!K7</f>
        <v>16887</v>
      </c>
      <c r="L7" s="11">
        <f>'P一般'!L7+'P原料'!L7</f>
        <v>39654</v>
      </c>
      <c r="M7" s="11">
        <f>'P一般'!M7+'P原料'!M7</f>
        <v>7003</v>
      </c>
      <c r="N7" s="11">
        <f>'P一般'!N7+'P原料'!N7</f>
        <v>68057</v>
      </c>
      <c r="O7" s="11">
        <f>'P一般'!O7+'P原料'!O7</f>
        <v>0</v>
      </c>
      <c r="P7" s="18">
        <f>'P一般'!P7+'P原料'!P7</f>
        <v>0</v>
      </c>
      <c r="Q7" s="30">
        <f>SUM(K7:P7)</f>
        <v>131601</v>
      </c>
      <c r="R7" s="22">
        <f>J7+Q7</f>
        <v>260329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'P一般'!D8+'P原料'!D8</f>
        <v>0</v>
      </c>
      <c r="E8" s="11">
        <f>'P一般'!E8+'P原料'!E8</f>
        <v>3629891</v>
      </c>
      <c r="F8" s="11">
        <f>'P一般'!F8+'P原料'!F8</f>
        <v>0</v>
      </c>
      <c r="G8" s="11">
        <f>'P一般'!G8+'P原料'!G8</f>
        <v>0</v>
      </c>
      <c r="H8" s="11">
        <f>'P一般'!H8+'P原料'!H8</f>
        <v>898298</v>
      </c>
      <c r="I8" s="18">
        <f>'P一般'!I8+'P原料'!I8</f>
        <v>651741</v>
      </c>
      <c r="J8" s="26">
        <f>SUM(D8:I8)</f>
        <v>5179930</v>
      </c>
      <c r="K8" s="22">
        <f>'P一般'!K8+'P原料'!K8</f>
        <v>749621</v>
      </c>
      <c r="L8" s="11">
        <f>'P一般'!L8+'P原料'!L8</f>
        <v>1747517</v>
      </c>
      <c r="M8" s="11">
        <f>'P一般'!M8+'P原料'!M8</f>
        <v>303189</v>
      </c>
      <c r="N8" s="11">
        <f>'P一般'!N8+'P原料'!N8</f>
        <v>4349851</v>
      </c>
      <c r="O8" s="11">
        <f>'P一般'!O8+'P原料'!O8</f>
        <v>0</v>
      </c>
      <c r="P8" s="18">
        <f>'P一般'!P8+'P原料'!P8</f>
        <v>0</v>
      </c>
      <c r="Q8" s="26">
        <f>SUM(K8:P8)</f>
        <v>7150178</v>
      </c>
      <c r="R8" s="22">
        <f>J8+Q8</f>
        <v>12330108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 t="str">
        <f>IF(OR(D7=0,D8=0)," ",(D8/D7)*1000)</f>
        <v> </v>
      </c>
      <c r="E9" s="12">
        <f aca="true" t="shared" si="1" ref="E9:R9">IF(OR(E7=0,E8=0)," ",(E8/E7)*1000)</f>
        <v>39527.08721265776</v>
      </c>
      <c r="F9" s="12" t="str">
        <f t="shared" si="1"/>
        <v> </v>
      </c>
      <c r="G9" s="12" t="str">
        <f t="shared" si="1"/>
        <v> </v>
      </c>
      <c r="H9" s="12">
        <f t="shared" si="1"/>
        <v>42972.54114045159</v>
      </c>
      <c r="I9" s="19">
        <f t="shared" si="1"/>
        <v>40756.73816521793</v>
      </c>
      <c r="J9" s="27">
        <f t="shared" si="1"/>
        <v>40239.34186812504</v>
      </c>
      <c r="K9" s="23">
        <f t="shared" si="1"/>
        <v>44390.41866524546</v>
      </c>
      <c r="L9" s="12">
        <f t="shared" si="1"/>
        <v>44069.12291319917</v>
      </c>
      <c r="M9" s="12">
        <f t="shared" si="1"/>
        <v>43294.15964586606</v>
      </c>
      <c r="N9" s="12">
        <f t="shared" si="1"/>
        <v>63914.82139970907</v>
      </c>
      <c r="O9" s="12" t="str">
        <f t="shared" si="1"/>
        <v> </v>
      </c>
      <c r="P9" s="19" t="str">
        <f t="shared" si="1"/>
        <v> </v>
      </c>
      <c r="Q9" s="27">
        <f t="shared" si="1"/>
        <v>54332.246715450485</v>
      </c>
      <c r="R9" s="23">
        <f t="shared" si="1"/>
        <v>47363.55918856524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'P一般'!D10+'P原料'!D10</f>
        <v>46665</v>
      </c>
      <c r="E10" s="11">
        <f>'P一般'!E10+'P原料'!E10</f>
        <v>0</v>
      </c>
      <c r="F10" s="11">
        <f>'P一般'!F10+'P原料'!F10</f>
        <v>17234</v>
      </c>
      <c r="G10" s="11">
        <f>'P一般'!G10+'P原料'!G10</f>
        <v>22357</v>
      </c>
      <c r="H10" s="11">
        <f>'P一般'!H10+'P原料'!H10</f>
        <v>33591</v>
      </c>
      <c r="I10" s="18">
        <f>'P一般'!I10+'P原料'!I10</f>
        <v>0</v>
      </c>
      <c r="J10" s="30">
        <f>SUM(D10:I10)</f>
        <v>119847</v>
      </c>
      <c r="K10" s="22">
        <f>'P一般'!K10+'P原料'!K10</f>
        <v>28019</v>
      </c>
      <c r="L10" s="11">
        <f>'P一般'!L10+'P原料'!L10</f>
        <v>0</v>
      </c>
      <c r="M10" s="11">
        <f>'P一般'!M10+'P原料'!M10</f>
        <v>16637</v>
      </c>
      <c r="N10" s="11">
        <f>'P一般'!N10+'P原料'!N10</f>
        <v>0</v>
      </c>
      <c r="O10" s="11">
        <f>'P一般'!O10+'P原料'!O10</f>
        <v>0</v>
      </c>
      <c r="P10" s="18">
        <f>'P一般'!P10+'P原料'!P10</f>
        <v>0</v>
      </c>
      <c r="Q10" s="30">
        <f>SUM(K10:P10)</f>
        <v>44656</v>
      </c>
      <c r="R10" s="22">
        <f>J10+Q10</f>
        <v>164503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'P一般'!D11+'P原料'!D11</f>
        <v>1768433</v>
      </c>
      <c r="E11" s="11">
        <f>'P一般'!E11+'P原料'!E11</f>
        <v>0</v>
      </c>
      <c r="F11" s="11">
        <f>'P一般'!F11+'P原料'!F11</f>
        <v>705850</v>
      </c>
      <c r="G11" s="11">
        <f>'P一般'!G11+'P原料'!G11</f>
        <v>879998</v>
      </c>
      <c r="H11" s="11">
        <f>'P一般'!H11+'P原料'!H11</f>
        <v>1373859</v>
      </c>
      <c r="I11" s="18">
        <f>'P一般'!I11+'P原料'!I11</f>
        <v>0</v>
      </c>
      <c r="J11" s="26">
        <f>SUM(D11:I11)</f>
        <v>4728140</v>
      </c>
      <c r="K11" s="22">
        <f>'P一般'!K11+'P原料'!K11</f>
        <v>1158431</v>
      </c>
      <c r="L11" s="11">
        <f>'P一般'!L11+'P原料'!L11</f>
        <v>0</v>
      </c>
      <c r="M11" s="11">
        <f>'P一般'!M11+'P原料'!M11</f>
        <v>677625</v>
      </c>
      <c r="N11" s="11">
        <f>'P一般'!N11+'P原料'!N11</f>
        <v>0</v>
      </c>
      <c r="O11" s="11">
        <f>'P一般'!O11+'P原料'!O11</f>
        <v>0</v>
      </c>
      <c r="P11" s="18">
        <f>'P一般'!P11+'P原料'!P11</f>
        <v>0</v>
      </c>
      <c r="Q11" s="26">
        <f>SUM(K11:P11)</f>
        <v>1836056</v>
      </c>
      <c r="R11" s="22">
        <f>J11+Q11</f>
        <v>6564196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>
        <f>IF(OR(D10=0,D11=0)," ",(D11/D10)*1000)</f>
        <v>37896.34629808207</v>
      </c>
      <c r="E12" s="12" t="str">
        <f aca="true" t="shared" si="2" ref="E12:R12">IF(OR(E10=0,E11=0)," ",(E11/E10)*1000)</f>
        <v> </v>
      </c>
      <c r="F12" s="12">
        <f t="shared" si="2"/>
        <v>40956.829523035856</v>
      </c>
      <c r="G12" s="12">
        <f t="shared" si="2"/>
        <v>39361.18441651385</v>
      </c>
      <c r="H12" s="12">
        <f t="shared" si="2"/>
        <v>40899.615968563005</v>
      </c>
      <c r="I12" s="19" t="str">
        <f t="shared" si="2"/>
        <v> </v>
      </c>
      <c r="J12" s="27">
        <f t="shared" si="2"/>
        <v>39451.46728745818</v>
      </c>
      <c r="K12" s="23">
        <f t="shared" si="2"/>
        <v>41344.480531068206</v>
      </c>
      <c r="L12" s="12" t="str">
        <f t="shared" si="2"/>
        <v> </v>
      </c>
      <c r="M12" s="12">
        <f t="shared" si="2"/>
        <v>40729.9993989301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>
        <f t="shared" si="2"/>
        <v>41115.54998208528</v>
      </c>
      <c r="R12" s="23">
        <f t="shared" si="2"/>
        <v>39903.19933375076</v>
      </c>
      <c r="S12" s="9">
        <f>IF(S10=0,"",(S11/S10)*1000)</f>
      </c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'P一般'!D13+'P原料'!D13</f>
        <v>0</v>
      </c>
      <c r="E13" s="11">
        <f>'P一般'!E13+'P原料'!E13</f>
        <v>0</v>
      </c>
      <c r="F13" s="11">
        <f>'P一般'!F13+'P原料'!F13</f>
        <v>0</v>
      </c>
      <c r="G13" s="11">
        <f>'P一般'!G13+'P原料'!G13</f>
        <v>17785</v>
      </c>
      <c r="H13" s="11">
        <f>'P一般'!H13+'P原料'!H13</f>
        <v>5142</v>
      </c>
      <c r="I13" s="18">
        <f>'P一般'!I13+'P原料'!I13</f>
        <v>33604</v>
      </c>
      <c r="J13" s="30">
        <f>SUM(D13:I13)</f>
        <v>56531</v>
      </c>
      <c r="K13" s="22">
        <f>'P一般'!K13+'P原料'!K13</f>
        <v>22990</v>
      </c>
      <c r="L13" s="11">
        <f>'P一般'!L13+'P原料'!L13</f>
        <v>35314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0">
        <f>SUM(K13:P13)</f>
        <v>58304</v>
      </c>
      <c r="R13" s="22">
        <f>J13+Q13</f>
        <v>114835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'P一般'!D14+'P原料'!D14</f>
        <v>0</v>
      </c>
      <c r="E14" s="11">
        <f>'P一般'!E14+'P原料'!E14</f>
        <v>0</v>
      </c>
      <c r="F14" s="11">
        <f>'P一般'!F14+'P原料'!F14</f>
        <v>0</v>
      </c>
      <c r="G14" s="11">
        <f>'P一般'!G14+'P原料'!G14</f>
        <v>732969</v>
      </c>
      <c r="H14" s="11">
        <f>'P一般'!H14+'P原料'!H14</f>
        <v>217024</v>
      </c>
      <c r="I14" s="18">
        <f>'P一般'!I14+'P原料'!I14</f>
        <v>1331338</v>
      </c>
      <c r="J14" s="26">
        <f>SUM(D14:I14)</f>
        <v>2281331</v>
      </c>
      <c r="K14" s="22">
        <f>'P一般'!K14+'P原料'!K14</f>
        <v>1117448</v>
      </c>
      <c r="L14" s="11">
        <f>'P一般'!L14+'P原料'!L14</f>
        <v>1676359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2793807</v>
      </c>
      <c r="R14" s="22">
        <f>J14+Q14</f>
        <v>5075138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 t="str">
        <f>IF(OR(D13=0,D14=0)," ",(D14/D13)*1000)</f>
        <v> 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>
        <f t="shared" si="3"/>
        <v>41212.7635648018</v>
      </c>
      <c r="H15" s="12">
        <f t="shared" si="3"/>
        <v>42206.14546868923</v>
      </c>
      <c r="I15" s="19">
        <f t="shared" si="3"/>
        <v>39618.438281157</v>
      </c>
      <c r="J15" s="27">
        <f t="shared" si="3"/>
        <v>40355.39792326334</v>
      </c>
      <c r="K15" s="23">
        <f t="shared" si="3"/>
        <v>48605.828621139626</v>
      </c>
      <c r="L15" s="12">
        <f t="shared" si="3"/>
        <v>47470.09684544373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47917.93015916575</v>
      </c>
      <c r="R15" s="23">
        <f t="shared" si="3"/>
        <v>44195.04506465799</v>
      </c>
      <c r="S15" s="7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'P一般'!D16+'P原料'!D16</f>
        <v>74023</v>
      </c>
      <c r="E16" s="11">
        <f>'P一般'!E16+'P原料'!E16</f>
        <v>52070</v>
      </c>
      <c r="F16" s="11">
        <f>'P一般'!F16+'P原料'!F16</f>
        <v>54164</v>
      </c>
      <c r="G16" s="11">
        <f>'P一般'!G16+'P原料'!G16</f>
        <v>36049</v>
      </c>
      <c r="H16" s="11">
        <f>'P一般'!H16+'P原料'!H16</f>
        <v>52565</v>
      </c>
      <c r="I16" s="18">
        <f>'P一般'!I16+'P原料'!I16</f>
        <v>23495</v>
      </c>
      <c r="J16" s="30">
        <f>SUM(D16:I16)</f>
        <v>292366</v>
      </c>
      <c r="K16" s="22">
        <f>'P一般'!K16+'P原料'!K16</f>
        <v>85162</v>
      </c>
      <c r="L16" s="11">
        <f>'P一般'!L16+'P原料'!L16</f>
        <v>46498</v>
      </c>
      <c r="M16" s="11">
        <f>'P一般'!M16+'P原料'!M16</f>
        <v>50859</v>
      </c>
      <c r="N16" s="11">
        <f>'P一般'!N16+'P原料'!N16</f>
        <v>39213</v>
      </c>
      <c r="O16" s="11">
        <f>'P一般'!O16+'P原料'!O16</f>
        <v>54118</v>
      </c>
      <c r="P16" s="18">
        <f>'P一般'!P16+'P原料'!P16</f>
        <v>0</v>
      </c>
      <c r="Q16" s="30">
        <f>SUM(K16:P16)</f>
        <v>275850</v>
      </c>
      <c r="R16" s="22">
        <f>J16+Q16</f>
        <v>568216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'P一般'!D17+'P原料'!D17</f>
        <v>2401309</v>
      </c>
      <c r="E17" s="11">
        <f>'P一般'!E17+'P原料'!E17</f>
        <v>1690365</v>
      </c>
      <c r="F17" s="11">
        <f>'P一般'!F17+'P原料'!F17</f>
        <v>1939950</v>
      </c>
      <c r="G17" s="11">
        <f>'P一般'!G17+'P原料'!G17</f>
        <v>1298526</v>
      </c>
      <c r="H17" s="11">
        <f>'P一般'!H17+'P原料'!H17</f>
        <v>2165613</v>
      </c>
      <c r="I17" s="18">
        <f>'P一般'!I17+'P原料'!I17</f>
        <v>989374</v>
      </c>
      <c r="J17" s="26">
        <f>SUM(D17:I17)</f>
        <v>10485137</v>
      </c>
      <c r="K17" s="22">
        <f>'P一般'!K17+'P原料'!K17</f>
        <v>3379966</v>
      </c>
      <c r="L17" s="11">
        <f>'P一般'!L17+'P原料'!L17</f>
        <v>2141932</v>
      </c>
      <c r="M17" s="11">
        <f>'P一般'!M17+'P原料'!M17</f>
        <v>2781137</v>
      </c>
      <c r="N17" s="11">
        <f>'P一般'!N17+'P原料'!N17</f>
        <v>2379636</v>
      </c>
      <c r="O17" s="11">
        <f>'P一般'!O17+'P原料'!O17</f>
        <v>3321475</v>
      </c>
      <c r="P17" s="18">
        <f>'P一般'!P17+'P原料'!P17</f>
        <v>0</v>
      </c>
      <c r="Q17" s="26">
        <f>SUM(K17:P17)</f>
        <v>14004146</v>
      </c>
      <c r="R17" s="22">
        <f>J17+Q17</f>
        <v>24489283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32440.03890682626</v>
      </c>
      <c r="E18" s="12">
        <f aca="true" t="shared" si="4" ref="E18:R18">IF(OR(E16=0,E17=0)," ",(E17/E16)*1000)</f>
        <v>32463.31860956405</v>
      </c>
      <c r="F18" s="12">
        <f t="shared" si="4"/>
        <v>35816.22479875932</v>
      </c>
      <c r="G18" s="12">
        <f t="shared" si="4"/>
        <v>36021.137895642045</v>
      </c>
      <c r="H18" s="12">
        <f t="shared" si="4"/>
        <v>41198.763435746216</v>
      </c>
      <c r="I18" s="19">
        <f t="shared" si="4"/>
        <v>42109.98084698872</v>
      </c>
      <c r="J18" s="27">
        <f t="shared" si="4"/>
        <v>35863.051791247955</v>
      </c>
      <c r="K18" s="23">
        <f t="shared" si="4"/>
        <v>39688.663958103374</v>
      </c>
      <c r="L18" s="12">
        <f t="shared" si="4"/>
        <v>46065.0350552712</v>
      </c>
      <c r="M18" s="12">
        <f t="shared" si="4"/>
        <v>54683.28122849447</v>
      </c>
      <c r="N18" s="12">
        <f t="shared" si="4"/>
        <v>60684.8749139316</v>
      </c>
      <c r="O18" s="12">
        <f t="shared" si="4"/>
        <v>61374.68125207879</v>
      </c>
      <c r="P18" s="19" t="str">
        <f t="shared" si="4"/>
        <v> </v>
      </c>
      <c r="Q18" s="27">
        <f t="shared" si="4"/>
        <v>50767.25031720138</v>
      </c>
      <c r="R18" s="23">
        <f t="shared" si="4"/>
        <v>43098.545271516465</v>
      </c>
      <c r="S18" s="7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11508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15971</v>
      </c>
      <c r="J19" s="30">
        <f>SUM(D19:I19)</f>
        <v>27479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27479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447261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677934</v>
      </c>
      <c r="J20" s="26">
        <f>SUM(D20:I20)</f>
        <v>1125195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1125195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>
        <f aca="true" t="shared" si="5" ref="E21:R21">IF(OR(E19=0,E20=0)," ",(E20/E19)*1000)</f>
        <v>38865.22419186653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42447.81165863127</v>
      </c>
      <c r="J21" s="27">
        <f t="shared" si="5"/>
        <v>40947.45078059609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40947.45078059609</v>
      </c>
      <c r="S21" s="7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'P一般'!D31+'P原料'!D31</f>
        <v>575432</v>
      </c>
      <c r="E31" s="11">
        <f>'P一般'!E31+'P原料'!E31</f>
        <v>589890</v>
      </c>
      <c r="F31" s="11">
        <f>'P一般'!F31+'P原料'!F31</f>
        <v>286895</v>
      </c>
      <c r="G31" s="11">
        <f>'P一般'!G31+'P原料'!G31</f>
        <v>651320</v>
      </c>
      <c r="H31" s="11">
        <f>'P一般'!H31+'P原料'!H31</f>
        <v>269015</v>
      </c>
      <c r="I31" s="18">
        <f>'P一般'!I31+'P原料'!I31</f>
        <v>475762</v>
      </c>
      <c r="J31" s="30">
        <f>SUM(D31:I31)</f>
        <v>2848314</v>
      </c>
      <c r="K31" s="22">
        <f>'P一般'!K31+'P原料'!K31</f>
        <v>376599</v>
      </c>
      <c r="L31" s="11">
        <f>'P一般'!L31+'P原料'!L31</f>
        <v>386239</v>
      </c>
      <c r="M31" s="11">
        <f>'P一般'!M31+'P原料'!M31</f>
        <v>522135</v>
      </c>
      <c r="N31" s="11">
        <f>'P一般'!N31+'P原料'!N31</f>
        <v>718683</v>
      </c>
      <c r="O31" s="11">
        <f>'P一般'!O31+'P原料'!O31</f>
        <v>787475</v>
      </c>
      <c r="P31" s="18">
        <f>'P一般'!P31+'P原料'!P31</f>
        <v>0</v>
      </c>
      <c r="Q31" s="30">
        <f>SUM(K31:P31)</f>
        <v>2791131</v>
      </c>
      <c r="R31" s="22">
        <f>J31+Q31</f>
        <v>5639445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'P一般'!D32+'P原料'!D32</f>
        <v>22290729</v>
      </c>
      <c r="E32" s="11">
        <f>'P一般'!E32+'P原料'!E32</f>
        <v>20822012</v>
      </c>
      <c r="F32" s="11">
        <f>'P一般'!F32+'P原料'!F32</f>
        <v>10393361</v>
      </c>
      <c r="G32" s="11">
        <f>'P一般'!G32+'P原料'!G32</f>
        <v>25315916</v>
      </c>
      <c r="H32" s="11">
        <f>'P一般'!H32+'P原料'!H32</f>
        <v>10715774</v>
      </c>
      <c r="I32" s="18">
        <f>'P一般'!I32+'P原料'!I32</f>
        <v>18991529</v>
      </c>
      <c r="J32" s="26">
        <f>SUM(D32:I32)</f>
        <v>108529321</v>
      </c>
      <c r="K32" s="22">
        <f>'P一般'!K32+'P原料'!K32</f>
        <v>15997383</v>
      </c>
      <c r="L32" s="11">
        <f>'P一般'!L32+'P原料'!L32</f>
        <v>17244149</v>
      </c>
      <c r="M32" s="11">
        <f>'P一般'!M32+'P原料'!M32</f>
        <v>25423136</v>
      </c>
      <c r="N32" s="11">
        <f>'P一般'!N32+'P原料'!N32</f>
        <v>40147699</v>
      </c>
      <c r="O32" s="11">
        <f>'P一般'!O32+'P原料'!O32</f>
        <v>48514252</v>
      </c>
      <c r="P32" s="18">
        <f>'P一般'!P32+'P原料'!P32</f>
        <v>0</v>
      </c>
      <c r="Q32" s="26">
        <f>SUM(K32:P32)</f>
        <v>147326619</v>
      </c>
      <c r="R32" s="22">
        <f>J32+Q32</f>
        <v>255855940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38737.38165413115</v>
      </c>
      <c r="E33" s="12">
        <f aca="true" t="shared" si="9" ref="E33:R33">IF(OR(E31=0,E32=0)," ",(E32/E31)*1000)</f>
        <v>35298.126769397684</v>
      </c>
      <c r="F33" s="12">
        <f t="shared" si="9"/>
        <v>36227.055194409106</v>
      </c>
      <c r="G33" s="12">
        <f t="shared" si="9"/>
        <v>38868.629859362525</v>
      </c>
      <c r="H33" s="12">
        <f t="shared" si="9"/>
        <v>39833.36988643756</v>
      </c>
      <c r="I33" s="19">
        <f t="shared" si="9"/>
        <v>39918.12923268357</v>
      </c>
      <c r="J33" s="27">
        <f t="shared" si="9"/>
        <v>38103.00444403251</v>
      </c>
      <c r="K33" s="23">
        <f t="shared" si="9"/>
        <v>42478.55942262194</v>
      </c>
      <c r="L33" s="12">
        <f t="shared" si="9"/>
        <v>44646.31743557745</v>
      </c>
      <c r="M33" s="12">
        <f t="shared" si="9"/>
        <v>48690.73323948787</v>
      </c>
      <c r="N33" s="12">
        <f t="shared" si="9"/>
        <v>55862.87556544402</v>
      </c>
      <c r="O33" s="12">
        <f t="shared" si="9"/>
        <v>61607.35515413188</v>
      </c>
      <c r="P33" s="19" t="str">
        <f t="shared" si="9"/>
        <v> </v>
      </c>
      <c r="Q33" s="27">
        <f t="shared" si="9"/>
        <v>52783.84246386142</v>
      </c>
      <c r="R33" s="23">
        <f t="shared" si="9"/>
        <v>45368.99287075235</v>
      </c>
      <c r="S33" s="7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'P一般'!D34+'P原料'!D34</f>
        <v>59573</v>
      </c>
      <c r="E34" s="11">
        <f>'P一般'!E34+'P原料'!E34</f>
        <v>56617</v>
      </c>
      <c r="F34" s="11">
        <f>'P一般'!F34+'P原料'!F34</f>
        <v>144840</v>
      </c>
      <c r="G34" s="11">
        <f>'P一般'!G34+'P原料'!G34</f>
        <v>26691</v>
      </c>
      <c r="H34" s="11">
        <f>'P一般'!H34+'P原料'!H34</f>
        <v>115930</v>
      </c>
      <c r="I34" s="18">
        <f>'P一般'!I34+'P原料'!I34</f>
        <v>50843</v>
      </c>
      <c r="J34" s="30">
        <f>SUM(D34:I34)</f>
        <v>454494</v>
      </c>
      <c r="K34" s="22">
        <f>'P一般'!K34+'P原料'!K34</f>
        <v>50261</v>
      </c>
      <c r="L34" s="11">
        <f>'P一般'!L34+'P原料'!L34</f>
        <v>49855</v>
      </c>
      <c r="M34" s="11">
        <f>'P一般'!M34+'P原料'!M34</f>
        <v>113410</v>
      </c>
      <c r="N34" s="11">
        <f>'P一般'!N34+'P原料'!N34</f>
        <v>113462</v>
      </c>
      <c r="O34" s="11">
        <f>'P一般'!O34+'P原料'!O34</f>
        <v>114993</v>
      </c>
      <c r="P34" s="18">
        <f>'P一般'!P34+'P原料'!P34</f>
        <v>0</v>
      </c>
      <c r="Q34" s="30">
        <f>SUM(K34:P34)</f>
        <v>441981</v>
      </c>
      <c r="R34" s="22">
        <f>J34+Q34</f>
        <v>896475</v>
      </c>
      <c r="S34" s="7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'P一般'!D35+'P原料'!D35</f>
        <v>1755090</v>
      </c>
      <c r="E35" s="11">
        <f>'P一般'!E35+'P原料'!E35</f>
        <v>1715122</v>
      </c>
      <c r="F35" s="11">
        <f>'P一般'!F35+'P原料'!F35</f>
        <v>4815284</v>
      </c>
      <c r="G35" s="11">
        <f>'P一般'!G35+'P原料'!G35</f>
        <v>934850</v>
      </c>
      <c r="H35" s="11">
        <f>'P一般'!H35+'P原料'!H35</f>
        <v>4396869</v>
      </c>
      <c r="I35" s="18">
        <f>'P一般'!I35+'P原料'!I35</f>
        <v>2000271</v>
      </c>
      <c r="J35" s="26">
        <f>SUM(D35:I35)</f>
        <v>15617486</v>
      </c>
      <c r="K35" s="22">
        <f>'P一般'!K35+'P原料'!K35</f>
        <v>1832887</v>
      </c>
      <c r="L35" s="11">
        <f>'P一般'!L35+'P原料'!L35</f>
        <v>2075803</v>
      </c>
      <c r="M35" s="11">
        <f>'P一般'!M35+'P原料'!M35</f>
        <v>5047091</v>
      </c>
      <c r="N35" s="11">
        <f>'P一般'!N35+'P原料'!N35</f>
        <v>5969607</v>
      </c>
      <c r="O35" s="11">
        <f>'P一般'!O35+'P原料'!O35</f>
        <v>6954831</v>
      </c>
      <c r="P35" s="18">
        <f>'P一般'!P35+'P原料'!P35</f>
        <v>0</v>
      </c>
      <c r="Q35" s="26">
        <f>SUM(K35:P35)</f>
        <v>21880219</v>
      </c>
      <c r="R35" s="22">
        <f>J35+Q35</f>
        <v>37497705</v>
      </c>
      <c r="S35" s="7"/>
    </row>
    <row r="36" spans="1:19" s="6" customFormat="1" ht="16.5" customHeight="1" thickBot="1">
      <c r="A36" s="163"/>
      <c r="B36" s="113" t="s">
        <v>18</v>
      </c>
      <c r="C36" s="113" t="s">
        <v>3</v>
      </c>
      <c r="D36" s="17">
        <f>IF(OR(D34=0,D35=0)," ",(D35/D34)*1000)</f>
        <v>29461.16529300186</v>
      </c>
      <c r="E36" s="12">
        <f aca="true" t="shared" si="10" ref="E36:R36">IF(OR(E34=0,E35=0)," ",(E35/E34)*1000)</f>
        <v>30293.410106505115</v>
      </c>
      <c r="F36" s="12">
        <f t="shared" si="10"/>
        <v>33245.53990610329</v>
      </c>
      <c r="G36" s="12">
        <f t="shared" si="10"/>
        <v>35024.914765276684</v>
      </c>
      <c r="H36" s="12">
        <f t="shared" si="10"/>
        <v>37926.93004399206</v>
      </c>
      <c r="I36" s="19">
        <f t="shared" si="10"/>
        <v>39342.111991817954</v>
      </c>
      <c r="J36" s="27">
        <f t="shared" si="10"/>
        <v>34362.35901904096</v>
      </c>
      <c r="K36" s="23">
        <f t="shared" si="10"/>
        <v>36467.380274964686</v>
      </c>
      <c r="L36" s="12">
        <f t="shared" si="10"/>
        <v>41636.806739544685</v>
      </c>
      <c r="M36" s="12">
        <f t="shared" si="10"/>
        <v>44503.050877347676</v>
      </c>
      <c r="N36" s="12">
        <f t="shared" si="10"/>
        <v>52613.271403641746</v>
      </c>
      <c r="O36" s="12">
        <f t="shared" si="10"/>
        <v>60480.472724426705</v>
      </c>
      <c r="P36" s="19" t="str">
        <f t="shared" si="10"/>
        <v> </v>
      </c>
      <c r="Q36" s="27">
        <f t="shared" si="10"/>
        <v>49504.88595663614</v>
      </c>
      <c r="R36" s="23">
        <f t="shared" si="10"/>
        <v>41827.942775872165</v>
      </c>
      <c r="S36" s="7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'P一般'!D40+'P原料'!D40</f>
        <v>0</v>
      </c>
      <c r="E40" s="11">
        <f>'P一般'!E40+'P原料'!E40</f>
        <v>0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793</v>
      </c>
      <c r="I40" s="18">
        <f>'P一般'!I40+'P原料'!I40</f>
        <v>0</v>
      </c>
      <c r="J40" s="30">
        <f>SUM(D40:I40)</f>
        <v>793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353</v>
      </c>
      <c r="O40" s="11">
        <f>'P一般'!O40+'P原料'!O40</f>
        <v>0</v>
      </c>
      <c r="P40" s="18">
        <f>'P一般'!P40+'P原料'!P40</f>
        <v>0</v>
      </c>
      <c r="Q40" s="30">
        <f>SUM(K40:P40)</f>
        <v>353</v>
      </c>
      <c r="R40" s="22">
        <f>J40+Q40</f>
        <v>1146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'P一般'!D41+'P原料'!D41</f>
        <v>0</v>
      </c>
      <c r="E41" s="11">
        <f>'P一般'!E41+'P原料'!E41</f>
        <v>0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37999</v>
      </c>
      <c r="I41" s="18">
        <f>'P一般'!I41+'P原料'!I41</f>
        <v>0</v>
      </c>
      <c r="J41" s="26">
        <f>SUM(D41:I41)</f>
        <v>37999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5489</v>
      </c>
      <c r="O41" s="11">
        <f>'P一般'!O41+'P原料'!O41</f>
        <v>0</v>
      </c>
      <c r="P41" s="18">
        <f>'P一般'!P41+'P原料'!P41</f>
        <v>0</v>
      </c>
      <c r="Q41" s="26">
        <f>SUM(K41:P41)</f>
        <v>5489</v>
      </c>
      <c r="R41" s="22">
        <f>J41+Q41</f>
        <v>43488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 t="str">
        <f>IF(OR(D40=0,D41=0)," ",(D41/D40)*1000)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>
        <f t="shared" si="12"/>
        <v>47918.03278688525</v>
      </c>
      <c r="I42" s="19" t="str">
        <f t="shared" si="12"/>
        <v> </v>
      </c>
      <c r="J42" s="27">
        <f t="shared" si="12"/>
        <v>47918.03278688525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>
        <f t="shared" si="12"/>
        <v>15549.57507082153</v>
      </c>
      <c r="O42" s="12" t="str">
        <f t="shared" si="12"/>
        <v> </v>
      </c>
      <c r="P42" s="19" t="str">
        <f t="shared" si="12"/>
        <v> </v>
      </c>
      <c r="Q42" s="27">
        <f t="shared" si="12"/>
        <v>15549.57507082153</v>
      </c>
      <c r="R42" s="23">
        <f t="shared" si="12"/>
        <v>37947.64397905759</v>
      </c>
      <c r="S42" s="7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'P一般'!D43+'P原料'!D43</f>
        <v>2</v>
      </c>
      <c r="E43" s="11">
        <f>'P一般'!E43+'P原料'!E43</f>
        <v>3</v>
      </c>
      <c r="F43" s="11">
        <f>'P一般'!F43+'P原料'!F43</f>
        <v>3</v>
      </c>
      <c r="G43" s="11">
        <f>'P一般'!G43+'P原料'!G43</f>
        <v>0</v>
      </c>
      <c r="H43" s="11">
        <f>'P一般'!H43+'P原料'!H43</f>
        <v>0</v>
      </c>
      <c r="I43" s="18">
        <f>'P一般'!I43+'P原料'!I43</f>
        <v>5</v>
      </c>
      <c r="J43" s="30">
        <f>SUM(D43:I43)</f>
        <v>13</v>
      </c>
      <c r="K43" s="22">
        <f>'P一般'!K43+'P原料'!K43</f>
        <v>2</v>
      </c>
      <c r="L43" s="11">
        <f>'P一般'!L43+'P原料'!L43</f>
        <v>2</v>
      </c>
      <c r="M43" s="11">
        <f>'P一般'!M43+'P原料'!M43</f>
        <v>0</v>
      </c>
      <c r="N43" s="11">
        <f>'P一般'!N43+'P原料'!N43</f>
        <v>2</v>
      </c>
      <c r="O43" s="11">
        <f>'P一般'!O43+'P原料'!O43</f>
        <v>0</v>
      </c>
      <c r="P43" s="18">
        <f>'P一般'!P43+'P原料'!P43</f>
        <v>0</v>
      </c>
      <c r="Q43" s="30">
        <f>SUM(K43:P43)</f>
        <v>6</v>
      </c>
      <c r="R43" s="22">
        <f>J43+Q43</f>
        <v>19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'P一般'!D44+'P原料'!D44</f>
        <v>812</v>
      </c>
      <c r="E44" s="11">
        <f>'P一般'!E44+'P原料'!E44</f>
        <v>1279</v>
      </c>
      <c r="F44" s="11">
        <f>'P一般'!F44+'P原料'!F44</f>
        <v>1198</v>
      </c>
      <c r="G44" s="11">
        <f>'P一般'!G44+'P原料'!G44</f>
        <v>0</v>
      </c>
      <c r="H44" s="11">
        <f>'P一般'!H44+'P原料'!H44</f>
        <v>0</v>
      </c>
      <c r="I44" s="18">
        <f>'P一般'!I44+'P原料'!I44</f>
        <v>3018</v>
      </c>
      <c r="J44" s="26">
        <f>SUM(D44:I44)</f>
        <v>6307</v>
      </c>
      <c r="K44" s="22">
        <f>'P一般'!K44+'P原料'!K44</f>
        <v>789</v>
      </c>
      <c r="L44" s="11">
        <f>'P一般'!L44+'P原料'!L44</f>
        <v>785</v>
      </c>
      <c r="M44" s="11">
        <f>'P一般'!M44+'P原料'!M44</f>
        <v>0</v>
      </c>
      <c r="N44" s="11">
        <f>'P一般'!N44+'P原料'!N44</f>
        <v>783</v>
      </c>
      <c r="O44" s="11">
        <f>'P一般'!O44+'P原料'!O44</f>
        <v>0</v>
      </c>
      <c r="P44" s="18">
        <f>'P一般'!P44+'P原料'!P44</f>
        <v>0</v>
      </c>
      <c r="Q44" s="26">
        <f>SUM(K44:P44)</f>
        <v>2357</v>
      </c>
      <c r="R44" s="22">
        <f>J44+Q44</f>
        <v>8664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>
        <f>IF(OR(D43=0,D44=0)," ",(D44/D43)*1000)</f>
        <v>406000</v>
      </c>
      <c r="E45" s="12">
        <f aca="true" t="shared" si="13" ref="E45:R45">IF(OR(E43=0,E44=0)," ",(E44/E43)*1000)</f>
        <v>426333.3333333333</v>
      </c>
      <c r="F45" s="12">
        <f t="shared" si="13"/>
        <v>399333.3333333333</v>
      </c>
      <c r="G45" s="12" t="str">
        <f t="shared" si="13"/>
        <v> </v>
      </c>
      <c r="H45" s="12" t="str">
        <f t="shared" si="13"/>
        <v> </v>
      </c>
      <c r="I45" s="19">
        <f t="shared" si="13"/>
        <v>603600</v>
      </c>
      <c r="J45" s="27">
        <f t="shared" si="13"/>
        <v>485153.8461538461</v>
      </c>
      <c r="K45" s="23">
        <f t="shared" si="13"/>
        <v>394500</v>
      </c>
      <c r="L45" s="12">
        <f t="shared" si="13"/>
        <v>392500</v>
      </c>
      <c r="M45" s="12" t="str">
        <f t="shared" si="13"/>
        <v> </v>
      </c>
      <c r="N45" s="12">
        <f t="shared" si="13"/>
        <v>391500</v>
      </c>
      <c r="O45" s="12" t="str">
        <f t="shared" si="13"/>
        <v> </v>
      </c>
      <c r="P45" s="19" t="str">
        <f t="shared" si="13"/>
        <v> </v>
      </c>
      <c r="Q45" s="27">
        <f t="shared" si="13"/>
        <v>392833.3333333333</v>
      </c>
      <c r="R45" s="23">
        <f t="shared" si="13"/>
        <v>456000</v>
      </c>
      <c r="S45" s="7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0">
        <f>SUM(D46:I46)</f>
        <v>0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0">
        <f>SUM(K46:P46)</f>
        <v>0</v>
      </c>
      <c r="R46" s="22">
        <f>J46+Q46</f>
        <v>0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0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0</v>
      </c>
    </row>
    <row r="48" spans="1:18" ht="16.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755695</v>
      </c>
      <c r="E49" s="42">
        <f t="shared" si="15"/>
        <v>801921</v>
      </c>
      <c r="F49" s="42">
        <f t="shared" si="15"/>
        <v>503136</v>
      </c>
      <c r="G49" s="42">
        <f t="shared" si="15"/>
        <v>754202</v>
      </c>
      <c r="H49" s="42">
        <f t="shared" si="15"/>
        <v>497940</v>
      </c>
      <c r="I49" s="25">
        <f t="shared" si="15"/>
        <v>615671</v>
      </c>
      <c r="J49" s="29">
        <f>J4+J7+J10+J13+J16+J19+J22+J25+J28+J31+J37+J40+J43+J46</f>
        <v>3474071</v>
      </c>
      <c r="K49" s="41">
        <f aca="true" t="shared" si="16" ref="K49:P49">K4+K7+K10+K13+K16+K19+K22+K25+K28+K31+K37+K40+K43+K46+K34</f>
        <v>579920</v>
      </c>
      <c r="L49" s="42">
        <f t="shared" si="16"/>
        <v>566010</v>
      </c>
      <c r="M49" s="42">
        <f t="shared" si="16"/>
        <v>723614</v>
      </c>
      <c r="N49" s="42">
        <f t="shared" si="16"/>
        <v>974126</v>
      </c>
      <c r="O49" s="42">
        <f t="shared" si="16"/>
        <v>956586</v>
      </c>
      <c r="P49" s="25">
        <f t="shared" si="16"/>
        <v>0</v>
      </c>
      <c r="Q49" s="30">
        <f>SUM(K49:P49)</f>
        <v>3800256</v>
      </c>
      <c r="R49" s="22">
        <f>J49+Q49</f>
        <v>7274327</v>
      </c>
    </row>
    <row r="50" spans="1:18" ht="16.5" customHeight="1">
      <c r="A50" s="165"/>
      <c r="B50" s="112" t="s">
        <v>10</v>
      </c>
      <c r="C50" s="112" t="s">
        <v>2</v>
      </c>
      <c r="D50" s="40">
        <f t="shared" si="15"/>
        <v>28216373</v>
      </c>
      <c r="E50" s="13">
        <f t="shared" si="15"/>
        <v>28305930</v>
      </c>
      <c r="F50" s="13">
        <f t="shared" si="15"/>
        <v>17855643</v>
      </c>
      <c r="G50" s="13">
        <f t="shared" si="15"/>
        <v>29162259</v>
      </c>
      <c r="H50" s="13">
        <f t="shared" si="15"/>
        <v>19805436</v>
      </c>
      <c r="I50" s="24">
        <f t="shared" si="15"/>
        <v>24645205</v>
      </c>
      <c r="J50" s="28">
        <f>J5+J8+J11+J14+J17+J20+J23+J26+J29+J32+J38+J41+J44+J47</f>
        <v>132373360</v>
      </c>
      <c r="K50" s="40">
        <f aca="true" t="shared" si="17" ref="K50:P50">K5+K8+K11+K14+K17+K20+K23+K26+K29+K32+K38+K41+K44+K47+K35</f>
        <v>24236525</v>
      </c>
      <c r="L50" s="13">
        <f t="shared" si="17"/>
        <v>25276428</v>
      </c>
      <c r="M50" s="13">
        <f t="shared" si="17"/>
        <v>34954788</v>
      </c>
      <c r="N50" s="13">
        <f t="shared" si="17"/>
        <v>54658647</v>
      </c>
      <c r="O50" s="13">
        <f t="shared" si="17"/>
        <v>58790558</v>
      </c>
      <c r="P50" s="24">
        <f t="shared" si="17"/>
        <v>0</v>
      </c>
      <c r="Q50" s="26">
        <f>SUM(K50:P50)</f>
        <v>197916946</v>
      </c>
      <c r="R50" s="22">
        <f>J50+Q50</f>
        <v>330290306</v>
      </c>
    </row>
    <row r="51" spans="1:18" ht="16.5" customHeight="1" thickBot="1">
      <c r="A51" s="166"/>
      <c r="B51" s="113" t="s">
        <v>18</v>
      </c>
      <c r="C51" s="113" t="s">
        <v>3</v>
      </c>
      <c r="D51" s="17">
        <f aca="true" t="shared" si="18" ref="D51:I51">IF(D49=0,,D50/D49*1000)</f>
        <v>37338.308444544426</v>
      </c>
      <c r="E51" s="12">
        <f t="shared" si="18"/>
        <v>35297.654008312544</v>
      </c>
      <c r="F51" s="12">
        <f t="shared" si="18"/>
        <v>35488.70086815493</v>
      </c>
      <c r="G51" s="12">
        <f t="shared" si="18"/>
        <v>38666.377177467046</v>
      </c>
      <c r="H51" s="12">
        <f t="shared" si="18"/>
        <v>39774.74394505362</v>
      </c>
      <c r="I51" s="19">
        <f t="shared" si="18"/>
        <v>40029.829243215936</v>
      </c>
      <c r="J51" s="27">
        <f aca="true" t="shared" si="19" ref="J51:P51">IF(J49=0,,J50/J49*1000)</f>
        <v>38103.23968623554</v>
      </c>
      <c r="K51" s="23">
        <f t="shared" si="19"/>
        <v>41792.87660366947</v>
      </c>
      <c r="L51" s="12">
        <f t="shared" si="19"/>
        <v>44657.211003339165</v>
      </c>
      <c r="M51" s="12">
        <f t="shared" si="19"/>
        <v>48305.848145558266</v>
      </c>
      <c r="N51" s="12">
        <f t="shared" si="19"/>
        <v>56110.448750982934</v>
      </c>
      <c r="O51" s="12">
        <f t="shared" si="19"/>
        <v>61458.72718187387</v>
      </c>
      <c r="P51" s="19">
        <f t="shared" si="19"/>
        <v>0</v>
      </c>
      <c r="Q51" s="27">
        <f>IF(OR(Q49=0,Q50=0)," ",(Q50/Q49)*1000)</f>
        <v>52079.8983015881</v>
      </c>
      <c r="R51" s="23">
        <f>IF(OR(R49=0,R50=0)," ",(R50/R49)*1000)</f>
        <v>45404.92969315237</v>
      </c>
    </row>
    <row r="52" spans="1:18" ht="15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0</v>
      </c>
      <c r="Q52" s="34">
        <f>'総合計'!Q52</f>
        <v>104.35271969688793</v>
      </c>
      <c r="R52" s="36">
        <f>'総合計'!R52</f>
        <v>105.75140241466647</v>
      </c>
    </row>
    <row r="53" spans="1:3" ht="14.25">
      <c r="A53" s="111" t="str">
        <f>'総合計'!A62</f>
        <v>※4～12月は確々報値、1月は確報値、2月は速報値。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44285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70"/>
      <c r="F4" s="45"/>
      <c r="G4" s="45"/>
      <c r="H4" s="45"/>
      <c r="I4" s="46"/>
      <c r="J4" s="49">
        <f>SUM(D4:I4)</f>
        <v>0</v>
      </c>
      <c r="K4" s="101"/>
      <c r="L4" s="70">
        <v>8448</v>
      </c>
      <c r="M4" s="70">
        <v>13570</v>
      </c>
      <c r="N4" s="70">
        <v>34356</v>
      </c>
      <c r="O4" s="70"/>
      <c r="P4" s="71"/>
      <c r="Q4" s="29">
        <f>SUM(K4:P4)</f>
        <v>56374</v>
      </c>
      <c r="R4" s="22">
        <f>J4+Q4</f>
        <v>56374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70"/>
      <c r="F5" s="45"/>
      <c r="G5" s="45"/>
      <c r="H5" s="45"/>
      <c r="I5" s="46"/>
      <c r="J5" s="103">
        <f>SUM(D5:I5)</f>
        <v>0</v>
      </c>
      <c r="K5" s="101"/>
      <c r="L5" s="70">
        <v>389883</v>
      </c>
      <c r="M5" s="70">
        <v>722610</v>
      </c>
      <c r="N5" s="70">
        <v>1805582</v>
      </c>
      <c r="O5" s="70"/>
      <c r="P5" s="71"/>
      <c r="Q5" s="28">
        <f>SUM(K5:P5)</f>
        <v>2918075</v>
      </c>
      <c r="R5" s="22">
        <f>J5+Q5</f>
        <v>2918075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>
        <v>46150.923295454544</v>
      </c>
      <c r="M6" s="12">
        <v>53250.55268975681</v>
      </c>
      <c r="N6" s="12">
        <v>52555.07043893352</v>
      </c>
      <c r="O6" s="12" t="s">
        <v>53</v>
      </c>
      <c r="P6" s="47" t="s">
        <v>53</v>
      </c>
      <c r="Q6" s="27">
        <f>IF(OR(Q4=0,Q5=0)," ",Q5/Q4*1000)</f>
        <v>51762.78071451378</v>
      </c>
      <c r="R6" s="23">
        <f>IF(OR(R4=0,R5=0)," ",R5/R4*1000)</f>
        <v>51762.78071451378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70">
        <v>91833</v>
      </c>
      <c r="F7" s="45"/>
      <c r="G7" s="45"/>
      <c r="H7" s="45">
        <v>20904</v>
      </c>
      <c r="I7" s="46">
        <v>15991</v>
      </c>
      <c r="J7" s="103">
        <f>SUM(D7:I7)</f>
        <v>128728</v>
      </c>
      <c r="K7" s="101">
        <v>16887</v>
      </c>
      <c r="L7" s="70">
        <v>39654</v>
      </c>
      <c r="M7" s="70">
        <v>7003</v>
      </c>
      <c r="N7" s="70">
        <v>68057</v>
      </c>
      <c r="O7" s="70"/>
      <c r="P7" s="71"/>
      <c r="Q7" s="26">
        <f>SUM(K7:P7)</f>
        <v>131601</v>
      </c>
      <c r="R7" s="22">
        <f>J7+Q7</f>
        <v>260329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70">
        <v>3629891</v>
      </c>
      <c r="F8" s="45"/>
      <c r="G8" s="45"/>
      <c r="H8" s="45">
        <v>898298</v>
      </c>
      <c r="I8" s="46">
        <v>651741</v>
      </c>
      <c r="J8" s="103">
        <f>SUM(D8:I8)</f>
        <v>5179930</v>
      </c>
      <c r="K8" s="101">
        <v>749621</v>
      </c>
      <c r="L8" s="70">
        <v>1747517</v>
      </c>
      <c r="M8" s="70">
        <v>303189</v>
      </c>
      <c r="N8" s="70">
        <v>4349851</v>
      </c>
      <c r="O8" s="70"/>
      <c r="P8" s="71"/>
      <c r="Q8" s="26">
        <f>SUM(K8:P8)</f>
        <v>7150178</v>
      </c>
      <c r="R8" s="22">
        <f>J8+Q8</f>
        <v>12330108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>
        <v>39527.08721265776</v>
      </c>
      <c r="F9" s="12" t="s">
        <v>53</v>
      </c>
      <c r="G9" s="12" t="s">
        <v>53</v>
      </c>
      <c r="H9" s="12">
        <v>42972.54114045159</v>
      </c>
      <c r="I9" s="47">
        <v>40756.73816521793</v>
      </c>
      <c r="J9" s="27">
        <f>IF(OR(J7=0,J8=0)," ",J8/J7*1000)</f>
        <v>40239.34186812504</v>
      </c>
      <c r="K9" s="154">
        <v>44390.41866524546</v>
      </c>
      <c r="L9" s="12">
        <v>44069.12291319917</v>
      </c>
      <c r="M9" s="12">
        <v>43294.15964586606</v>
      </c>
      <c r="N9" s="12">
        <v>63914.82139970907</v>
      </c>
      <c r="O9" s="12" t="s">
        <v>53</v>
      </c>
      <c r="P9" s="47" t="s">
        <v>53</v>
      </c>
      <c r="Q9" s="27">
        <f>IF(OR(Q7=0,Q8=0)," ",Q8/Q7*1000)</f>
        <v>54332.246715450485</v>
      </c>
      <c r="R9" s="23">
        <f>IF(OR(R7=0,R8=0)," ",R8/R7*1000)</f>
        <v>47363.55918856524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>
        <v>46665</v>
      </c>
      <c r="E10" s="70"/>
      <c r="F10" s="45">
        <v>17234</v>
      </c>
      <c r="G10" s="45">
        <v>22357</v>
      </c>
      <c r="H10" s="45">
        <v>33591</v>
      </c>
      <c r="I10" s="46"/>
      <c r="J10" s="103">
        <f>SUM(D10:I10)</f>
        <v>119847</v>
      </c>
      <c r="K10" s="101">
        <v>28019</v>
      </c>
      <c r="L10" s="70"/>
      <c r="M10" s="70">
        <v>16637</v>
      </c>
      <c r="N10" s="70"/>
      <c r="O10" s="70"/>
      <c r="P10" s="71"/>
      <c r="Q10" s="26">
        <f>SUM(K10:P10)</f>
        <v>44656</v>
      </c>
      <c r="R10" s="22">
        <f>J10+Q10</f>
        <v>164503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>
        <v>1768433</v>
      </c>
      <c r="E11" s="70"/>
      <c r="F11" s="45">
        <v>705850</v>
      </c>
      <c r="G11" s="45">
        <v>879998</v>
      </c>
      <c r="H11" s="45">
        <v>1373859</v>
      </c>
      <c r="I11" s="46"/>
      <c r="J11" s="103">
        <f>SUM(D11:I11)</f>
        <v>4728140</v>
      </c>
      <c r="K11" s="101">
        <v>1158431</v>
      </c>
      <c r="L11" s="70"/>
      <c r="M11" s="70">
        <v>677625</v>
      </c>
      <c r="N11" s="70"/>
      <c r="O11" s="70"/>
      <c r="P11" s="71"/>
      <c r="Q11" s="28">
        <f>SUM(K11:P11)</f>
        <v>1836056</v>
      </c>
      <c r="R11" s="24">
        <f>J11+Q11</f>
        <v>6564196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>
        <v>37896.34629808207</v>
      </c>
      <c r="E12" s="12" t="s">
        <v>53</v>
      </c>
      <c r="F12" s="12">
        <v>40956.829523035856</v>
      </c>
      <c r="G12" s="12">
        <v>39361.18441651385</v>
      </c>
      <c r="H12" s="12">
        <v>40899.615968563005</v>
      </c>
      <c r="I12" s="47" t="s">
        <v>53</v>
      </c>
      <c r="J12" s="27">
        <f>IF(OR(J10=0,J11=0)," ",J11/J10*1000)</f>
        <v>39451.46728745818</v>
      </c>
      <c r="K12" s="154">
        <v>41344.480531068206</v>
      </c>
      <c r="L12" s="12" t="s">
        <v>53</v>
      </c>
      <c r="M12" s="12">
        <v>40729.9993989301</v>
      </c>
      <c r="N12" s="12" t="s">
        <v>53</v>
      </c>
      <c r="O12" s="12" t="s">
        <v>53</v>
      </c>
      <c r="P12" s="47" t="s">
        <v>53</v>
      </c>
      <c r="Q12" s="27">
        <f>IF(OR(Q10=0,Q11=0)," ",Q11/Q10*1000)</f>
        <v>41115.54998208528</v>
      </c>
      <c r="R12" s="23">
        <f>IF(OR(R10=0,R11=0)," ",R11/R10*1000)</f>
        <v>39903.19933375076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70"/>
      <c r="F13" s="45"/>
      <c r="G13" s="45">
        <v>17785</v>
      </c>
      <c r="H13" s="45">
        <v>5142</v>
      </c>
      <c r="I13" s="46">
        <v>33604</v>
      </c>
      <c r="J13" s="103">
        <f>SUM(D13:I13)</f>
        <v>56531</v>
      </c>
      <c r="K13" s="101">
        <v>22990</v>
      </c>
      <c r="L13" s="70">
        <v>35314</v>
      </c>
      <c r="M13" s="70"/>
      <c r="N13" s="70"/>
      <c r="O13" s="70"/>
      <c r="P13" s="71"/>
      <c r="Q13" s="26">
        <f>SUM(K13:P13)</f>
        <v>58304</v>
      </c>
      <c r="R13" s="22">
        <f>J13+Q13</f>
        <v>114835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70"/>
      <c r="F14" s="45"/>
      <c r="G14" s="45">
        <v>732969</v>
      </c>
      <c r="H14" s="45">
        <v>217024</v>
      </c>
      <c r="I14" s="46">
        <v>1331338</v>
      </c>
      <c r="J14" s="103">
        <f>SUM(D14:I14)</f>
        <v>2281331</v>
      </c>
      <c r="K14" s="101">
        <v>1117448</v>
      </c>
      <c r="L14" s="70">
        <v>1676359</v>
      </c>
      <c r="M14" s="70"/>
      <c r="N14" s="70"/>
      <c r="O14" s="70"/>
      <c r="P14" s="71"/>
      <c r="Q14" s="28">
        <f>SUM(K14:P14)</f>
        <v>2793807</v>
      </c>
      <c r="R14" s="24">
        <f>J14+Q14</f>
        <v>5075138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>
        <v>41212.7635648018</v>
      </c>
      <c r="H15" s="12">
        <v>42206.14546868923</v>
      </c>
      <c r="I15" s="47">
        <v>39618.438281157</v>
      </c>
      <c r="J15" s="27">
        <f>IF(OR(J13=0,J14=0)," ",J14/J13*1000)</f>
        <v>40355.39792326334</v>
      </c>
      <c r="K15" s="154">
        <v>48605.828621139626</v>
      </c>
      <c r="L15" s="12">
        <v>47470.09684544373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>
        <f>IF(OR(Q13=0,Q14=0)," ",Q14/Q13*1000)</f>
        <v>47917.93015916575</v>
      </c>
      <c r="R15" s="23">
        <f>IF(OR(R13=0,R14=0)," ",R14/R13*1000)</f>
        <v>44195.04506465799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74023</v>
      </c>
      <c r="E16" s="70">
        <v>52070</v>
      </c>
      <c r="F16" s="45">
        <v>54164</v>
      </c>
      <c r="G16" s="45">
        <v>36049</v>
      </c>
      <c r="H16" s="45">
        <v>52565</v>
      </c>
      <c r="I16" s="46">
        <v>23495</v>
      </c>
      <c r="J16" s="103">
        <f>SUM(D16:I16)</f>
        <v>292366</v>
      </c>
      <c r="K16" s="101">
        <v>85162</v>
      </c>
      <c r="L16" s="70">
        <v>46498</v>
      </c>
      <c r="M16" s="70">
        <v>50859</v>
      </c>
      <c r="N16" s="70">
        <v>39213</v>
      </c>
      <c r="O16" s="70">
        <v>54118</v>
      </c>
      <c r="P16" s="71"/>
      <c r="Q16" s="26">
        <f>SUM(K16:P16)</f>
        <v>275850</v>
      </c>
      <c r="R16" s="22">
        <f>J16+Q16</f>
        <v>568216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2401309</v>
      </c>
      <c r="E17" s="70">
        <v>1690365</v>
      </c>
      <c r="F17" s="45">
        <v>1939950</v>
      </c>
      <c r="G17" s="45">
        <v>1298526</v>
      </c>
      <c r="H17" s="70">
        <v>2165613</v>
      </c>
      <c r="I17" s="46">
        <v>989374</v>
      </c>
      <c r="J17" s="103">
        <f>SUM(D17:I17)</f>
        <v>10485137</v>
      </c>
      <c r="K17" s="101">
        <v>3379966</v>
      </c>
      <c r="L17" s="70">
        <v>2141932</v>
      </c>
      <c r="M17" s="70">
        <v>2781137</v>
      </c>
      <c r="N17" s="70">
        <v>2379636</v>
      </c>
      <c r="O17" s="70">
        <v>3321475</v>
      </c>
      <c r="P17" s="71"/>
      <c r="Q17" s="26">
        <f>SUM(K17:P17)</f>
        <v>14004146</v>
      </c>
      <c r="R17" s="22">
        <f>J17+Q17</f>
        <v>24489283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32440.03890682626</v>
      </c>
      <c r="E18" s="12">
        <v>32463.31860956405</v>
      </c>
      <c r="F18" s="12">
        <v>35816.22479875932</v>
      </c>
      <c r="G18" s="12">
        <v>36021.137895642045</v>
      </c>
      <c r="H18" s="12">
        <v>41198.763435746216</v>
      </c>
      <c r="I18" s="47">
        <v>42109.98084698872</v>
      </c>
      <c r="J18" s="27">
        <f>IF(OR(J16=0,J17=0)," ",J17/J16*1000)</f>
        <v>35863.051791247955</v>
      </c>
      <c r="K18" s="37">
        <v>39688.663958103374</v>
      </c>
      <c r="L18" s="12">
        <v>46065.0350552712</v>
      </c>
      <c r="M18" s="12">
        <v>54683.28122849447</v>
      </c>
      <c r="N18" s="12">
        <v>60684.8749139316</v>
      </c>
      <c r="O18" s="12">
        <v>61374.68125207879</v>
      </c>
      <c r="P18" s="47" t="s">
        <v>53</v>
      </c>
      <c r="Q18" s="27">
        <f>IF(OR(Q16=0,Q17=0)," ",Q17/Q16*1000)</f>
        <v>50767.25031720138</v>
      </c>
      <c r="R18" s="23">
        <f>IF(OR(R16=0,R17=0)," ",R17/R16*1000)</f>
        <v>43098.545271516465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70">
        <v>11508</v>
      </c>
      <c r="F19" s="45"/>
      <c r="G19" s="45"/>
      <c r="H19" s="45"/>
      <c r="I19" s="46">
        <v>15971</v>
      </c>
      <c r="J19" s="103">
        <f>SUM(D19:I19)</f>
        <v>27479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27479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70">
        <v>447261</v>
      </c>
      <c r="F20" s="45"/>
      <c r="G20" s="45"/>
      <c r="H20" s="45"/>
      <c r="I20" s="46">
        <v>677934</v>
      </c>
      <c r="J20" s="103">
        <f>SUM(D20:I20)</f>
        <v>1125195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1125195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>
        <v>38865.22419186653</v>
      </c>
      <c r="F21" s="12" t="s">
        <v>53</v>
      </c>
      <c r="G21" s="12" t="s">
        <v>53</v>
      </c>
      <c r="H21" s="12" t="s">
        <v>53</v>
      </c>
      <c r="I21" s="47">
        <v>42447.81165863127</v>
      </c>
      <c r="J21" s="27">
        <f>IF(OR(J19=0,J20=0)," ",J20/J19*1000)</f>
        <v>40947.45078059609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>
        <f>IF(OR(R19=0,R20=0)," ",R20/R19*1000)</f>
        <v>40947.45078059609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575432</v>
      </c>
      <c r="E31" s="70">
        <v>589890</v>
      </c>
      <c r="F31" s="45">
        <v>286895</v>
      </c>
      <c r="G31" s="45">
        <v>651320</v>
      </c>
      <c r="H31" s="45">
        <v>269015</v>
      </c>
      <c r="I31" s="46">
        <v>475762</v>
      </c>
      <c r="J31" s="103">
        <f>SUM(D31:I31)</f>
        <v>2848314</v>
      </c>
      <c r="K31" s="101">
        <v>376599</v>
      </c>
      <c r="L31" s="70">
        <v>386239</v>
      </c>
      <c r="M31" s="70">
        <v>522135</v>
      </c>
      <c r="N31" s="70">
        <v>718683</v>
      </c>
      <c r="O31" s="70">
        <v>787475</v>
      </c>
      <c r="P31" s="71"/>
      <c r="Q31" s="26">
        <f>SUM(K31:P31)</f>
        <v>2791131</v>
      </c>
      <c r="R31" s="22">
        <f>J31+Q31</f>
        <v>5639445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22290729</v>
      </c>
      <c r="E32" s="70">
        <v>20822012</v>
      </c>
      <c r="F32" s="45">
        <v>10393361</v>
      </c>
      <c r="G32" s="45">
        <v>25315916</v>
      </c>
      <c r="H32" s="45">
        <v>10715774</v>
      </c>
      <c r="I32" s="46">
        <v>18991529</v>
      </c>
      <c r="J32" s="103">
        <f>SUM(D32:I32)</f>
        <v>108529321</v>
      </c>
      <c r="K32" s="101">
        <v>15997383</v>
      </c>
      <c r="L32" s="70">
        <v>17244149</v>
      </c>
      <c r="M32" s="70">
        <v>25423136</v>
      </c>
      <c r="N32" s="70">
        <v>40147699</v>
      </c>
      <c r="O32" s="70">
        <v>48514252</v>
      </c>
      <c r="P32" s="71"/>
      <c r="Q32" s="28">
        <f>SUM(K32:P32)</f>
        <v>147326619</v>
      </c>
      <c r="R32" s="24">
        <f>J32+Q32</f>
        <v>255855940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38737.38165413115</v>
      </c>
      <c r="E33" s="12">
        <v>35298.126769397684</v>
      </c>
      <c r="F33" s="12">
        <v>36227.055194409106</v>
      </c>
      <c r="G33" s="12">
        <v>38868.629859362525</v>
      </c>
      <c r="H33" s="12">
        <v>39833.36988643756</v>
      </c>
      <c r="I33" s="47">
        <v>39918.12923268357</v>
      </c>
      <c r="J33" s="27">
        <f>IF(OR(J31=0,J32=0)," ",J32/J31*1000)</f>
        <v>38103.00444403251</v>
      </c>
      <c r="K33" s="154">
        <v>42478.55942262194</v>
      </c>
      <c r="L33" s="12">
        <v>44646.31743557745</v>
      </c>
      <c r="M33" s="12">
        <v>48690.73323948787</v>
      </c>
      <c r="N33" s="12">
        <v>55862.87556544402</v>
      </c>
      <c r="O33" s="12">
        <v>61607.35515413188</v>
      </c>
      <c r="P33" s="47" t="s">
        <v>53</v>
      </c>
      <c r="Q33" s="27">
        <f>IF(OR(Q31=0,Q32=0)," ",Q32/Q31*1000)</f>
        <v>52783.84246386142</v>
      </c>
      <c r="R33" s="23">
        <f>IF(OR(R31=0,R32=0)," ",R32/R31*1000)</f>
        <v>45368.99287075235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>
        <v>59573</v>
      </c>
      <c r="E34" s="70">
        <v>56617</v>
      </c>
      <c r="F34" s="70">
        <v>144840</v>
      </c>
      <c r="G34" s="70">
        <v>26691</v>
      </c>
      <c r="H34" s="70">
        <v>115930</v>
      </c>
      <c r="I34" s="71">
        <v>50843</v>
      </c>
      <c r="J34" s="103">
        <f>SUM(D34:I34)</f>
        <v>454494</v>
      </c>
      <c r="K34" s="101">
        <v>50261</v>
      </c>
      <c r="L34" s="70">
        <v>49855</v>
      </c>
      <c r="M34" s="70">
        <v>113410</v>
      </c>
      <c r="N34" s="70">
        <v>113462</v>
      </c>
      <c r="O34" s="70">
        <v>114993</v>
      </c>
      <c r="P34" s="71"/>
      <c r="Q34" s="26">
        <f>SUM(K34:P34)</f>
        <v>441981</v>
      </c>
      <c r="R34" s="22">
        <f>J34+Q34</f>
        <v>896475</v>
      </c>
      <c r="S34" s="5"/>
    </row>
    <row r="35" spans="1:19" s="6" customFormat="1" ht="15" customHeight="1">
      <c r="A35" s="162"/>
      <c r="B35" s="112" t="s">
        <v>10</v>
      </c>
      <c r="C35" s="112" t="s">
        <v>2</v>
      </c>
      <c r="D35" s="101">
        <v>1755090</v>
      </c>
      <c r="E35" s="70">
        <v>1715122</v>
      </c>
      <c r="F35" s="70">
        <v>4815284</v>
      </c>
      <c r="G35" s="70">
        <v>934850</v>
      </c>
      <c r="H35" s="70">
        <v>4396869</v>
      </c>
      <c r="I35" s="71">
        <v>2000271</v>
      </c>
      <c r="J35" s="103">
        <f>SUM(D35:I35)</f>
        <v>15617486</v>
      </c>
      <c r="K35" s="101">
        <v>1832887</v>
      </c>
      <c r="L35" s="70">
        <v>2075803</v>
      </c>
      <c r="M35" s="70">
        <v>5047091</v>
      </c>
      <c r="N35" s="70">
        <v>5969607</v>
      </c>
      <c r="O35" s="70">
        <v>6954831</v>
      </c>
      <c r="P35" s="71"/>
      <c r="Q35" s="26">
        <f>SUM(K35:P35)</f>
        <v>21880219</v>
      </c>
      <c r="R35" s="22">
        <f>J35+Q35</f>
        <v>37497705</v>
      </c>
      <c r="S35" s="5"/>
    </row>
    <row r="36" spans="1:19" s="6" customFormat="1" ht="15" customHeight="1" thickBot="1">
      <c r="A36" s="163"/>
      <c r="B36" s="113" t="s">
        <v>18</v>
      </c>
      <c r="C36" s="113" t="s">
        <v>3</v>
      </c>
      <c r="D36" s="154">
        <v>29461.16529300186</v>
      </c>
      <c r="E36" s="12">
        <v>30293.410106505115</v>
      </c>
      <c r="F36" s="12">
        <v>33245.53990610329</v>
      </c>
      <c r="G36" s="12">
        <v>35024.914765276684</v>
      </c>
      <c r="H36" s="12">
        <v>37926.93004399206</v>
      </c>
      <c r="I36" s="47">
        <v>39342.111991817954</v>
      </c>
      <c r="J36" s="27">
        <f>IF(OR(J34=0,J35=0)," ",J35/J34*1000)</f>
        <v>34362.35901904096</v>
      </c>
      <c r="K36" s="154">
        <v>36467.380274964686</v>
      </c>
      <c r="L36" s="12">
        <v>41636.806739544685</v>
      </c>
      <c r="M36" s="12">
        <v>44503.050877347676</v>
      </c>
      <c r="N36" s="12">
        <v>52613.271403641746</v>
      </c>
      <c r="O36" s="12">
        <v>60480.472724426705</v>
      </c>
      <c r="P36" s="47" t="s">
        <v>53</v>
      </c>
      <c r="Q36" s="27">
        <f>IF(OR(Q34=0,Q35=0)," ",Q35/Q34*1000)</f>
        <v>49504.88595663614</v>
      </c>
      <c r="R36" s="23">
        <f>IF(OR(R34=0,R35=0)," ",R35/R34*1000)</f>
        <v>41827.942775872165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/>
      <c r="E40" s="70"/>
      <c r="F40" s="45"/>
      <c r="G40" s="45"/>
      <c r="H40" s="45">
        <v>793</v>
      </c>
      <c r="I40" s="46"/>
      <c r="J40" s="49">
        <f>SUM(D40:I40)</f>
        <v>793</v>
      </c>
      <c r="K40" s="101"/>
      <c r="L40" s="70"/>
      <c r="M40" s="70"/>
      <c r="N40" s="70">
        <v>353</v>
      </c>
      <c r="O40" s="70"/>
      <c r="P40" s="71"/>
      <c r="Q40" s="26">
        <f>SUM(K40:P40)</f>
        <v>353</v>
      </c>
      <c r="R40" s="22">
        <f>J40+Q40</f>
        <v>1146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/>
      <c r="E41" s="70"/>
      <c r="F41" s="45"/>
      <c r="G41" s="45"/>
      <c r="H41" s="45">
        <v>37999</v>
      </c>
      <c r="I41" s="46"/>
      <c r="J41" s="49">
        <f>SUM(D41:I41)</f>
        <v>37999</v>
      </c>
      <c r="K41" s="101"/>
      <c r="L41" s="70"/>
      <c r="M41" s="70"/>
      <c r="N41" s="70">
        <v>5489</v>
      </c>
      <c r="O41" s="70"/>
      <c r="P41" s="71"/>
      <c r="Q41" s="26">
        <f>SUM(K41:P41)</f>
        <v>5489</v>
      </c>
      <c r="R41" s="22">
        <f>J41+Q41</f>
        <v>43488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>
        <v>47918.03278688525</v>
      </c>
      <c r="I42" s="47" t="s">
        <v>53</v>
      </c>
      <c r="J42" s="27">
        <f>IF(OR(J40=0,J41=0)," ",J41/J40*1000)</f>
        <v>47918.03278688525</v>
      </c>
      <c r="K42" s="154" t="s">
        <v>53</v>
      </c>
      <c r="L42" s="12" t="s">
        <v>53</v>
      </c>
      <c r="M42" s="12" t="s">
        <v>53</v>
      </c>
      <c r="N42" s="12">
        <v>15549.57507082153</v>
      </c>
      <c r="O42" s="12" t="s">
        <v>53</v>
      </c>
      <c r="P42" s="47" t="s">
        <v>53</v>
      </c>
      <c r="Q42" s="27">
        <f>IF(OR(Q40=0,Q41=0)," ",Q41/Q40*1000)</f>
        <v>15549.57507082153</v>
      </c>
      <c r="R42" s="23">
        <f>IF(OR(R40=0,R41=0)," ",R41/R40*1000)</f>
        <v>37947.64397905759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>
        <v>2</v>
      </c>
      <c r="E43" s="70">
        <v>3</v>
      </c>
      <c r="F43" s="45">
        <v>3</v>
      </c>
      <c r="G43" s="45"/>
      <c r="H43" s="45"/>
      <c r="I43" s="46">
        <v>5</v>
      </c>
      <c r="J43" s="49">
        <f>SUM(D43:I43)</f>
        <v>13</v>
      </c>
      <c r="K43" s="101">
        <v>2</v>
      </c>
      <c r="L43" s="70">
        <v>2</v>
      </c>
      <c r="M43" s="70"/>
      <c r="N43" s="70">
        <v>2</v>
      </c>
      <c r="O43" s="70"/>
      <c r="P43" s="71"/>
      <c r="Q43" s="26">
        <f>SUM(K43:P43)</f>
        <v>6</v>
      </c>
      <c r="R43" s="22">
        <f>J43+Q43</f>
        <v>19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43">
        <v>812</v>
      </c>
      <c r="E44" s="70">
        <v>1279</v>
      </c>
      <c r="F44" s="45">
        <v>1198</v>
      </c>
      <c r="G44" s="45"/>
      <c r="H44" s="45"/>
      <c r="I44" s="46">
        <v>3018</v>
      </c>
      <c r="J44" s="49">
        <f>SUM(D44:I44)</f>
        <v>6307</v>
      </c>
      <c r="K44" s="101">
        <v>789</v>
      </c>
      <c r="L44" s="70">
        <v>785</v>
      </c>
      <c r="M44" s="70"/>
      <c r="N44" s="70">
        <v>783</v>
      </c>
      <c r="O44" s="70"/>
      <c r="P44" s="71"/>
      <c r="Q44" s="26">
        <f>SUM(K44:P44)</f>
        <v>2357</v>
      </c>
      <c r="R44" s="22">
        <f>J44+Q44</f>
        <v>8664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>
        <v>406000</v>
      </c>
      <c r="E45" s="12">
        <v>426333.3333333333</v>
      </c>
      <c r="F45" s="12">
        <v>399333.3333333333</v>
      </c>
      <c r="G45" s="12" t="s">
        <v>53</v>
      </c>
      <c r="H45" s="12" t="s">
        <v>53</v>
      </c>
      <c r="I45" s="47">
        <v>603600</v>
      </c>
      <c r="J45" s="27">
        <f>IF(OR(J43=0,J44=0)," ",J44/J43*1000)</f>
        <v>485153.8461538461</v>
      </c>
      <c r="K45" s="154">
        <v>394500</v>
      </c>
      <c r="L45" s="12">
        <v>392500</v>
      </c>
      <c r="M45" s="12" t="s">
        <v>53</v>
      </c>
      <c r="N45" s="12">
        <v>391500</v>
      </c>
      <c r="O45" s="12" t="s">
        <v>53</v>
      </c>
      <c r="P45" s="47" t="s">
        <v>53</v>
      </c>
      <c r="Q45" s="27">
        <f>IF(OR(Q43=0,Q44=0)," ",Q44/Q43*1000)</f>
        <v>392833.3333333333</v>
      </c>
      <c r="R45" s="23">
        <f>IF(OR(R43=0,R44=0)," ",R44/R43*1000)</f>
        <v>456000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70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70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56" t="s">
        <v>1</v>
      </c>
      <c r="D49" s="159">
        <f>D4+D7+D10+D13+D16+D19+D22+D25+D28+D31+D34+D37+D40+D46+D43</f>
        <v>755695</v>
      </c>
      <c r="E49" s="54">
        <f aca="true" t="shared" si="0" ref="E49:H50">E4+E7+E10+E13+E16+E19+E22+E25+E28+E31+E34+E37+E40+E46+E43</f>
        <v>801921</v>
      </c>
      <c r="F49" s="53">
        <f t="shared" si="0"/>
        <v>503136</v>
      </c>
      <c r="G49" s="53">
        <f t="shared" si="0"/>
        <v>754202</v>
      </c>
      <c r="H49" s="53">
        <f t="shared" si="0"/>
        <v>497940</v>
      </c>
      <c r="I49" s="53">
        <f>I4+I7+I10+I13+I16+I19+I22+I25+I28+I31+I34+I37+I40+I46+I43</f>
        <v>615671</v>
      </c>
      <c r="J49" s="102">
        <f>SUM(D49:I49)</f>
        <v>3928565</v>
      </c>
      <c r="K49" s="53">
        <f>K4+K7+K10+K13+K16+K19+K22+K25+K28+K31+K34+K37+K40+K46+K43</f>
        <v>579920</v>
      </c>
      <c r="L49" s="53">
        <f>L4+L7+L10+L13+L16+L19+L22+L25+L28+L31+L34+L37+L40+L46+L43</f>
        <v>566010</v>
      </c>
      <c r="M49" s="14">
        <f aca="true" t="shared" si="1" ref="M49:P50">M4+M7+M10+M13+M16+M19+M22+M25+M28+M31+M34+M37+M40+M46+M43</f>
        <v>723614</v>
      </c>
      <c r="N49" s="14">
        <f t="shared" si="1"/>
        <v>974126</v>
      </c>
      <c r="O49" s="53">
        <f t="shared" si="1"/>
        <v>956586</v>
      </c>
      <c r="P49" s="55">
        <f t="shared" si="1"/>
        <v>0</v>
      </c>
      <c r="Q49" s="29">
        <f>SUM(K49:P49)</f>
        <v>3800256</v>
      </c>
      <c r="R49" s="25">
        <f>J49+Q49</f>
        <v>7728821</v>
      </c>
    </row>
    <row r="50" spans="1:18" ht="15" customHeight="1">
      <c r="A50" s="165"/>
      <c r="B50" s="112" t="s">
        <v>10</v>
      </c>
      <c r="C50" s="157" t="s">
        <v>2</v>
      </c>
      <c r="D50" s="160">
        <f>D5+D8+D11+D14+D17+D20+D23+D26+D29+D32+D35+D38+D41+D47+D44</f>
        <v>28216373</v>
      </c>
      <c r="E50" s="54">
        <f t="shared" si="0"/>
        <v>28305930</v>
      </c>
      <c r="F50" s="53">
        <f t="shared" si="0"/>
        <v>17855643</v>
      </c>
      <c r="G50" s="53">
        <f t="shared" si="0"/>
        <v>29162259</v>
      </c>
      <c r="H50" s="53">
        <f t="shared" si="0"/>
        <v>19805436</v>
      </c>
      <c r="I50" s="53">
        <f>I5+I8+I11+I14+I17+I20+I23+I26+I29+I32+I35+I38+I41+I47+I44</f>
        <v>24645205</v>
      </c>
      <c r="J50" s="102">
        <f>SUM(D50:I50)</f>
        <v>147990846</v>
      </c>
      <c r="K50" s="53">
        <f>K5+K8+K11+K14+K17+K20+K23+K26+K29+K32+K35+K38+K41+K47+K44</f>
        <v>24236525</v>
      </c>
      <c r="L50" s="56">
        <f>L5+L8+L11+L14+L17+L20+L23+L26+L29+L32+L35+L38+L41+L47+L44</f>
        <v>25276428</v>
      </c>
      <c r="M50" s="13">
        <f t="shared" si="1"/>
        <v>34954788</v>
      </c>
      <c r="N50" s="13">
        <f t="shared" si="1"/>
        <v>54658647</v>
      </c>
      <c r="O50" s="56">
        <f t="shared" si="1"/>
        <v>58790558</v>
      </c>
      <c r="P50" s="57">
        <f>P5+P8+P11+P14+P17+P20+P23+P26+P29+P32+P35+P38+P41+P47+P44</f>
        <v>0</v>
      </c>
      <c r="Q50" s="28">
        <f>SUM(K50:P50)</f>
        <v>197916946</v>
      </c>
      <c r="R50" s="24">
        <f>J50+Q50</f>
        <v>345907792</v>
      </c>
    </row>
    <row r="51" spans="1:18" ht="15" customHeight="1" thickBot="1">
      <c r="A51" s="166"/>
      <c r="B51" s="113" t="s">
        <v>18</v>
      </c>
      <c r="C51" s="158" t="s">
        <v>3</v>
      </c>
      <c r="D51" s="17">
        <f>IF(OR(D49=0,D50=0)," ",D50/D49*1000)</f>
        <v>37338.308444544426</v>
      </c>
      <c r="E51" s="12">
        <f aca="true" t="shared" si="2" ref="E51:L51">IF(OR(E49=0,E50=0)," ",E50/E49*1000)</f>
        <v>35297.654008312544</v>
      </c>
      <c r="F51" s="12">
        <f t="shared" si="2"/>
        <v>35488.70086815493</v>
      </c>
      <c r="G51" s="12">
        <f t="shared" si="2"/>
        <v>38666.377177467046</v>
      </c>
      <c r="H51" s="12">
        <f t="shared" si="2"/>
        <v>39774.74394505362</v>
      </c>
      <c r="I51" s="12">
        <f>IF(OR(I49=0,I50=0)," ",I50/I49*1000)</f>
        <v>40029.829243215936</v>
      </c>
      <c r="J51" s="27">
        <f>IF(OR(J49=0,J50=0)," ",J50/J49*1000)</f>
        <v>37670.458806205315</v>
      </c>
      <c r="K51" s="12">
        <f>IF(OR(K49=0,K50=0)," ",K50/K49*1000)</f>
        <v>41792.87660366947</v>
      </c>
      <c r="L51" s="12">
        <f t="shared" si="2"/>
        <v>44657.211003339165</v>
      </c>
      <c r="M51" s="12">
        <f aca="true" t="shared" si="3" ref="M51:R51">IF(OR(M49=0,M50=0)," ",M50/M49*1000)</f>
        <v>48305.848145558266</v>
      </c>
      <c r="N51" s="12">
        <f t="shared" si="3"/>
        <v>56110.448750982934</v>
      </c>
      <c r="O51" s="12">
        <f t="shared" si="3"/>
        <v>61458.72718187387</v>
      </c>
      <c r="P51" s="47" t="str">
        <f t="shared" si="3"/>
        <v> </v>
      </c>
      <c r="Q51" s="27">
        <f t="shared" si="3"/>
        <v>52079.8983015881</v>
      </c>
      <c r="R51" s="23">
        <f t="shared" si="3"/>
        <v>44755.57035154521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0</v>
      </c>
      <c r="Q52" s="34">
        <f>'総合計'!Q52</f>
        <v>104.35271969688793</v>
      </c>
      <c r="R52" s="36">
        <f>'総合計'!R52</f>
        <v>105.75140241466647</v>
      </c>
    </row>
    <row r="53" spans="1:3" ht="14.25">
      <c r="A53" s="111" t="str">
        <f>'総合計'!A62</f>
        <v>※4～12月は確々報値、1月は確報値、2月は速報値。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  <mergeCell ref="A31:A33"/>
    <mergeCell ref="A34:A36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44285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5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6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0</v>
      </c>
      <c r="Q52" s="34">
        <f>'総合計'!Q52</f>
        <v>104.35271969688793</v>
      </c>
      <c r="R52" s="36">
        <f>'総合計'!R52</f>
        <v>105.75140241466647</v>
      </c>
    </row>
    <row r="53" spans="1:3" ht="14.25">
      <c r="A53" s="111" t="str">
        <f>'総合計'!A62</f>
        <v>※4～12月は確々報値、1月は確報値、2月は速報値。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  <mergeCell ref="Q2:R2"/>
    <mergeCell ref="A34:A36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44285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15">
        <f>'B一般'!D4+'B原料'!D4</f>
        <v>10017</v>
      </c>
      <c r="E4" s="11">
        <f>'B一般'!E4+'B原料'!E4</f>
        <v>0</v>
      </c>
      <c r="F4" s="11">
        <f>'B一般'!F4+'B原料'!F4</f>
        <v>0</v>
      </c>
      <c r="G4" s="11">
        <f>'B一般'!G4+'B原料'!G4</f>
        <v>0</v>
      </c>
      <c r="H4" s="11">
        <f>'B一般'!H4+'B原料'!H4</f>
        <v>0</v>
      </c>
      <c r="I4" s="18">
        <f>'B一般'!I4+'B原料'!I4</f>
        <v>0</v>
      </c>
      <c r="J4" s="30">
        <f>SUM(D4:I4)</f>
        <v>10017</v>
      </c>
      <c r="K4" s="22">
        <f>'B一般'!K4+'B原料'!K4</f>
        <v>0</v>
      </c>
      <c r="L4" s="11">
        <f>'B一般'!L4+'B原料'!L4</f>
        <v>35964</v>
      </c>
      <c r="M4" s="11">
        <f>'B一般'!M4+'B原料'!M4</f>
        <v>34192</v>
      </c>
      <c r="N4" s="11">
        <f>'B一般'!N4+'B原料'!N4</f>
        <v>48256</v>
      </c>
      <c r="O4" s="11">
        <f>'B一般'!O4+'B原料'!O4</f>
        <v>8722</v>
      </c>
      <c r="P4" s="18">
        <f>'B一般'!P4+'B原料'!P4</f>
        <v>0</v>
      </c>
      <c r="Q4" s="30">
        <f>SUM(K4:P4)</f>
        <v>127134</v>
      </c>
      <c r="R4" s="22">
        <f>J4+Q4</f>
        <v>137151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16">
        <f>'B一般'!D5+'B原料'!D5</f>
        <v>643213</v>
      </c>
      <c r="E5" s="11">
        <f>'B一般'!E5+'B原料'!E5</f>
        <v>0</v>
      </c>
      <c r="F5" s="11">
        <f>'B一般'!F5+'B原料'!F5</f>
        <v>0</v>
      </c>
      <c r="G5" s="11">
        <f>'B一般'!G5+'B原料'!G5</f>
        <v>0</v>
      </c>
      <c r="H5" s="11">
        <f>'B一般'!H5+'B原料'!H5</f>
        <v>0</v>
      </c>
      <c r="I5" s="18">
        <f>'B一般'!I5+'B原料'!I5</f>
        <v>0</v>
      </c>
      <c r="J5" s="26">
        <f>SUM(D5:I5)</f>
        <v>643213</v>
      </c>
      <c r="K5" s="22">
        <f>'B一般'!K5+'B原料'!K5</f>
        <v>0</v>
      </c>
      <c r="L5" s="11">
        <f>'B一般'!L5+'B原料'!L5</f>
        <v>1678416</v>
      </c>
      <c r="M5" s="11">
        <f>'B一般'!M5+'B原料'!M5</f>
        <v>1885071</v>
      </c>
      <c r="N5" s="11">
        <f>'B一般'!N5+'B原料'!N5</f>
        <v>2464854</v>
      </c>
      <c r="O5" s="11">
        <f>'B一般'!O5+'B原料'!O5</f>
        <v>533480</v>
      </c>
      <c r="P5" s="18">
        <f>'B一般'!P5+'B原料'!P5</f>
        <v>0</v>
      </c>
      <c r="Q5" s="26">
        <f>SUM(K5:P5)</f>
        <v>6561821</v>
      </c>
      <c r="R5" s="22">
        <f>J5+Q5</f>
        <v>7205034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7">
        <f>IF(OR(D4=0,D5=0)," ",(D5/D4)*1000)</f>
        <v>64212.13936308276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64212.13936308276</v>
      </c>
      <c r="K6" s="23" t="str">
        <f t="shared" si="0"/>
        <v> </v>
      </c>
      <c r="L6" s="12">
        <f t="shared" si="0"/>
        <v>46669.33600266933</v>
      </c>
      <c r="M6" s="12">
        <f t="shared" si="0"/>
        <v>55131.93144595227</v>
      </c>
      <c r="N6" s="12">
        <f t="shared" si="0"/>
        <v>51078.70523872679</v>
      </c>
      <c r="O6" s="12">
        <f t="shared" si="0"/>
        <v>61164.87044255905</v>
      </c>
      <c r="P6" s="19" t="str">
        <f t="shared" si="0"/>
        <v> </v>
      </c>
      <c r="Q6" s="27">
        <f t="shared" si="0"/>
        <v>51613.42363175861</v>
      </c>
      <c r="R6" s="23">
        <f t="shared" si="0"/>
        <v>52533.58706826782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15">
        <f>'B一般'!D7+'B原料'!D7</f>
        <v>0</v>
      </c>
      <c r="E7" s="11">
        <f>'B一般'!E7+'B原料'!E7</f>
        <v>43491</v>
      </c>
      <c r="F7" s="11">
        <f>'B一般'!F7+'B原料'!F7</f>
        <v>0</v>
      </c>
      <c r="G7" s="11">
        <f>'B一般'!G7+'B原料'!G7</f>
        <v>3295</v>
      </c>
      <c r="H7" s="11">
        <f>'B一般'!H7+'B原料'!H7</f>
        <v>20877</v>
      </c>
      <c r="I7" s="18">
        <f>'B一般'!I7+'B原料'!I7</f>
        <v>24087</v>
      </c>
      <c r="J7" s="30">
        <f>SUM(D7:I7)</f>
        <v>91750</v>
      </c>
      <c r="K7" s="22">
        <f>'B一般'!K7+'B原料'!K7</f>
        <v>12114</v>
      </c>
      <c r="L7" s="11">
        <f>'B一般'!L7+'B原料'!L7</f>
        <v>0</v>
      </c>
      <c r="M7" s="11">
        <f>'B一般'!M7+'B原料'!M7</f>
        <v>0</v>
      </c>
      <c r="N7" s="11">
        <f>'B一般'!N7+'B原料'!N7</f>
        <v>11326</v>
      </c>
      <c r="O7" s="11">
        <f>'B一般'!O7+'B原料'!O7</f>
        <v>37572</v>
      </c>
      <c r="P7" s="18">
        <f>'B一般'!P7+'B原料'!P7</f>
        <v>0</v>
      </c>
      <c r="Q7" s="30">
        <f>SUM(K7:P7)</f>
        <v>61012</v>
      </c>
      <c r="R7" s="22">
        <f>J7+Q7</f>
        <v>152762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16">
        <f>'B一般'!D8+'B原料'!D8</f>
        <v>0</v>
      </c>
      <c r="E8" s="11">
        <f>'B一般'!E8+'B原料'!E8</f>
        <v>1925447</v>
      </c>
      <c r="F8" s="11">
        <f>'B一般'!F8+'B原料'!F8</f>
        <v>0</v>
      </c>
      <c r="G8" s="11">
        <f>'B一般'!G8+'B原料'!G8</f>
        <v>137684</v>
      </c>
      <c r="H8" s="11">
        <f>'B一般'!H8+'B原料'!H8</f>
        <v>821263</v>
      </c>
      <c r="I8" s="18">
        <f>'B一般'!I8+'B原料'!I8</f>
        <v>921877</v>
      </c>
      <c r="J8" s="26">
        <f>SUM(D8:I8)</f>
        <v>3806271</v>
      </c>
      <c r="K8" s="22">
        <f>'B一般'!K8+'B原料'!K8</f>
        <v>561310</v>
      </c>
      <c r="L8" s="11">
        <f>'B一般'!L8+'B原料'!L8</f>
        <v>0</v>
      </c>
      <c r="M8" s="11">
        <f>'B一般'!M8+'B原料'!M8</f>
        <v>0</v>
      </c>
      <c r="N8" s="11">
        <f>'B一般'!N8+'B原料'!N8</f>
        <v>510228</v>
      </c>
      <c r="O8" s="11">
        <f>'B一般'!O8+'B原料'!O8</f>
        <v>2692963</v>
      </c>
      <c r="P8" s="18">
        <f>'B一般'!P8+'B原料'!P8</f>
        <v>0</v>
      </c>
      <c r="Q8" s="26">
        <f>SUM(K8:P8)</f>
        <v>3764501</v>
      </c>
      <c r="R8" s="22">
        <f>J8+Q8</f>
        <v>7570772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7" t="str">
        <f>IF(OR(D7=0,D8=0)," ",(D8/D7)*1000)</f>
        <v> </v>
      </c>
      <c r="E9" s="12">
        <f aca="true" t="shared" si="1" ref="E9:R9">IF(OR(E7=0,E8=0)," ",(E8/E7)*1000)</f>
        <v>44272.30921340048</v>
      </c>
      <c r="F9" s="12" t="str">
        <f t="shared" si="1"/>
        <v> </v>
      </c>
      <c r="G9" s="12">
        <f t="shared" si="1"/>
        <v>41785.73596358118</v>
      </c>
      <c r="H9" s="12">
        <f t="shared" si="1"/>
        <v>39338.17119317909</v>
      </c>
      <c r="I9" s="19">
        <f t="shared" si="1"/>
        <v>38272.80275667373</v>
      </c>
      <c r="J9" s="27">
        <f t="shared" si="1"/>
        <v>41485.242506811985</v>
      </c>
      <c r="K9" s="23">
        <f t="shared" si="1"/>
        <v>46335.64470860162</v>
      </c>
      <c r="L9" s="12" t="str">
        <f t="shared" si="1"/>
        <v> </v>
      </c>
      <c r="M9" s="12" t="str">
        <f t="shared" si="1"/>
        <v> </v>
      </c>
      <c r="N9" s="12">
        <f t="shared" si="1"/>
        <v>45049.26717287657</v>
      </c>
      <c r="O9" s="12">
        <f t="shared" si="1"/>
        <v>71674.7311827957</v>
      </c>
      <c r="P9" s="19" t="str">
        <f t="shared" si="1"/>
        <v> </v>
      </c>
      <c r="Q9" s="27">
        <f t="shared" si="1"/>
        <v>61700.99324723005</v>
      </c>
      <c r="R9" s="23">
        <f t="shared" si="1"/>
        <v>49559.262120160776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0</v>
      </c>
      <c r="G10" s="11">
        <f>'B一般'!G10+'B原料'!G10</f>
        <v>0</v>
      </c>
      <c r="H10" s="11">
        <f>'B一般'!H10+'B原料'!H10</f>
        <v>34452</v>
      </c>
      <c r="I10" s="18">
        <f>'B一般'!I10+'B原料'!I10</f>
        <v>16890</v>
      </c>
      <c r="J10" s="30">
        <f>SUM(D10:I10)</f>
        <v>51342</v>
      </c>
      <c r="K10" s="22">
        <f>'B一般'!K10+'B原料'!K10</f>
        <v>0</v>
      </c>
      <c r="L10" s="11">
        <f>'B一般'!L10+'B原料'!L10</f>
        <v>6510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0">
        <f>SUM(K10:P10)</f>
        <v>6510</v>
      </c>
      <c r="R10" s="22">
        <f>J10+Q10</f>
        <v>57852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0</v>
      </c>
      <c r="G11" s="11">
        <f>'B一般'!G11+'B原料'!G11</f>
        <v>0</v>
      </c>
      <c r="H11" s="11">
        <f>'B一般'!H11+'B原料'!H11</f>
        <v>1301551</v>
      </c>
      <c r="I11" s="18">
        <f>'B一般'!I11+'B原料'!I11</f>
        <v>659560</v>
      </c>
      <c r="J11" s="26">
        <f>SUM(D11:I11)</f>
        <v>1961111</v>
      </c>
      <c r="K11" s="22">
        <f>'B一般'!K11+'B原料'!K11</f>
        <v>0</v>
      </c>
      <c r="L11" s="11">
        <f>'B一般'!L11+'B原料'!L11</f>
        <v>267684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267684</v>
      </c>
      <c r="R11" s="22">
        <f>J11+Q11</f>
        <v>2228795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>
        <f t="shared" si="2"/>
        <v>37778.677580401716</v>
      </c>
      <c r="I12" s="19">
        <f t="shared" si="2"/>
        <v>39050.32563647129</v>
      </c>
      <c r="J12" s="27">
        <f t="shared" si="2"/>
        <v>38197.012192746675</v>
      </c>
      <c r="K12" s="23" t="str">
        <f t="shared" si="2"/>
        <v> </v>
      </c>
      <c r="L12" s="12">
        <f t="shared" si="2"/>
        <v>41118.89400921659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>
        <f t="shared" si="2"/>
        <v>41118.89400921659</v>
      </c>
      <c r="R12" s="23">
        <f t="shared" si="2"/>
        <v>38525.807232247804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5">
        <f>'B一般'!D13+'B原料'!D13</f>
        <v>6000</v>
      </c>
      <c r="E13" s="11">
        <f>'B一般'!E13+'B原料'!E13</f>
        <v>0</v>
      </c>
      <c r="F13" s="11">
        <f>'B一般'!F13+'B原料'!F13</f>
        <v>17248</v>
      </c>
      <c r="G13" s="11">
        <f>'B一般'!G13+'B原料'!G13</f>
        <v>5075</v>
      </c>
      <c r="H13" s="11">
        <f>'B一般'!H13+'B原料'!H13</f>
        <v>0</v>
      </c>
      <c r="I13" s="18">
        <f>'B一般'!I13+'B原料'!I13</f>
        <v>38153</v>
      </c>
      <c r="J13" s="30">
        <f>SUM(D13:I13)</f>
        <v>66476</v>
      </c>
      <c r="K13" s="22">
        <f>'B一般'!K13+'B原料'!K13</f>
        <v>41909</v>
      </c>
      <c r="L13" s="11">
        <f>'B一般'!L13+'B原料'!L13</f>
        <v>58054</v>
      </c>
      <c r="M13" s="11">
        <f>'B一般'!M13+'B原料'!M13</f>
        <v>10921</v>
      </c>
      <c r="N13" s="11">
        <f>'B一般'!N13+'B原料'!N13</f>
        <v>0</v>
      </c>
      <c r="O13" s="11">
        <f>'B一般'!O13+'B原料'!O13</f>
        <v>0</v>
      </c>
      <c r="P13" s="18">
        <f>'B一般'!P13+'B原料'!P13</f>
        <v>0</v>
      </c>
      <c r="Q13" s="30">
        <f>SUM(K13:P13)</f>
        <v>110884</v>
      </c>
      <c r="R13" s="22">
        <f>J13+Q13</f>
        <v>177360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6">
        <f>'B一般'!D14+'B原料'!D14</f>
        <v>409391</v>
      </c>
      <c r="E14" s="11">
        <f>'B一般'!E14+'B原料'!E14</f>
        <v>0</v>
      </c>
      <c r="F14" s="11">
        <f>'B一般'!F14+'B原料'!F14</f>
        <v>497349</v>
      </c>
      <c r="G14" s="11">
        <f>'B一般'!G14+'B原料'!G14</f>
        <v>197746</v>
      </c>
      <c r="H14" s="11">
        <f>'B一般'!H14+'B原料'!H14</f>
        <v>0</v>
      </c>
      <c r="I14" s="18">
        <f>'B一般'!I14+'B原料'!I14</f>
        <v>1607844</v>
      </c>
      <c r="J14" s="26">
        <f>SUM(D14:I14)</f>
        <v>2712330</v>
      </c>
      <c r="K14" s="22">
        <f>'B一般'!K14+'B原料'!K14</f>
        <v>2007476</v>
      </c>
      <c r="L14" s="11">
        <f>'B一般'!L14+'B原料'!L14</f>
        <v>2871840</v>
      </c>
      <c r="M14" s="11">
        <f>'B一般'!M14+'B原料'!M14</f>
        <v>578951</v>
      </c>
      <c r="N14" s="11">
        <f>'B一般'!N14+'B原料'!N14</f>
        <v>0</v>
      </c>
      <c r="O14" s="11">
        <f>'B一般'!O14+'B原料'!O14</f>
        <v>0</v>
      </c>
      <c r="P14" s="18">
        <f>'B一般'!P14+'B原料'!P14</f>
        <v>0</v>
      </c>
      <c r="Q14" s="26">
        <f>SUM(K14:P14)</f>
        <v>5458267</v>
      </c>
      <c r="R14" s="22">
        <f>J14+Q14</f>
        <v>8170597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7">
        <f>IF(OR(D13=0,D14=0)," ",(D14/D13)*1000)</f>
        <v>68231.83333333333</v>
      </c>
      <c r="E15" s="12" t="str">
        <f aca="true" t="shared" si="3" ref="E15:R15">IF(OR(E13=0,E14=0)," ",(E14/E13)*1000)</f>
        <v> </v>
      </c>
      <c r="F15" s="12">
        <f t="shared" si="3"/>
        <v>28835.169294990723</v>
      </c>
      <c r="G15" s="12">
        <f t="shared" si="3"/>
        <v>38964.72906403941</v>
      </c>
      <c r="H15" s="12" t="str">
        <f t="shared" si="3"/>
        <v> </v>
      </c>
      <c r="I15" s="19">
        <f t="shared" si="3"/>
        <v>42142.00718161088</v>
      </c>
      <c r="J15" s="27">
        <f t="shared" si="3"/>
        <v>40801.642698116615</v>
      </c>
      <c r="K15" s="23">
        <f t="shared" si="3"/>
        <v>47900.83275668711</v>
      </c>
      <c r="L15" s="12">
        <f t="shared" si="3"/>
        <v>49468.42594825508</v>
      </c>
      <c r="M15" s="12">
        <f t="shared" si="3"/>
        <v>53012.63620547569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49225.018938710724</v>
      </c>
      <c r="R15" s="23">
        <f t="shared" si="3"/>
        <v>46067.867613892646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5">
        <f>'B一般'!D16+'B原料'!D16</f>
        <v>33609</v>
      </c>
      <c r="E16" s="11">
        <f>'B一般'!E16+'B原料'!E16</f>
        <v>49464</v>
      </c>
      <c r="F16" s="11">
        <f>'B一般'!F16+'B原料'!F16</f>
        <v>14828</v>
      </c>
      <c r="G16" s="11">
        <f>'B一般'!G16+'B原料'!G16</f>
        <v>11792</v>
      </c>
      <c r="H16" s="11">
        <f>'B一般'!H16+'B原料'!H16</f>
        <v>56478</v>
      </c>
      <c r="I16" s="18">
        <f>'B一般'!I16+'B原料'!I16</f>
        <v>43600</v>
      </c>
      <c r="J16" s="30">
        <f>SUM(D16:I16)</f>
        <v>209771</v>
      </c>
      <c r="K16" s="22">
        <f>'B一般'!K16+'B原料'!K16</f>
        <v>35091</v>
      </c>
      <c r="L16" s="11">
        <f>'B一般'!L16+'B原料'!L16</f>
        <v>47858</v>
      </c>
      <c r="M16" s="11">
        <f>'B一般'!M16+'B原料'!M16</f>
        <v>46786</v>
      </c>
      <c r="N16" s="11">
        <f>'B一般'!N16+'B原料'!N16</f>
        <v>29204</v>
      </c>
      <c r="O16" s="11">
        <f>'B一般'!O16+'B原料'!O16</f>
        <v>39175</v>
      </c>
      <c r="P16" s="18">
        <f>'B一般'!P16+'B原料'!P16</f>
        <v>0</v>
      </c>
      <c r="Q16" s="30">
        <f>SUM(K16:P16)</f>
        <v>198114</v>
      </c>
      <c r="R16" s="22">
        <f>J16+Q16</f>
        <v>407885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6">
        <f>'B一般'!D17+'B原料'!D17</f>
        <v>1322004</v>
      </c>
      <c r="E17" s="11">
        <f>'B一般'!E17+'B原料'!E17</f>
        <v>1505132</v>
      </c>
      <c r="F17" s="11">
        <f>'B一般'!F17+'B原料'!F17</f>
        <v>557011</v>
      </c>
      <c r="G17" s="11">
        <f>'B一般'!G17+'B原料'!G17</f>
        <v>402628</v>
      </c>
      <c r="H17" s="11">
        <f>'B一般'!H17+'B原料'!H17</f>
        <v>2237798</v>
      </c>
      <c r="I17" s="18">
        <f>'B一般'!I17+'B原料'!I17</f>
        <v>1691300</v>
      </c>
      <c r="J17" s="26">
        <f>SUM(D17:I17)</f>
        <v>7715873</v>
      </c>
      <c r="K17" s="22">
        <f>'B一般'!K17+'B原料'!K17</f>
        <v>1373378</v>
      </c>
      <c r="L17" s="11">
        <f>'B一般'!L17+'B原料'!L17</f>
        <v>2085933</v>
      </c>
      <c r="M17" s="11">
        <f>'B一般'!M17+'B原料'!M17</f>
        <v>2461426</v>
      </c>
      <c r="N17" s="11">
        <f>'B一般'!N17+'B原料'!N17</f>
        <v>1706510</v>
      </c>
      <c r="O17" s="11">
        <f>'B一般'!O17+'B原料'!O17</f>
        <v>2346249</v>
      </c>
      <c r="P17" s="18">
        <f>'B一般'!P17+'B原料'!P17</f>
        <v>0</v>
      </c>
      <c r="Q17" s="26">
        <f>SUM(K17:P17)</f>
        <v>9973496</v>
      </c>
      <c r="R17" s="22">
        <f>J17+Q17</f>
        <v>17689369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7">
        <f>IF(OR(D16=0,D17=0)," ",(D17/D16)*1000)</f>
        <v>39334.82103008123</v>
      </c>
      <c r="E18" s="12">
        <f aca="true" t="shared" si="4" ref="E18:R18">IF(OR(E16=0,E17=0)," ",(E17/E16)*1000)</f>
        <v>30428.83713407731</v>
      </c>
      <c r="F18" s="12">
        <f t="shared" si="4"/>
        <v>37564.80981926086</v>
      </c>
      <c r="G18" s="12">
        <f t="shared" si="4"/>
        <v>34144.165535956585</v>
      </c>
      <c r="H18" s="12">
        <f t="shared" si="4"/>
        <v>39622.472467155356</v>
      </c>
      <c r="I18" s="19">
        <f t="shared" si="4"/>
        <v>38791.28440366973</v>
      </c>
      <c r="J18" s="27">
        <f t="shared" si="4"/>
        <v>36782.3626716753</v>
      </c>
      <c r="K18" s="23">
        <f t="shared" si="4"/>
        <v>39137.61363312531</v>
      </c>
      <c r="L18" s="12">
        <f t="shared" si="4"/>
        <v>43585.87905888253</v>
      </c>
      <c r="M18" s="12">
        <f t="shared" si="4"/>
        <v>52610.310776728074</v>
      </c>
      <c r="N18" s="12">
        <f t="shared" si="4"/>
        <v>58434.11861388851</v>
      </c>
      <c r="O18" s="12">
        <f t="shared" si="4"/>
        <v>59891.486917677095</v>
      </c>
      <c r="P18" s="19" t="str">
        <f t="shared" si="4"/>
        <v> </v>
      </c>
      <c r="Q18" s="27">
        <f t="shared" si="4"/>
        <v>50342.20701212433</v>
      </c>
      <c r="R18" s="23">
        <f t="shared" si="4"/>
        <v>43368.520538877376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14906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0">
        <f>SUM(D19:I19)</f>
        <v>14906</v>
      </c>
      <c r="K19" s="22">
        <f>'B一般'!K19+'B原料'!K19</f>
        <v>0</v>
      </c>
      <c r="L19" s="11">
        <f>'B一般'!L19+'B原料'!L19</f>
        <v>3523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3523</v>
      </c>
      <c r="R19" s="22">
        <f>J19+Q19</f>
        <v>18429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570927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570927</v>
      </c>
      <c r="K20" s="22">
        <f>'B一般'!K20+'B原料'!K20</f>
        <v>0</v>
      </c>
      <c r="L20" s="11">
        <f>'B一般'!L20+'B原料'!L20</f>
        <v>142022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142022</v>
      </c>
      <c r="R20" s="22">
        <f>J20+Q20</f>
        <v>712949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>
        <f t="shared" si="5"/>
        <v>38301.82476854958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>
        <f t="shared" si="5"/>
        <v>38301.82476854958</v>
      </c>
      <c r="K21" s="23" t="str">
        <f t="shared" si="5"/>
        <v> </v>
      </c>
      <c r="L21" s="12">
        <f t="shared" si="5"/>
        <v>40312.80158955436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>
        <f t="shared" si="5"/>
        <v>40312.80158955436</v>
      </c>
      <c r="R21" s="23">
        <f t="shared" si="5"/>
        <v>38686.25535840252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5">
        <f>'B一般'!D31+'B原料'!D31</f>
        <v>54621</v>
      </c>
      <c r="E31" s="11">
        <f>'B一般'!E31+'B原料'!E31</f>
        <v>0</v>
      </c>
      <c r="F31" s="11">
        <f>'B一般'!F31+'B原料'!F31</f>
        <v>17245</v>
      </c>
      <c r="G31" s="11">
        <f>'B一般'!G31+'B原料'!G31</f>
        <v>35712</v>
      </c>
      <c r="H31" s="11">
        <f>'B一般'!H31+'B原料'!H31</f>
        <v>39908</v>
      </c>
      <c r="I31" s="18">
        <f>'B一般'!I31+'B原料'!I31</f>
        <v>52884</v>
      </c>
      <c r="J31" s="30">
        <f>SUM(D31:I31)</f>
        <v>200370</v>
      </c>
      <c r="K31" s="22">
        <f>'B一般'!K31+'B原料'!K31</f>
        <v>16621</v>
      </c>
      <c r="L31" s="11">
        <f>'B一般'!L31+'B原料'!L31</f>
        <v>44372</v>
      </c>
      <c r="M31" s="11">
        <f>'B一般'!M31+'B原料'!M31</f>
        <v>59360</v>
      </c>
      <c r="N31" s="11">
        <f>'B一般'!N31+'B原料'!N31</f>
        <v>72788</v>
      </c>
      <c r="O31" s="11">
        <f>'B一般'!O31+'B原料'!O31</f>
        <v>30009</v>
      </c>
      <c r="P31" s="18">
        <f>'B一般'!P31+'B原料'!P31</f>
        <v>0</v>
      </c>
      <c r="Q31" s="30">
        <f>SUM(K31:P31)</f>
        <v>223150</v>
      </c>
      <c r="R31" s="22">
        <f>J31+Q31</f>
        <v>423520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6">
        <f>'B一般'!D32+'B原料'!D32</f>
        <v>2260051</v>
      </c>
      <c r="E32" s="11">
        <f>'B一般'!E32+'B原料'!E32</f>
        <v>0</v>
      </c>
      <c r="F32" s="11">
        <f>'B一般'!F32+'B原料'!F32</f>
        <v>740651</v>
      </c>
      <c r="G32" s="11">
        <f>'B一般'!G32+'B原料'!G32</f>
        <v>1271971</v>
      </c>
      <c r="H32" s="11">
        <f>'B一般'!H32+'B原料'!H32</f>
        <v>1474964</v>
      </c>
      <c r="I32" s="18">
        <f>'B一般'!I32+'B原料'!I32</f>
        <v>2045168</v>
      </c>
      <c r="J32" s="26">
        <f>SUM(D32:I32)</f>
        <v>7792805</v>
      </c>
      <c r="K32" s="22">
        <f>'B一般'!K32+'B原料'!K32</f>
        <v>673478</v>
      </c>
      <c r="L32" s="11">
        <f>'B一般'!L32+'B原料'!L32</f>
        <v>1828514</v>
      </c>
      <c r="M32" s="11">
        <f>'B一般'!M32+'B原料'!M32</f>
        <v>2611182</v>
      </c>
      <c r="N32" s="11">
        <f>'B一般'!N32+'B原料'!N32</f>
        <v>3825139</v>
      </c>
      <c r="O32" s="11">
        <f>'B一般'!O32+'B原料'!O32</f>
        <v>1832779</v>
      </c>
      <c r="P32" s="18">
        <f>'B一般'!P32+'B原料'!P32</f>
        <v>0</v>
      </c>
      <c r="Q32" s="26">
        <f>SUM(K32:P32)</f>
        <v>10771092</v>
      </c>
      <c r="R32" s="22">
        <f>J32+Q32</f>
        <v>18563897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7">
        <f>IF(OR(D31=0,D32=0)," ",(D32/D31)*1000)</f>
        <v>41376.961242013145</v>
      </c>
      <c r="E33" s="12" t="str">
        <f aca="true" t="shared" si="9" ref="E33:R33">IF(OR(E31=0,E32=0)," ",(E32/E31)*1000)</f>
        <v> </v>
      </c>
      <c r="F33" s="12">
        <f t="shared" si="9"/>
        <v>42948.73876485938</v>
      </c>
      <c r="G33" s="12">
        <f t="shared" si="9"/>
        <v>35617.46751792115</v>
      </c>
      <c r="H33" s="12">
        <f t="shared" si="9"/>
        <v>36959.105943670445</v>
      </c>
      <c r="I33" s="19">
        <f t="shared" si="9"/>
        <v>38672.717646168974</v>
      </c>
      <c r="J33" s="27">
        <f t="shared" si="9"/>
        <v>38892.07466187554</v>
      </c>
      <c r="K33" s="23">
        <f t="shared" si="9"/>
        <v>40519.70398892967</v>
      </c>
      <c r="L33" s="12">
        <f t="shared" si="9"/>
        <v>41208.735238438654</v>
      </c>
      <c r="M33" s="12">
        <f t="shared" si="9"/>
        <v>43988.91509433962</v>
      </c>
      <c r="N33" s="12">
        <f t="shared" si="9"/>
        <v>52551.78051327142</v>
      </c>
      <c r="O33" s="12">
        <f t="shared" si="9"/>
        <v>61074.311040021326</v>
      </c>
      <c r="P33" s="19" t="str">
        <f t="shared" si="9"/>
        <v> </v>
      </c>
      <c r="Q33" s="27">
        <f t="shared" si="9"/>
        <v>48268.39345731571</v>
      </c>
      <c r="R33" s="23">
        <f t="shared" si="9"/>
        <v>43832.397525500564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15">
        <f>'B一般'!D40+'B原料'!D40</f>
        <v>1391</v>
      </c>
      <c r="E40" s="11">
        <f>'B一般'!E40+'B原料'!E40</f>
        <v>1283</v>
      </c>
      <c r="F40" s="11">
        <f>'B一般'!F40+'B原料'!F40</f>
        <v>1261</v>
      </c>
      <c r="G40" s="11">
        <f>'B一般'!G40+'B原料'!G40</f>
        <v>941</v>
      </c>
      <c r="H40" s="11">
        <f>'B一般'!H40+'B原料'!H40</f>
        <v>1334</v>
      </c>
      <c r="I40" s="18">
        <f>'B一般'!I40+'B原料'!I40</f>
        <v>1996</v>
      </c>
      <c r="J40" s="30">
        <f>SUM(D40:I40)</f>
        <v>8206</v>
      </c>
      <c r="K40" s="22">
        <f>'B一般'!K40+'B原料'!K40</f>
        <v>2306</v>
      </c>
      <c r="L40" s="11">
        <f>'B一般'!L40+'B原料'!L40</f>
        <v>2901</v>
      </c>
      <c r="M40" s="11">
        <f>'B一般'!M40+'B原料'!M40</f>
        <v>2614</v>
      </c>
      <c r="N40" s="11">
        <f>'B一般'!N40+'B原料'!N40</f>
        <v>1217</v>
      </c>
      <c r="O40" s="11">
        <f>'B一般'!O40+'B原料'!O40</f>
        <v>965</v>
      </c>
      <c r="P40" s="18">
        <f>'B一般'!P40+'B原料'!P40</f>
        <v>0</v>
      </c>
      <c r="Q40" s="30">
        <f>SUM(K40:P40)</f>
        <v>10003</v>
      </c>
      <c r="R40" s="22">
        <f>J40+Q40</f>
        <v>18209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16">
        <f>'B一般'!D41+'B原料'!D41</f>
        <v>320150</v>
      </c>
      <c r="E41" s="11">
        <f>'B一般'!E41+'B原料'!E41</f>
        <v>292444</v>
      </c>
      <c r="F41" s="11">
        <f>'B一般'!F41+'B原料'!F41</f>
        <v>290115</v>
      </c>
      <c r="G41" s="11">
        <f>'B一般'!G41+'B原料'!G41</f>
        <v>219302</v>
      </c>
      <c r="H41" s="11">
        <f>'B一般'!H41+'B原料'!H41</f>
        <v>298564</v>
      </c>
      <c r="I41" s="18">
        <f>'B一般'!I41+'B原料'!I41</f>
        <v>453671</v>
      </c>
      <c r="J41" s="26">
        <f>SUM(D41:I41)</f>
        <v>1874246</v>
      </c>
      <c r="K41" s="22">
        <f>'B一般'!K41+'B原料'!K41</f>
        <v>513565</v>
      </c>
      <c r="L41" s="11">
        <f>'B一般'!L41+'B原料'!L41</f>
        <v>648458</v>
      </c>
      <c r="M41" s="11">
        <f>'B一般'!M41+'B原料'!M41</f>
        <v>584881</v>
      </c>
      <c r="N41" s="11">
        <f>'B一般'!N41+'B原料'!N41</f>
        <v>275833</v>
      </c>
      <c r="O41" s="11">
        <f>'B一般'!O41+'B原料'!O41</f>
        <v>218425</v>
      </c>
      <c r="P41" s="18">
        <f>'B一般'!P41+'B原料'!P41</f>
        <v>0</v>
      </c>
      <c r="Q41" s="26">
        <f>SUM(K41:P41)</f>
        <v>2241162</v>
      </c>
      <c r="R41" s="22">
        <f>J41+Q41</f>
        <v>4115408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7">
        <f>IF(OR(D40=0,D41=0)," ",(D41/D40)*1000)</f>
        <v>230158.15959741193</v>
      </c>
      <c r="E42" s="12">
        <f aca="true" t="shared" si="12" ref="E42:R42">IF(OR(E40=0,E41=0)," ",(E41/E40)*1000)</f>
        <v>227937.64614185502</v>
      </c>
      <c r="F42" s="12">
        <f t="shared" si="12"/>
        <v>230067.40681998414</v>
      </c>
      <c r="G42" s="12">
        <f t="shared" si="12"/>
        <v>233052.0722635494</v>
      </c>
      <c r="H42" s="12">
        <f t="shared" si="12"/>
        <v>223811.0944527736</v>
      </c>
      <c r="I42" s="19">
        <f t="shared" si="12"/>
        <v>227290.08016032062</v>
      </c>
      <c r="J42" s="27">
        <f t="shared" si="12"/>
        <v>228399.4638069705</v>
      </c>
      <c r="K42" s="23">
        <f t="shared" si="12"/>
        <v>222708.1526452732</v>
      </c>
      <c r="L42" s="12">
        <f t="shared" si="12"/>
        <v>223529.12788693552</v>
      </c>
      <c r="M42" s="12">
        <f t="shared" si="12"/>
        <v>223749.4261667942</v>
      </c>
      <c r="N42" s="12">
        <f t="shared" si="12"/>
        <v>226649.95891536566</v>
      </c>
      <c r="O42" s="12">
        <f t="shared" si="12"/>
        <v>226347.15025906736</v>
      </c>
      <c r="P42" s="19" t="str">
        <f t="shared" si="12"/>
        <v> </v>
      </c>
      <c r="Q42" s="27">
        <f t="shared" si="12"/>
        <v>224048.98530440868</v>
      </c>
      <c r="R42" s="23">
        <f t="shared" si="12"/>
        <v>226009.55571420726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0</v>
      </c>
      <c r="F43" s="11">
        <f>'B一般'!F43+'B原料'!F43</f>
        <v>3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3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3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1250</v>
      </c>
      <c r="F44" s="11">
        <f>'B一般'!F44+'B原料'!F44</f>
        <v>5695</v>
      </c>
      <c r="G44" s="11">
        <f>'B一般'!G44+'B原料'!G44</f>
        <v>0</v>
      </c>
      <c r="H44" s="11">
        <f>'B一般'!H44+'B原料'!H44</f>
        <v>1199</v>
      </c>
      <c r="I44" s="18">
        <f>'B一般'!I44+'B原料'!I44</f>
        <v>3563</v>
      </c>
      <c r="J44" s="26">
        <f>SUM(D44:I44)</f>
        <v>11707</v>
      </c>
      <c r="K44" s="22">
        <f>'B一般'!K44+'B原料'!K44</f>
        <v>5254</v>
      </c>
      <c r="L44" s="11">
        <f>'B一般'!L44+'B原料'!L44</f>
        <v>5896</v>
      </c>
      <c r="M44" s="11">
        <f>'B一般'!M44+'B原料'!M44</f>
        <v>2353</v>
      </c>
      <c r="N44" s="11">
        <f>'B一般'!N44+'B原料'!N44</f>
        <v>2334</v>
      </c>
      <c r="O44" s="11">
        <f>'B一般'!O44+'B原料'!O44</f>
        <v>3881</v>
      </c>
      <c r="P44" s="18">
        <f>'B一般'!P44+'B原料'!P44</f>
        <v>0</v>
      </c>
      <c r="Q44" s="26">
        <f>SUM(K44:P44)</f>
        <v>19718</v>
      </c>
      <c r="R44" s="22">
        <f>J44+Q44</f>
        <v>31425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>
        <f t="shared" si="13"/>
        <v>1898333.3333333333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3902333.3333333335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10475000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0</v>
      </c>
      <c r="I46" s="18">
        <f>'B一般'!I46+'B原料'!I46</f>
        <v>0</v>
      </c>
      <c r="J46" s="30">
        <f>SUM(D46:I46)</f>
        <v>0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0</v>
      </c>
      <c r="Q46" s="30">
        <f>SUM(K46:P46)</f>
        <v>0</v>
      </c>
      <c r="R46" s="22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16">
        <f>'B一般'!D47+'B原料'!D47</f>
        <v>3066</v>
      </c>
      <c r="E47" s="11">
        <f>'B一般'!E47+'B原料'!E47</f>
        <v>5368</v>
      </c>
      <c r="F47" s="11">
        <f>'B一般'!F47+'B原料'!F47</f>
        <v>3026</v>
      </c>
      <c r="G47" s="11">
        <f>'B一般'!G47+'B原料'!G47</f>
        <v>3160</v>
      </c>
      <c r="H47" s="11">
        <f>'B一般'!H47+'B原料'!H47</f>
        <v>0</v>
      </c>
      <c r="I47" s="18">
        <f>'B一般'!I47+'B原料'!I47</f>
        <v>0</v>
      </c>
      <c r="J47" s="26">
        <f>SUM(D47:I47)</f>
        <v>14620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0</v>
      </c>
      <c r="Q47" s="26">
        <f>SUM(K47:P47)</f>
        <v>0</v>
      </c>
      <c r="R47" s="22">
        <f>J47+Q47</f>
        <v>14620</v>
      </c>
    </row>
    <row r="48" spans="1:18" ht="1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105638</v>
      </c>
      <c r="E49" s="53">
        <f aca="true" t="shared" si="15" ref="E49:I50">E4+E7+E10+E13+E16+E19+E22+E25+E28+E31+E34+E40+E43+E46+E37</f>
        <v>94238</v>
      </c>
      <c r="F49" s="14">
        <f t="shared" si="15"/>
        <v>65491</v>
      </c>
      <c r="G49" s="14">
        <f t="shared" si="15"/>
        <v>56815</v>
      </c>
      <c r="H49" s="14">
        <f t="shared" si="15"/>
        <v>153049</v>
      </c>
      <c r="I49" s="21">
        <f t="shared" si="15"/>
        <v>177610</v>
      </c>
      <c r="J49" s="29">
        <f>SUM(D49:I49)</f>
        <v>652841</v>
      </c>
      <c r="K49" s="25">
        <f aca="true" t="shared" si="16" ref="K49:P50">K4+K7+K10+K13+K16+K19+K22+K25+K28+K31+K34+K40+K43+K46+K37</f>
        <v>108041</v>
      </c>
      <c r="L49" s="14">
        <f t="shared" si="16"/>
        <v>199182</v>
      </c>
      <c r="M49" s="14">
        <f t="shared" si="16"/>
        <v>153873</v>
      </c>
      <c r="N49" s="14">
        <f t="shared" si="16"/>
        <v>162791</v>
      </c>
      <c r="O49" s="53">
        <f t="shared" si="16"/>
        <v>116443</v>
      </c>
      <c r="P49" s="55">
        <f t="shared" si="16"/>
        <v>0</v>
      </c>
      <c r="Q49" s="29">
        <f>SUM(K49:P49)</f>
        <v>740330</v>
      </c>
      <c r="R49" s="25">
        <f>J49+Q49</f>
        <v>1393171</v>
      </c>
    </row>
    <row r="50" spans="1:18" ht="15" customHeight="1">
      <c r="A50" s="165"/>
      <c r="B50" s="112" t="s">
        <v>10</v>
      </c>
      <c r="C50" s="112" t="s">
        <v>2</v>
      </c>
      <c r="D50" s="52">
        <f>D5+D8+D11+D14+D17+D20+D23+D26+D29+D32+D35+D41+D44+D47+D38</f>
        <v>4957875</v>
      </c>
      <c r="E50" s="54">
        <f t="shared" si="15"/>
        <v>3729641</v>
      </c>
      <c r="F50" s="13">
        <f t="shared" si="15"/>
        <v>2664774</v>
      </c>
      <c r="G50" s="13">
        <f t="shared" si="15"/>
        <v>2232491</v>
      </c>
      <c r="H50" s="13">
        <f t="shared" si="15"/>
        <v>6135339</v>
      </c>
      <c r="I50" s="20">
        <f t="shared" si="15"/>
        <v>7382983</v>
      </c>
      <c r="J50" s="28">
        <f>SUM(D50:I50)</f>
        <v>27103103</v>
      </c>
      <c r="K50" s="24">
        <f t="shared" si="16"/>
        <v>5134461</v>
      </c>
      <c r="L50" s="13">
        <f t="shared" si="16"/>
        <v>9528763</v>
      </c>
      <c r="M50" s="13">
        <f t="shared" si="16"/>
        <v>8123864</v>
      </c>
      <c r="N50" s="13">
        <f t="shared" si="16"/>
        <v>8784898</v>
      </c>
      <c r="O50" s="56">
        <f t="shared" si="16"/>
        <v>7627777</v>
      </c>
      <c r="P50" s="57">
        <f t="shared" si="16"/>
        <v>0</v>
      </c>
      <c r="Q50" s="28">
        <f>SUM(K50:P50)</f>
        <v>39199763</v>
      </c>
      <c r="R50" s="24">
        <f>J50+Q50</f>
        <v>66302866</v>
      </c>
    </row>
    <row r="51" spans="1:18" ht="15" customHeight="1" thickBot="1">
      <c r="A51" s="166"/>
      <c r="B51" s="113" t="s">
        <v>18</v>
      </c>
      <c r="C51" s="113" t="s">
        <v>3</v>
      </c>
      <c r="D51" s="37">
        <f>IF(OR(D49=0,D50=0)," ",D50/D49*1000)</f>
        <v>46932.6852079744</v>
      </c>
      <c r="E51" s="12">
        <f>IF(OR(E49=0,E50=0)," ",E50/E49*1000)</f>
        <v>39576.826757783485</v>
      </c>
      <c r="F51" s="12">
        <f aca="true" t="shared" si="17" ref="F51:Q51">IF(OR(F49=0,F50=0)," ",(F50/F49)*1000)</f>
        <v>40689.16339649723</v>
      </c>
      <c r="G51" s="12">
        <f t="shared" si="17"/>
        <v>39294.042066355716</v>
      </c>
      <c r="H51" s="12">
        <f t="shared" si="17"/>
        <v>40087.41644832701</v>
      </c>
      <c r="I51" s="19">
        <f t="shared" si="17"/>
        <v>41568.50965598784</v>
      </c>
      <c r="J51" s="27">
        <f t="shared" si="17"/>
        <v>41515.626316361864</v>
      </c>
      <c r="K51" s="23">
        <f t="shared" si="17"/>
        <v>47523.264316324356</v>
      </c>
      <c r="L51" s="12">
        <f t="shared" si="17"/>
        <v>47839.478466929744</v>
      </c>
      <c r="M51" s="12">
        <f t="shared" si="17"/>
        <v>52795.903114906454</v>
      </c>
      <c r="N51" s="12">
        <f t="shared" si="17"/>
        <v>53964.27320920689</v>
      </c>
      <c r="O51" s="12">
        <f>IF(OR(O49=0,O50=0)," ",O50/O49*1000)</f>
        <v>65506.53109246583</v>
      </c>
      <c r="P51" s="47" t="str">
        <f>IF(OR(P49=0,P50=0)," ",P50/P49*1000)</f>
        <v> </v>
      </c>
      <c r="Q51" s="27">
        <f t="shared" si="17"/>
        <v>52949.04029284239</v>
      </c>
      <c r="R51" s="23">
        <f>IF(OR(R49=0,R50=0)," ",(R50/R49)*1000)</f>
        <v>47591.33372715912</v>
      </c>
    </row>
    <row r="52" spans="1:18" ht="15" customHeight="1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0</v>
      </c>
      <c r="Q52" s="34">
        <f>'総合計'!Q52</f>
        <v>104.35271969688793</v>
      </c>
      <c r="R52" s="36">
        <f>'総合計'!R52</f>
        <v>105.75140241466647</v>
      </c>
    </row>
    <row r="53" spans="1:3" ht="14.25">
      <c r="A53" s="111" t="str">
        <f>'総合計'!A62</f>
        <v>※4～12月は確々報値、1月は確報値、2月は速報値。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3" sqref="D3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44285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>
        <v>10017</v>
      </c>
      <c r="E4" s="45"/>
      <c r="F4" s="45"/>
      <c r="G4" s="45"/>
      <c r="H4" s="45"/>
      <c r="I4" s="46"/>
      <c r="J4" s="49">
        <f>SUM(D4:I4)</f>
        <v>10017</v>
      </c>
      <c r="K4" s="101"/>
      <c r="L4" s="70">
        <v>35964</v>
      </c>
      <c r="M4" s="70">
        <v>34192</v>
      </c>
      <c r="N4" s="70">
        <v>48256</v>
      </c>
      <c r="O4" s="70">
        <v>8722</v>
      </c>
      <c r="P4" s="71"/>
      <c r="Q4" s="29">
        <f>SUM(K4:P4)</f>
        <v>127134</v>
      </c>
      <c r="R4" s="22">
        <f>J4+Q4</f>
        <v>137151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>
        <v>643213</v>
      </c>
      <c r="E5" s="45"/>
      <c r="F5" s="45"/>
      <c r="G5" s="45"/>
      <c r="H5" s="45"/>
      <c r="I5" s="46"/>
      <c r="J5" s="103">
        <f>SUM(D5:I5)</f>
        <v>643213</v>
      </c>
      <c r="K5" s="101"/>
      <c r="L5" s="70">
        <v>1678416</v>
      </c>
      <c r="M5" s="70">
        <v>1885071</v>
      </c>
      <c r="N5" s="70">
        <v>2464854</v>
      </c>
      <c r="O5" s="70">
        <v>533480</v>
      </c>
      <c r="P5" s="71"/>
      <c r="Q5" s="28">
        <f>SUM(K5:P5)</f>
        <v>6561821</v>
      </c>
      <c r="R5" s="22">
        <f>J5+Q5</f>
        <v>7205034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>
        <v>64212.13936308276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>
        <f>IF(OR(J4=0,J5=0)," ",J5/J4*1000)</f>
        <v>64212.13936308276</v>
      </c>
      <c r="K6" s="154" t="s">
        <v>53</v>
      </c>
      <c r="L6" s="12">
        <v>46669.33600266933</v>
      </c>
      <c r="M6" s="12">
        <v>55131.93144595227</v>
      </c>
      <c r="N6" s="12">
        <v>51078.70523872679</v>
      </c>
      <c r="O6" s="12">
        <v>61164.87044255905</v>
      </c>
      <c r="P6" s="47" t="s">
        <v>53</v>
      </c>
      <c r="Q6" s="27">
        <f>IF(OR(Q4=0,Q5=0)," ",Q5/Q4*1000)</f>
        <v>51613.42363175861</v>
      </c>
      <c r="R6" s="23">
        <f>IF(OR(R4=0,R5=0)," ",R5/R4*1000)</f>
        <v>52533.58706826782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>
        <v>38995</v>
      </c>
      <c r="F7" s="45"/>
      <c r="G7" s="45">
        <v>3295</v>
      </c>
      <c r="H7" s="45"/>
      <c r="I7" s="46">
        <v>12083</v>
      </c>
      <c r="J7" s="103">
        <f>SUM(D7:I7)</f>
        <v>54373</v>
      </c>
      <c r="K7" s="101">
        <v>12114</v>
      </c>
      <c r="L7" s="70"/>
      <c r="M7" s="70"/>
      <c r="N7" s="70">
        <v>4788</v>
      </c>
      <c r="O7" s="70">
        <v>37572</v>
      </c>
      <c r="P7" s="71"/>
      <c r="Q7" s="26">
        <f>SUM(K7:P7)</f>
        <v>54474</v>
      </c>
      <c r="R7" s="22">
        <f>J7+Q7</f>
        <v>108847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>
        <v>1737917</v>
      </c>
      <c r="F8" s="45"/>
      <c r="G8" s="45">
        <v>137684</v>
      </c>
      <c r="H8" s="45"/>
      <c r="I8" s="46">
        <v>465270</v>
      </c>
      <c r="J8" s="103">
        <f>SUM(D8:I8)</f>
        <v>2340871</v>
      </c>
      <c r="K8" s="101">
        <v>561310</v>
      </c>
      <c r="L8" s="70"/>
      <c r="M8" s="70"/>
      <c r="N8" s="70">
        <v>277007</v>
      </c>
      <c r="O8" s="70">
        <v>2692963</v>
      </c>
      <c r="P8" s="71"/>
      <c r="Q8" s="26">
        <f>SUM(K8:P8)</f>
        <v>3531280</v>
      </c>
      <c r="R8" s="22">
        <f>J8+Q8</f>
        <v>5872151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>
        <v>44567.688165149375</v>
      </c>
      <c r="F9" s="12" t="s">
        <v>53</v>
      </c>
      <c r="G9" s="12">
        <v>41785.73596358118</v>
      </c>
      <c r="H9" s="12" t="s">
        <v>53</v>
      </c>
      <c r="I9" s="47">
        <v>38506.16568732931</v>
      </c>
      <c r="J9" s="27">
        <f>IF(OR(J7=0,J8=0)," ",J8/J7*1000)</f>
        <v>43052.08467437883</v>
      </c>
      <c r="K9" s="154">
        <v>46335.64470860162</v>
      </c>
      <c r="L9" s="12" t="s">
        <v>53</v>
      </c>
      <c r="M9" s="12" t="s">
        <v>53</v>
      </c>
      <c r="N9" s="12">
        <v>57854.427736006684</v>
      </c>
      <c r="O9" s="12">
        <v>71674.7311827957</v>
      </c>
      <c r="P9" s="47" t="s">
        <v>53</v>
      </c>
      <c r="Q9" s="27">
        <f>IF(OR(Q7=0,Q8=0)," ",Q8/Q7*1000)</f>
        <v>64825.054154275436</v>
      </c>
      <c r="R9" s="23">
        <f>IF(OR(R7=0,R8=0)," ",R8/R7*1000)</f>
        <v>53948.67107040157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>
        <v>5919</v>
      </c>
      <c r="J10" s="49">
        <f>SUM(D10:I10)</f>
        <v>5919</v>
      </c>
      <c r="K10" s="101"/>
      <c r="L10" s="70">
        <v>6510</v>
      </c>
      <c r="M10" s="70"/>
      <c r="N10" s="70"/>
      <c r="O10" s="70"/>
      <c r="P10" s="71"/>
      <c r="Q10" s="26">
        <f>SUM(K10:P10)</f>
        <v>6510</v>
      </c>
      <c r="R10" s="22">
        <f>J10+Q10</f>
        <v>12429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>
        <v>243674</v>
      </c>
      <c r="J11" s="49">
        <f>SUM(D11:I11)</f>
        <v>243674</v>
      </c>
      <c r="K11" s="101"/>
      <c r="L11" s="70">
        <v>267684</v>
      </c>
      <c r="M11" s="70"/>
      <c r="N11" s="70"/>
      <c r="O11" s="70"/>
      <c r="P11" s="71"/>
      <c r="Q11" s="28">
        <f>SUM(K11:P11)</f>
        <v>267684</v>
      </c>
      <c r="R11" s="24">
        <f>J11+Q11</f>
        <v>511358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>
        <v>41168.10272005406</v>
      </c>
      <c r="J12" s="27">
        <f>IF(OR(J10=0,J11=0)," ",J11/J10*1000)</f>
        <v>41168.10272005406</v>
      </c>
      <c r="K12" s="154" t="s">
        <v>53</v>
      </c>
      <c r="L12" s="12">
        <v>41118.89400921659</v>
      </c>
      <c r="M12" s="12" t="s">
        <v>53</v>
      </c>
      <c r="N12" s="12" t="s">
        <v>53</v>
      </c>
      <c r="O12" s="12" t="s">
        <v>53</v>
      </c>
      <c r="P12" s="47" t="s">
        <v>53</v>
      </c>
      <c r="Q12" s="27">
        <f>IF(OR(Q10=0,Q11=0)," ",Q11/Q10*1000)</f>
        <v>41118.89400921659</v>
      </c>
      <c r="R12" s="23">
        <f>IF(OR(R10=0,R11=0)," ",R11/R10*1000)</f>
        <v>41142.32842545659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>
        <v>6000</v>
      </c>
      <c r="E13" s="45"/>
      <c r="F13" s="45">
        <v>500</v>
      </c>
      <c r="G13" s="45">
        <v>5075</v>
      </c>
      <c r="H13" s="45"/>
      <c r="I13" s="46">
        <v>24160</v>
      </c>
      <c r="J13" s="49">
        <f>SUM(D13:I13)</f>
        <v>35735</v>
      </c>
      <c r="K13" s="101">
        <v>41909</v>
      </c>
      <c r="L13" s="70">
        <v>56259</v>
      </c>
      <c r="M13" s="70">
        <v>10921</v>
      </c>
      <c r="N13" s="70"/>
      <c r="O13" s="70"/>
      <c r="P13" s="71"/>
      <c r="Q13" s="26">
        <f>SUM(K13:P13)</f>
        <v>109089</v>
      </c>
      <c r="R13" s="22">
        <f>J13+Q13</f>
        <v>144824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>
        <v>409391</v>
      </c>
      <c r="E14" s="45"/>
      <c r="F14" s="45">
        <v>12288</v>
      </c>
      <c r="G14" s="45">
        <v>197746</v>
      </c>
      <c r="H14" s="45"/>
      <c r="I14" s="46">
        <v>1004228</v>
      </c>
      <c r="J14" s="49">
        <f>SUM(D14:I14)</f>
        <v>1623653</v>
      </c>
      <c r="K14" s="101">
        <v>2007476</v>
      </c>
      <c r="L14" s="70">
        <v>2793769</v>
      </c>
      <c r="M14" s="70">
        <v>578951</v>
      </c>
      <c r="N14" s="70"/>
      <c r="O14" s="70"/>
      <c r="P14" s="71"/>
      <c r="Q14" s="28">
        <f>SUM(K14:P14)</f>
        <v>5380196</v>
      </c>
      <c r="R14" s="24">
        <f>J14+Q14</f>
        <v>7003849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>
        <v>68231.83333333333</v>
      </c>
      <c r="E15" s="12" t="s">
        <v>53</v>
      </c>
      <c r="F15" s="12">
        <v>24576</v>
      </c>
      <c r="G15" s="12">
        <v>38964.72906403941</v>
      </c>
      <c r="H15" s="12" t="s">
        <v>53</v>
      </c>
      <c r="I15" s="47">
        <v>41565.72847682119</v>
      </c>
      <c r="J15" s="27">
        <f>IF(OR(J13=0,J14=0)," ",J14/J13*1000)</f>
        <v>45435.93115992724</v>
      </c>
      <c r="K15" s="154">
        <v>47900.83275668711</v>
      </c>
      <c r="L15" s="12">
        <v>49659.058995005245</v>
      </c>
      <c r="M15" s="12">
        <v>53012.63620547569</v>
      </c>
      <c r="N15" s="12" t="s">
        <v>53</v>
      </c>
      <c r="O15" s="12" t="s">
        <v>53</v>
      </c>
      <c r="P15" s="47" t="s">
        <v>53</v>
      </c>
      <c r="Q15" s="27">
        <f>IF(OR(Q13=0,Q14=0)," ",Q14/Q13*1000)</f>
        <v>49319.32642154571</v>
      </c>
      <c r="R15" s="23">
        <f>IF(OR(R13=0,R14=0)," ",R14/R13*1000)</f>
        <v>48361.107275037284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17076</v>
      </c>
      <c r="E16" s="45">
        <v>25830</v>
      </c>
      <c r="F16" s="45">
        <v>14828</v>
      </c>
      <c r="G16" s="45">
        <v>11792</v>
      </c>
      <c r="H16" s="45">
        <v>42980</v>
      </c>
      <c r="I16" s="46">
        <v>28276</v>
      </c>
      <c r="J16" s="49">
        <f>SUM(D16:I16)</f>
        <v>140782</v>
      </c>
      <c r="K16" s="101">
        <v>35091</v>
      </c>
      <c r="L16" s="70">
        <v>30525</v>
      </c>
      <c r="M16" s="70">
        <v>39041</v>
      </c>
      <c r="N16" s="70">
        <v>25204</v>
      </c>
      <c r="O16" s="70">
        <v>39175</v>
      </c>
      <c r="P16" s="71"/>
      <c r="Q16" s="26">
        <f>SUM(K16:P16)</f>
        <v>169036</v>
      </c>
      <c r="R16" s="22">
        <f>J16+Q16</f>
        <v>309818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588633</v>
      </c>
      <c r="E17" s="45">
        <v>949424</v>
      </c>
      <c r="F17" s="45">
        <v>557011</v>
      </c>
      <c r="G17" s="45">
        <v>402628</v>
      </c>
      <c r="H17" s="45">
        <v>1714459</v>
      </c>
      <c r="I17" s="46">
        <v>1118099</v>
      </c>
      <c r="J17" s="49">
        <f>SUM(D17:I17)</f>
        <v>5330254</v>
      </c>
      <c r="K17" s="101">
        <v>1373378</v>
      </c>
      <c r="L17" s="70">
        <v>1441628</v>
      </c>
      <c r="M17" s="70">
        <v>2117746</v>
      </c>
      <c r="N17" s="70">
        <v>1468493</v>
      </c>
      <c r="O17" s="70">
        <v>2346249</v>
      </c>
      <c r="P17" s="71"/>
      <c r="Q17" s="26">
        <f>SUM(K17:P17)</f>
        <v>8747494</v>
      </c>
      <c r="R17" s="22">
        <f>J17+Q17</f>
        <v>14077748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54">
        <v>34471.36331693605</v>
      </c>
      <c r="E18" s="12">
        <v>36756.639566395665</v>
      </c>
      <c r="F18" s="12">
        <v>37564.80981926086</v>
      </c>
      <c r="G18" s="12">
        <v>34144.165535956585</v>
      </c>
      <c r="H18" s="12">
        <v>39889.69288040949</v>
      </c>
      <c r="I18" s="47">
        <v>39542.33272032819</v>
      </c>
      <c r="J18" s="27">
        <f>IF(OR(J16=0,J17=0)," ",J17/J16*1000)</f>
        <v>37861.75789518546</v>
      </c>
      <c r="K18" s="154">
        <v>39137.61363312531</v>
      </c>
      <c r="L18" s="12">
        <v>47227.78050778051</v>
      </c>
      <c r="M18" s="12">
        <v>54244.1535821316</v>
      </c>
      <c r="N18" s="12">
        <v>58264.283447071895</v>
      </c>
      <c r="O18" s="12">
        <v>59891.486917677095</v>
      </c>
      <c r="P18" s="47" t="s">
        <v>53</v>
      </c>
      <c r="Q18" s="27">
        <f>IF(OR(Q16=0,Q17=0)," ",Q17/Q16*1000)</f>
        <v>51749.296007950965</v>
      </c>
      <c r="R18" s="23">
        <f>IF(OR(R16=0,R17=0)," ",R17/R16*1000)</f>
        <v>45438.76727627187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>
        <v>14906</v>
      </c>
      <c r="G19" s="45"/>
      <c r="H19" s="45"/>
      <c r="I19" s="46"/>
      <c r="J19" s="49">
        <f>SUM(D19:I19)</f>
        <v>14906</v>
      </c>
      <c r="K19" s="101"/>
      <c r="L19" s="70">
        <v>3523</v>
      </c>
      <c r="M19" s="70"/>
      <c r="N19" s="70"/>
      <c r="O19" s="70"/>
      <c r="P19" s="71"/>
      <c r="Q19" s="26">
        <f>SUM(K19:P19)</f>
        <v>3523</v>
      </c>
      <c r="R19" s="22">
        <f>J19+Q19</f>
        <v>18429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>
        <v>570927</v>
      </c>
      <c r="G20" s="45"/>
      <c r="H20" s="45"/>
      <c r="I20" s="46"/>
      <c r="J20" s="49">
        <f>SUM(D20:I20)</f>
        <v>570927</v>
      </c>
      <c r="K20" s="101"/>
      <c r="L20" s="70">
        <v>142022</v>
      </c>
      <c r="M20" s="70"/>
      <c r="N20" s="70"/>
      <c r="O20" s="70"/>
      <c r="P20" s="71"/>
      <c r="Q20" s="26">
        <f>SUM(K20:P20)</f>
        <v>142022</v>
      </c>
      <c r="R20" s="22">
        <f>J20+Q20</f>
        <v>712949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>
        <v>38301.82476854958</v>
      </c>
      <c r="G21" s="12" t="s">
        <v>53</v>
      </c>
      <c r="H21" s="12" t="s">
        <v>53</v>
      </c>
      <c r="I21" s="47" t="s">
        <v>53</v>
      </c>
      <c r="J21" s="27">
        <f>IF(OR(J19=0,J20=0)," ",J20/J19*1000)</f>
        <v>38301.82476854958</v>
      </c>
      <c r="K21" s="154" t="s">
        <v>53</v>
      </c>
      <c r="L21" s="12">
        <v>40312.80158955436</v>
      </c>
      <c r="M21" s="12" t="s">
        <v>53</v>
      </c>
      <c r="N21" s="12" t="s">
        <v>53</v>
      </c>
      <c r="O21" s="12" t="s">
        <v>53</v>
      </c>
      <c r="P21" s="47" t="s">
        <v>53</v>
      </c>
      <c r="Q21" s="27">
        <f>IF(OR(Q19=0,Q20=0)," ",Q20/Q19*1000)</f>
        <v>40312.80158955436</v>
      </c>
      <c r="R21" s="23">
        <f>IF(OR(R19=0,R20=0)," ",R20/R19*1000)</f>
        <v>38686.25535840252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43048</v>
      </c>
      <c r="E31" s="45"/>
      <c r="F31" s="45">
        <v>10811</v>
      </c>
      <c r="G31" s="45">
        <v>35712</v>
      </c>
      <c r="H31" s="45">
        <v>37411</v>
      </c>
      <c r="I31" s="46">
        <v>32830</v>
      </c>
      <c r="J31" s="49">
        <f>SUM(D31:I31)</f>
        <v>159812</v>
      </c>
      <c r="K31" s="101">
        <v>5000</v>
      </c>
      <c r="L31" s="70">
        <v>44372</v>
      </c>
      <c r="M31" s="70">
        <v>59360</v>
      </c>
      <c r="N31" s="70">
        <v>72788</v>
      </c>
      <c r="O31" s="70">
        <v>27010</v>
      </c>
      <c r="P31" s="71"/>
      <c r="Q31" s="26">
        <f>SUM(K31:P31)</f>
        <v>208530</v>
      </c>
      <c r="R31" s="22">
        <f>J31+Q31</f>
        <v>368342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1904259</v>
      </c>
      <c r="E32" s="45"/>
      <c r="F32" s="45">
        <v>502566</v>
      </c>
      <c r="G32" s="45">
        <v>1271971</v>
      </c>
      <c r="H32" s="45">
        <v>1381676</v>
      </c>
      <c r="I32" s="46">
        <v>1260528</v>
      </c>
      <c r="J32" s="49">
        <f>SUM(D32:I32)</f>
        <v>6321000</v>
      </c>
      <c r="K32" s="101">
        <v>220791</v>
      </c>
      <c r="L32" s="70">
        <v>1828514</v>
      </c>
      <c r="M32" s="70">
        <v>2611182</v>
      </c>
      <c r="N32" s="70">
        <v>3825139</v>
      </c>
      <c r="O32" s="70">
        <v>1638462</v>
      </c>
      <c r="P32" s="71"/>
      <c r="Q32" s="28">
        <f>SUM(K32:P32)</f>
        <v>10124088</v>
      </c>
      <c r="R32" s="24">
        <f>J32+Q32</f>
        <v>16445088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44235.71362200334</v>
      </c>
      <c r="E33" s="12" t="s">
        <v>53</v>
      </c>
      <c r="F33" s="12">
        <v>46486.541485524</v>
      </c>
      <c r="G33" s="12">
        <v>35617.46751792115</v>
      </c>
      <c r="H33" s="12">
        <v>36932.34610141402</v>
      </c>
      <c r="I33" s="47">
        <v>38395.61376789522</v>
      </c>
      <c r="J33" s="27">
        <f>IF(OR(J31=0,J32=0)," ",J32/J31*1000)</f>
        <v>39552.7244512302</v>
      </c>
      <c r="K33" s="154">
        <v>44158.200000000004</v>
      </c>
      <c r="L33" s="12">
        <v>41208.735238438654</v>
      </c>
      <c r="M33" s="12">
        <v>43988.91509433962</v>
      </c>
      <c r="N33" s="12">
        <v>52551.78051327142</v>
      </c>
      <c r="O33" s="12">
        <v>60661.31062569418</v>
      </c>
      <c r="P33" s="47" t="s">
        <v>53</v>
      </c>
      <c r="Q33" s="27">
        <f>IF(OR(Q31=0,Q32=0)," ",Q32/Q31*1000)</f>
        <v>48549.791396921304</v>
      </c>
      <c r="R33" s="23">
        <f>IF(OR(R31=0,R32=0)," ",R32/R31*1000)</f>
        <v>44646.24723762156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1391</v>
      </c>
      <c r="E40" s="45">
        <v>1283</v>
      </c>
      <c r="F40" s="45">
        <v>1261</v>
      </c>
      <c r="G40" s="45">
        <v>941</v>
      </c>
      <c r="H40" s="45">
        <v>1334</v>
      </c>
      <c r="I40" s="46">
        <v>1996</v>
      </c>
      <c r="J40" s="49">
        <f>SUM(D40:I40)</f>
        <v>8206</v>
      </c>
      <c r="K40" s="101">
        <v>2306</v>
      </c>
      <c r="L40" s="70">
        <v>2901</v>
      </c>
      <c r="M40" s="70">
        <v>2614</v>
      </c>
      <c r="N40" s="70">
        <v>1217</v>
      </c>
      <c r="O40" s="70">
        <v>965</v>
      </c>
      <c r="P40" s="71"/>
      <c r="Q40" s="26">
        <f>SUM(K40:P40)</f>
        <v>10003</v>
      </c>
      <c r="R40" s="22">
        <f>J40+Q40</f>
        <v>18209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320150</v>
      </c>
      <c r="E41" s="45">
        <v>292444</v>
      </c>
      <c r="F41" s="45">
        <v>290115</v>
      </c>
      <c r="G41" s="45">
        <v>219302</v>
      </c>
      <c r="H41" s="45">
        <v>298564</v>
      </c>
      <c r="I41" s="46">
        <v>453671</v>
      </c>
      <c r="J41" s="49">
        <f>SUM(D41:I41)</f>
        <v>1874246</v>
      </c>
      <c r="K41" s="101">
        <v>513565</v>
      </c>
      <c r="L41" s="70">
        <v>648458</v>
      </c>
      <c r="M41" s="70">
        <v>584881</v>
      </c>
      <c r="N41" s="70">
        <v>275833</v>
      </c>
      <c r="O41" s="70">
        <v>218425</v>
      </c>
      <c r="P41" s="71"/>
      <c r="Q41" s="26">
        <f>SUM(K41:P41)</f>
        <v>2241162</v>
      </c>
      <c r="R41" s="22">
        <f>J41+Q41</f>
        <v>4115408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230158.15959741193</v>
      </c>
      <c r="E42" s="12">
        <v>227937.64614185502</v>
      </c>
      <c r="F42" s="12">
        <v>230067.40681998414</v>
      </c>
      <c r="G42" s="12">
        <v>233052.0722635494</v>
      </c>
      <c r="H42" s="12">
        <v>223811.0944527736</v>
      </c>
      <c r="I42" s="47">
        <v>227290.08016032062</v>
      </c>
      <c r="J42" s="27">
        <f>IF(OR(J40=0,J41=0)," ",J41/J40*1000)</f>
        <v>228399.4638069705</v>
      </c>
      <c r="K42" s="154">
        <v>222708.1526452732</v>
      </c>
      <c r="L42" s="12">
        <v>223529.12788693552</v>
      </c>
      <c r="M42" s="12">
        <v>223749.4261667942</v>
      </c>
      <c r="N42" s="12">
        <v>226649.95891536566</v>
      </c>
      <c r="O42" s="12">
        <v>226347.15025906736</v>
      </c>
      <c r="P42" s="47" t="s">
        <v>53</v>
      </c>
      <c r="Q42" s="27">
        <f>IF(OR(Q40=0,Q41=0)," ",Q41/Q40*1000)</f>
        <v>224048.98530440868</v>
      </c>
      <c r="R42" s="23">
        <f>IF(OR(R40=0,R41=0)," ",R41/R40*1000)</f>
        <v>226009.55571420726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>
        <v>3</v>
      </c>
      <c r="G43" s="45"/>
      <c r="H43" s="45"/>
      <c r="I43" s="46"/>
      <c r="J43" s="49">
        <f>SUM(D43:I43)</f>
        <v>3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3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>
        <v>1250</v>
      </c>
      <c r="F44" s="45">
        <v>5695</v>
      </c>
      <c r="G44" s="45"/>
      <c r="H44" s="45">
        <v>1199</v>
      </c>
      <c r="I44" s="46">
        <v>3563</v>
      </c>
      <c r="J44" s="49">
        <f>SUM(D44:I44)</f>
        <v>11707</v>
      </c>
      <c r="K44" s="101">
        <v>5254</v>
      </c>
      <c r="L44" s="70">
        <v>5896</v>
      </c>
      <c r="M44" s="70">
        <v>2353</v>
      </c>
      <c r="N44" s="70">
        <v>2334</v>
      </c>
      <c r="O44" s="70">
        <v>3881</v>
      </c>
      <c r="P44" s="71"/>
      <c r="Q44" s="26">
        <f>SUM(K44:P44)</f>
        <v>19718</v>
      </c>
      <c r="R44" s="22">
        <f>J44+Q44</f>
        <v>31425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>
        <v>1898333.3333333333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3902333.3333333335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>
        <f>IF(OR(R43=0,R44=0)," ",R44/R43*1000)</f>
        <v>10475000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>
        <v>3066</v>
      </c>
      <c r="E47" s="45">
        <v>5368</v>
      </c>
      <c r="F47" s="45">
        <v>3026</v>
      </c>
      <c r="G47" s="45">
        <v>3160</v>
      </c>
      <c r="H47" s="45"/>
      <c r="I47" s="46"/>
      <c r="J47" s="49">
        <f>SUM(D47:I47)</f>
        <v>14620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14620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77532</v>
      </c>
      <c r="E49" s="53">
        <f aca="true" t="shared" si="0" ref="E49:H50">E4+E7+E10+E13+E16+E19+E22+E25+E28+E31+E34+E37+E40+E46+E43</f>
        <v>66108</v>
      </c>
      <c r="F49" s="53">
        <f t="shared" si="0"/>
        <v>42309</v>
      </c>
      <c r="G49" s="53">
        <f t="shared" si="0"/>
        <v>56815</v>
      </c>
      <c r="H49" s="53">
        <f t="shared" si="0"/>
        <v>81725</v>
      </c>
      <c r="I49" s="53">
        <f>I4+I7+I10+I13+I16+I19+I22+I25+I28+I31+I34+I37+I40+I46+I43</f>
        <v>105264</v>
      </c>
      <c r="J49" s="102">
        <f>SUM(D49:I49)</f>
        <v>429753</v>
      </c>
      <c r="K49" s="53">
        <f>K4+K7+K10+K13+K16+K19+K22+K25+K28+K31+K34+K37+K40+K46+K43</f>
        <v>96420</v>
      </c>
      <c r="L49" s="53">
        <f>L4+L7+L10+L13+L16+L19+L22+L25+L28+L31+L34+L37+L40+L46+L43</f>
        <v>180054</v>
      </c>
      <c r="M49" s="14">
        <f aca="true" t="shared" si="1" ref="M49:P50">M4+M7+M10+M13+M16+M19+M22+M25+M28+M31+M34+M37+M40+M46+M43</f>
        <v>146128</v>
      </c>
      <c r="N49" s="14">
        <f t="shared" si="1"/>
        <v>152253</v>
      </c>
      <c r="O49" s="53">
        <f t="shared" si="1"/>
        <v>113444</v>
      </c>
      <c r="P49" s="55">
        <f t="shared" si="1"/>
        <v>0</v>
      </c>
      <c r="Q49" s="29">
        <f>SUM(K49:P49)</f>
        <v>688299</v>
      </c>
      <c r="R49" s="25">
        <f>J49+Q49</f>
        <v>1118052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3868712</v>
      </c>
      <c r="E50" s="54">
        <f t="shared" si="0"/>
        <v>2986403</v>
      </c>
      <c r="F50" s="53">
        <f t="shared" si="0"/>
        <v>1941628</v>
      </c>
      <c r="G50" s="53">
        <f t="shared" si="0"/>
        <v>2232491</v>
      </c>
      <c r="H50" s="53">
        <f t="shared" si="0"/>
        <v>3395898</v>
      </c>
      <c r="I50" s="53">
        <f>I5+I8+I11+I14+I17+I20+I23+I26+I29+I32+I35+I38+I41+I47+I44</f>
        <v>4549033</v>
      </c>
      <c r="J50" s="102">
        <f>SUM(D50:I50)</f>
        <v>18974165</v>
      </c>
      <c r="K50" s="53">
        <f>K5+K8+K11+K14+K17+K20+K23+K26+K29+K32+K35+K38+K41+K47+K44</f>
        <v>4681774</v>
      </c>
      <c r="L50" s="56">
        <f>L5+L8+L11+L14+L17+L20+L23+L26+L29+L32+L35+L38+L41+L47+L44</f>
        <v>8806387</v>
      </c>
      <c r="M50" s="13">
        <f t="shared" si="1"/>
        <v>7780184</v>
      </c>
      <c r="N50" s="13">
        <f t="shared" si="1"/>
        <v>8313660</v>
      </c>
      <c r="O50" s="56">
        <f t="shared" si="1"/>
        <v>7433460</v>
      </c>
      <c r="P50" s="57">
        <f t="shared" si="1"/>
        <v>0</v>
      </c>
      <c r="Q50" s="28">
        <f>SUM(K50:P50)</f>
        <v>37015465</v>
      </c>
      <c r="R50" s="24">
        <f>J50+Q50</f>
        <v>55989630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49898.2613630501</v>
      </c>
      <c r="E51" s="12">
        <f aca="true" t="shared" si="2" ref="E51:L51">IF(OR(E49=0,E50=0)," ",E50/E49*1000)</f>
        <v>45174.60821685727</v>
      </c>
      <c r="F51" s="12">
        <f t="shared" si="2"/>
        <v>45891.60698669314</v>
      </c>
      <c r="G51" s="12">
        <f t="shared" si="2"/>
        <v>39294.042066355716</v>
      </c>
      <c r="H51" s="12">
        <f t="shared" si="2"/>
        <v>41552.74395839706</v>
      </c>
      <c r="I51" s="12">
        <f>IF(OR(I49=0,I50=0)," ",I50/I49*1000)</f>
        <v>43215.46777625779</v>
      </c>
      <c r="J51" s="27">
        <f t="shared" si="2"/>
        <v>44151.3264596175</v>
      </c>
      <c r="K51" s="12">
        <f>IF(OR(K49=0,K50=0)," ",K50/K49*1000)</f>
        <v>48556.046463389335</v>
      </c>
      <c r="L51" s="12">
        <f t="shared" si="2"/>
        <v>48909.69931242849</v>
      </c>
      <c r="M51" s="12">
        <f aca="true" t="shared" si="3" ref="M51:R51">IF(OR(M49=0,M50=0)," ",M50/M49*1000)</f>
        <v>53242.2533669112</v>
      </c>
      <c r="N51" s="12">
        <f t="shared" si="3"/>
        <v>54604.244251344804</v>
      </c>
      <c r="O51" s="12">
        <f t="shared" si="3"/>
        <v>65525.369345227606</v>
      </c>
      <c r="P51" s="47" t="str">
        <f t="shared" si="3"/>
        <v> </v>
      </c>
      <c r="Q51" s="27">
        <f t="shared" si="3"/>
        <v>53778.17634487337</v>
      </c>
      <c r="R51" s="23">
        <f t="shared" si="3"/>
        <v>50077.84074443764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0</v>
      </c>
      <c r="Q52" s="34">
        <f>'総合計'!Q52</f>
        <v>104.35271969688793</v>
      </c>
      <c r="R52" s="36">
        <f>'総合計'!R52</f>
        <v>105.75140241466647</v>
      </c>
    </row>
    <row r="53" spans="1:9" ht="14.25">
      <c r="A53" s="111" t="str">
        <f>'総合計'!A62</f>
        <v>※4～12月は確々報値、1月は確報値、2月は速報値。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85" zoomScaleNormal="85" zoomScaleSheetLayoutView="85" zoomScalePageLayoutView="0" workbookViewId="0" topLeftCell="A1">
      <pane xSplit="3" ySplit="3" topLeftCell="D31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44285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>
        <v>4496</v>
      </c>
      <c r="F7" s="45"/>
      <c r="G7" s="45"/>
      <c r="H7" s="45">
        <v>20877</v>
      </c>
      <c r="I7" s="46">
        <v>12004</v>
      </c>
      <c r="J7" s="49">
        <f>SUM(D7:I7)</f>
        <v>37377</v>
      </c>
      <c r="K7" s="101"/>
      <c r="L7" s="70"/>
      <c r="M7" s="70"/>
      <c r="N7" s="70">
        <v>6538</v>
      </c>
      <c r="O7" s="70"/>
      <c r="P7" s="71"/>
      <c r="Q7" s="26">
        <f>SUM(K7:P7)</f>
        <v>6538</v>
      </c>
      <c r="R7" s="22">
        <f>J7+Q7</f>
        <v>43915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>
        <v>187530</v>
      </c>
      <c r="F8" s="45"/>
      <c r="G8" s="45"/>
      <c r="H8" s="45">
        <v>821263</v>
      </c>
      <c r="I8" s="46">
        <v>456607</v>
      </c>
      <c r="J8" s="49">
        <f>SUM(D8:I8)</f>
        <v>1465400</v>
      </c>
      <c r="K8" s="101"/>
      <c r="L8" s="70"/>
      <c r="M8" s="70"/>
      <c r="N8" s="70">
        <v>233221</v>
      </c>
      <c r="O8" s="70"/>
      <c r="P8" s="71"/>
      <c r="Q8" s="26">
        <f>SUM(K8:P8)</f>
        <v>233221</v>
      </c>
      <c r="R8" s="22">
        <f>J8+Q8</f>
        <v>1698621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>
        <v>41710.40925266904</v>
      </c>
      <c r="F9" s="12" t="s">
        <v>53</v>
      </c>
      <c r="G9" s="12" t="s">
        <v>53</v>
      </c>
      <c r="H9" s="12">
        <v>39338.17119317909</v>
      </c>
      <c r="I9" s="47">
        <v>38037.90403198933</v>
      </c>
      <c r="J9" s="27">
        <f>IF(OR(J7=0,J8=0)," ",J8/J7*1000)</f>
        <v>39205.92877973085</v>
      </c>
      <c r="K9" s="154" t="s">
        <v>53</v>
      </c>
      <c r="L9" s="12" t="s">
        <v>53</v>
      </c>
      <c r="M9" s="12" t="s">
        <v>53</v>
      </c>
      <c r="N9" s="12">
        <v>35671.61211379626</v>
      </c>
      <c r="O9" s="12" t="s">
        <v>53</v>
      </c>
      <c r="P9" s="47" t="s">
        <v>53</v>
      </c>
      <c r="Q9" s="27">
        <f>IF(OR(Q7=0,Q8=0)," ",Q8/Q7*1000)</f>
        <v>35671.61211379626</v>
      </c>
      <c r="R9" s="23">
        <f>IF(OR(R7=0,R8=0)," ",R8/R7*1000)</f>
        <v>38679.74496185813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>
        <v>34452</v>
      </c>
      <c r="I10" s="46">
        <v>10971</v>
      </c>
      <c r="J10" s="49">
        <f>SUM(D10:I10)</f>
        <v>45423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45423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>
        <v>1301551</v>
      </c>
      <c r="I11" s="46">
        <v>415886</v>
      </c>
      <c r="J11" s="49">
        <f>SUM(D11:I11)</f>
        <v>1717437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1717437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>
        <v>37778.677580401716</v>
      </c>
      <c r="I12" s="47">
        <v>37907.756813417196</v>
      </c>
      <c r="J12" s="27">
        <f>IF(OR(J10=0,J11=0)," ",J11/J10*1000)</f>
        <v>37809.85403870286</v>
      </c>
      <c r="K12" s="154" t="s">
        <v>53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 t="str">
        <f>IF(OR(Q10=0,Q11=0)," ",Q11/Q10*1000)</f>
        <v> </v>
      </c>
      <c r="R12" s="23">
        <f>IF(OR(R10=0,R11=0)," ",R11/R10*1000)</f>
        <v>37809.85403870286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45"/>
      <c r="F13" s="45">
        <v>16748</v>
      </c>
      <c r="G13" s="45"/>
      <c r="H13" s="45"/>
      <c r="I13" s="46">
        <v>13993</v>
      </c>
      <c r="J13" s="49">
        <f>SUM(D13:I13)</f>
        <v>30741</v>
      </c>
      <c r="K13" s="101"/>
      <c r="L13" s="70">
        <v>1795</v>
      </c>
      <c r="M13" s="70"/>
      <c r="N13" s="70"/>
      <c r="O13" s="70"/>
      <c r="P13" s="71"/>
      <c r="Q13" s="26">
        <f>SUM(K13:P13)</f>
        <v>1795</v>
      </c>
      <c r="R13" s="22">
        <f>J13+Q13</f>
        <v>32536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45"/>
      <c r="F14" s="45">
        <v>485061</v>
      </c>
      <c r="G14" s="45"/>
      <c r="H14" s="45"/>
      <c r="I14" s="46">
        <v>603616</v>
      </c>
      <c r="J14" s="49">
        <f>SUM(D14:I14)</f>
        <v>1088677</v>
      </c>
      <c r="K14" s="101"/>
      <c r="L14" s="70">
        <v>78071</v>
      </c>
      <c r="M14" s="70"/>
      <c r="N14" s="70"/>
      <c r="O14" s="70"/>
      <c r="P14" s="71"/>
      <c r="Q14" s="28">
        <f>SUM(K14:P14)</f>
        <v>78071</v>
      </c>
      <c r="R14" s="24">
        <f>J14+Q14</f>
        <v>1166748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>
        <v>28962.32385956532</v>
      </c>
      <c r="G15" s="12" t="s">
        <v>53</v>
      </c>
      <c r="H15" s="12" t="s">
        <v>53</v>
      </c>
      <c r="I15" s="47">
        <v>43136.99706996355</v>
      </c>
      <c r="J15" s="27">
        <f>IF(OR(J13=0,J14=0)," ",J14/J13*1000)</f>
        <v>35414.495299437236</v>
      </c>
      <c r="K15" s="154" t="s">
        <v>53</v>
      </c>
      <c r="L15" s="12">
        <v>43493.59331476323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>
        <f>IF(OR(Q13=0,Q14=0)," ",Q14/Q13*1000)</f>
        <v>43493.59331476323</v>
      </c>
      <c r="R15" s="23">
        <f>IF(OR(R13=0,R14=0)," ",R14/R13*1000)</f>
        <v>35860.216375706914</v>
      </c>
      <c r="S15" s="10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16533</v>
      </c>
      <c r="E16" s="45">
        <v>23634</v>
      </c>
      <c r="F16" s="45"/>
      <c r="G16" s="45"/>
      <c r="H16" s="45">
        <v>13498</v>
      </c>
      <c r="I16" s="46">
        <v>15324</v>
      </c>
      <c r="J16" s="49">
        <f>SUM(D16:I16)</f>
        <v>68989</v>
      </c>
      <c r="K16" s="101"/>
      <c r="L16" s="70">
        <v>17333</v>
      </c>
      <c r="M16" s="70">
        <v>7745</v>
      </c>
      <c r="N16" s="70">
        <v>4000</v>
      </c>
      <c r="O16" s="70"/>
      <c r="P16" s="71"/>
      <c r="Q16" s="26">
        <f>SUM(K16:P16)</f>
        <v>29078</v>
      </c>
      <c r="R16" s="22">
        <f>J16+Q16</f>
        <v>98067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733371</v>
      </c>
      <c r="E17" s="45">
        <v>555708</v>
      </c>
      <c r="F17" s="45"/>
      <c r="G17" s="45"/>
      <c r="H17" s="45">
        <v>523339</v>
      </c>
      <c r="I17" s="46">
        <v>573201</v>
      </c>
      <c r="J17" s="49">
        <f>SUM(D17:I17)</f>
        <v>2385619</v>
      </c>
      <c r="K17" s="101"/>
      <c r="L17" s="70">
        <v>644305</v>
      </c>
      <c r="M17" s="70">
        <v>343680</v>
      </c>
      <c r="N17" s="70">
        <v>238017</v>
      </c>
      <c r="O17" s="70"/>
      <c r="P17" s="71"/>
      <c r="Q17" s="26">
        <f>SUM(K17:P17)</f>
        <v>1226002</v>
      </c>
      <c r="R17" s="22">
        <f>J17+Q17</f>
        <v>3611621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44358.01125022682</v>
      </c>
      <c r="E18" s="12">
        <v>23513.074384361513</v>
      </c>
      <c r="F18" s="12" t="s">
        <v>53</v>
      </c>
      <c r="G18" s="12" t="s">
        <v>53</v>
      </c>
      <c r="H18" s="12">
        <v>38771.59579196919</v>
      </c>
      <c r="I18" s="47">
        <v>37405.44244322631</v>
      </c>
      <c r="J18" s="27">
        <f>IF(OR(J16=0,J17=0)," ",J17/J16*1000)</f>
        <v>34579.70111177144</v>
      </c>
      <c r="K18" s="37" t="s">
        <v>53</v>
      </c>
      <c r="L18" s="12">
        <v>37172.1571568684</v>
      </c>
      <c r="M18" s="12">
        <v>44374.435119431895</v>
      </c>
      <c r="N18" s="12">
        <v>59504.25</v>
      </c>
      <c r="O18" s="12" t="s">
        <v>53</v>
      </c>
      <c r="P18" s="47" t="s">
        <v>53</v>
      </c>
      <c r="Q18" s="27">
        <f>IF(OR(Q16=0,Q17=0)," ",Q17/Q16*1000)</f>
        <v>42162.52837196506</v>
      </c>
      <c r="R18" s="23">
        <f>IF(OR(R16=0,R17=0)," ",R17/R16*1000)</f>
        <v>36828.097117276964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11573</v>
      </c>
      <c r="E31" s="45"/>
      <c r="F31" s="45">
        <v>6434</v>
      </c>
      <c r="G31" s="45"/>
      <c r="H31" s="45">
        <v>2497</v>
      </c>
      <c r="I31" s="46">
        <v>20054</v>
      </c>
      <c r="J31" s="49">
        <f>SUM(D31:I31)</f>
        <v>40558</v>
      </c>
      <c r="K31" s="101">
        <v>11621</v>
      </c>
      <c r="L31" s="70"/>
      <c r="M31" s="70"/>
      <c r="N31" s="70"/>
      <c r="O31" s="70">
        <v>2999</v>
      </c>
      <c r="P31" s="71"/>
      <c r="Q31" s="26">
        <f>SUM(K31:P31)</f>
        <v>14620</v>
      </c>
      <c r="R31" s="22">
        <f>J31+Q31</f>
        <v>55178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355792</v>
      </c>
      <c r="E32" s="45"/>
      <c r="F32" s="45">
        <v>238085</v>
      </c>
      <c r="G32" s="45"/>
      <c r="H32" s="45">
        <v>93288</v>
      </c>
      <c r="I32" s="46">
        <v>784640</v>
      </c>
      <c r="J32" s="49">
        <f>SUM(D32:I32)</f>
        <v>1471805</v>
      </c>
      <c r="K32" s="101">
        <v>452687</v>
      </c>
      <c r="L32" s="70"/>
      <c r="M32" s="70"/>
      <c r="N32" s="70"/>
      <c r="O32" s="70">
        <v>194317</v>
      </c>
      <c r="P32" s="71"/>
      <c r="Q32" s="28">
        <f>SUM(K32:P32)</f>
        <v>647004</v>
      </c>
      <c r="R32" s="24">
        <f>J32+Q32</f>
        <v>2118809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30743.28177654886</v>
      </c>
      <c r="E33" s="12" t="s">
        <v>53</v>
      </c>
      <c r="F33" s="12">
        <v>37004.19645632577</v>
      </c>
      <c r="G33" s="12" t="s">
        <v>53</v>
      </c>
      <c r="H33" s="12">
        <v>37360.03203844614</v>
      </c>
      <c r="I33" s="47">
        <v>39126.35883115588</v>
      </c>
      <c r="J33" s="27">
        <f>IF(OR(J31=0,J32=0)," ",J32/J31*1000)</f>
        <v>36288.89491592287</v>
      </c>
      <c r="K33" s="154">
        <v>38954.22080715945</v>
      </c>
      <c r="L33" s="12" t="s">
        <v>53</v>
      </c>
      <c r="M33" s="12" t="s">
        <v>53</v>
      </c>
      <c r="N33" s="12" t="s">
        <v>53</v>
      </c>
      <c r="O33" s="12">
        <v>64793.93131043682</v>
      </c>
      <c r="P33" s="47" t="s">
        <v>53</v>
      </c>
      <c r="Q33" s="27">
        <f>IF(OR(Q31=0,Q32=0)," ",Q32/Q31*1000)</f>
        <v>44254.7195622435</v>
      </c>
      <c r="R33" s="23">
        <f>IF(OR(R31=0,R32=0)," ",R32/R31*1000)</f>
        <v>38399.525173076225</v>
      </c>
      <c r="S33" s="10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 t="s">
        <v>53</v>
      </c>
      <c r="L42" s="12" t="s">
        <v>53</v>
      </c>
      <c r="M42" s="12" t="s">
        <v>53</v>
      </c>
      <c r="N42" s="12" t="s">
        <v>53</v>
      </c>
      <c r="O42" s="12" t="s">
        <v>53</v>
      </c>
      <c r="P42" s="47" t="s">
        <v>53</v>
      </c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56" t="s">
        <v>1</v>
      </c>
      <c r="D49" s="155">
        <f>D4+D7+D10+D13+D16+D19+D22+D25+D28+D31+D34+D37+D40+D46+D43</f>
        <v>28106</v>
      </c>
      <c r="E49" s="53">
        <f aca="true" t="shared" si="0" ref="E49:I50">E4+E7+E10+E13+E16+E19+E22+E25+E28+E31+E34+E37+E40+E46+E43</f>
        <v>28130</v>
      </c>
      <c r="F49" s="53">
        <f t="shared" si="0"/>
        <v>23182</v>
      </c>
      <c r="G49" s="53">
        <f t="shared" si="0"/>
        <v>0</v>
      </c>
      <c r="H49" s="53">
        <f t="shared" si="0"/>
        <v>71324</v>
      </c>
      <c r="I49" s="55">
        <f t="shared" si="0"/>
        <v>72346</v>
      </c>
      <c r="J49" s="102">
        <f>SUM(D49:I49)</f>
        <v>223088</v>
      </c>
      <c r="K49" s="53">
        <f>K4+K7+K10+K13+K16+K19+K22+K25+K28+K31+K34+K37+K40+K46+K43</f>
        <v>11621</v>
      </c>
      <c r="L49" s="53">
        <f>L4+L7+L10+L13+L16+L19+L22+L25+L28+L31+L34+L37+L40+L46+L43</f>
        <v>19128</v>
      </c>
      <c r="M49" s="14">
        <f aca="true" t="shared" si="1" ref="M49:P50">M4+M7+M10+M13+M16+M19+M22+M25+M28+M31+M34+M37+M40+M46+M43</f>
        <v>7745</v>
      </c>
      <c r="N49" s="14">
        <f t="shared" si="1"/>
        <v>10538</v>
      </c>
      <c r="O49" s="53">
        <f t="shared" si="1"/>
        <v>2999</v>
      </c>
      <c r="P49" s="55">
        <f t="shared" si="1"/>
        <v>0</v>
      </c>
      <c r="Q49" s="29">
        <f>SUM(K49:P49)</f>
        <v>52031</v>
      </c>
      <c r="R49" s="25">
        <f>J49+Q49</f>
        <v>275119</v>
      </c>
    </row>
    <row r="50" spans="1:18" ht="15" customHeight="1">
      <c r="A50" s="165"/>
      <c r="B50" s="112" t="s">
        <v>10</v>
      </c>
      <c r="C50" s="157" t="s">
        <v>2</v>
      </c>
      <c r="D50" s="155">
        <f>D5+D8+D11+D14+D17+D20+D23+D26+D29+D32+D35+D38+D41+D47+D44</f>
        <v>1089163</v>
      </c>
      <c r="E50" s="54">
        <f t="shared" si="0"/>
        <v>743238</v>
      </c>
      <c r="F50" s="53">
        <f t="shared" si="0"/>
        <v>723146</v>
      </c>
      <c r="G50" s="53">
        <f t="shared" si="0"/>
        <v>0</v>
      </c>
      <c r="H50" s="53">
        <f t="shared" si="0"/>
        <v>2739441</v>
      </c>
      <c r="I50" s="55">
        <f t="shared" si="0"/>
        <v>2833950</v>
      </c>
      <c r="J50" s="102">
        <f>SUM(D50:I50)</f>
        <v>8128938</v>
      </c>
      <c r="K50" s="53">
        <f>K5+K8+K11+K14+K17+K20+K23+K26+K29+K32+K35+K38+K41+K47+K44</f>
        <v>452687</v>
      </c>
      <c r="L50" s="56">
        <f>L5+L8+L11+L14+L17+L20+L23+L26+L29+L32+L35+L38+L41+L47+L44</f>
        <v>722376</v>
      </c>
      <c r="M50" s="13">
        <f t="shared" si="1"/>
        <v>343680</v>
      </c>
      <c r="N50" s="13">
        <f t="shared" si="1"/>
        <v>471238</v>
      </c>
      <c r="O50" s="56">
        <f t="shared" si="1"/>
        <v>194317</v>
      </c>
      <c r="P50" s="57">
        <f t="shared" si="1"/>
        <v>0</v>
      </c>
      <c r="Q50" s="28">
        <f>SUM(K50:P50)</f>
        <v>2184298</v>
      </c>
      <c r="R50" s="24">
        <f>J50+Q50</f>
        <v>10313236</v>
      </c>
    </row>
    <row r="51" spans="1:18" ht="15" customHeight="1" thickBot="1">
      <c r="A51" s="166"/>
      <c r="B51" s="113" t="s">
        <v>18</v>
      </c>
      <c r="C51" s="158" t="s">
        <v>3</v>
      </c>
      <c r="D51" s="23">
        <f>IF(OR(D49=0,D50=0)," ",D50/D49*1000)</f>
        <v>38751.97466733082</v>
      </c>
      <c r="E51" s="12">
        <f aca="true" t="shared" si="2" ref="E51:L51">IF(OR(E49=0,E50=0)," ",E50/E49*1000)</f>
        <v>26421.54283682901</v>
      </c>
      <c r="F51" s="12">
        <f t="shared" si="2"/>
        <v>31194.288672245708</v>
      </c>
      <c r="G51" s="12" t="str">
        <f t="shared" si="2"/>
        <v> </v>
      </c>
      <c r="H51" s="12">
        <f t="shared" si="2"/>
        <v>38408.40390331445</v>
      </c>
      <c r="I51" s="47">
        <f t="shared" si="2"/>
        <v>39172.17261493379</v>
      </c>
      <c r="J51" s="27">
        <f t="shared" si="2"/>
        <v>36438.25754859069</v>
      </c>
      <c r="K51" s="12">
        <f>IF(OR(K49=0,K50=0)," ",K50/K49*1000)</f>
        <v>38954.22080715945</v>
      </c>
      <c r="L51" s="12">
        <f t="shared" si="2"/>
        <v>37765.37013801756</v>
      </c>
      <c r="M51" s="12">
        <f aca="true" t="shared" si="3" ref="M51:R51">IF(OR(M49=0,M50=0)," ",M50/M49*1000)</f>
        <v>44374.435119431895</v>
      </c>
      <c r="N51" s="12">
        <f t="shared" si="3"/>
        <v>44717.973049914595</v>
      </c>
      <c r="O51" s="12">
        <f t="shared" si="3"/>
        <v>64793.93131043682</v>
      </c>
      <c r="P51" s="47" t="str">
        <f t="shared" si="3"/>
        <v> </v>
      </c>
      <c r="Q51" s="27">
        <f t="shared" si="3"/>
        <v>41980.70381118949</v>
      </c>
      <c r="R51" s="23">
        <f t="shared" si="3"/>
        <v>37486.45495222067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0</v>
      </c>
      <c r="Q52" s="34">
        <f>'総合計'!Q52</f>
        <v>104.35271969688793</v>
      </c>
      <c r="R52" s="36">
        <f>'総合計'!R52</f>
        <v>105.75140241466647</v>
      </c>
    </row>
    <row r="53" spans="1:11" ht="14.25">
      <c r="A53" s="111" t="str">
        <f>'総合計'!A62</f>
        <v>※4～12月は確々報値、1月は確報値、2月は速報値。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鈴木</cp:lastModifiedBy>
  <cp:lastPrinted>2021-03-30T04:09:46Z</cp:lastPrinted>
  <dcterms:created xsi:type="dcterms:W3CDTF">1998-08-05T13:54:29Z</dcterms:created>
  <dcterms:modified xsi:type="dcterms:W3CDTF">2021-03-30T04:09:49Z</dcterms:modified>
  <cp:category/>
  <cp:version/>
  <cp:contentType/>
  <cp:contentStatus/>
</cp:coreProperties>
</file>