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70" tabRatio="614" activeTab="0"/>
  </bookViews>
  <sheets>
    <sheet name="総合計" sheetId="1" r:id="rId1"/>
    <sheet name="一般計" sheetId="2" r:id="rId2"/>
    <sheet name="原料計" sheetId="3" r:id="rId3"/>
    <sheet name="P合計" sheetId="4" r:id="rId4"/>
    <sheet name="P一般" sheetId="5" r:id="rId5"/>
    <sheet name="P原料" sheetId="6" r:id="rId6"/>
    <sheet name="B合計" sheetId="7" r:id="rId7"/>
    <sheet name="B一般" sheetId="8" r:id="rId8"/>
    <sheet name="B原料" sheetId="9" r:id="rId9"/>
    <sheet name="液化石油ガス" sheetId="10" r:id="rId10"/>
  </sheets>
  <definedNames>
    <definedName name="_xlnm.Print_Area" localSheetId="7">'B一般'!$A$1:$R$53</definedName>
    <definedName name="_xlnm.Print_Area" localSheetId="8">'B原料'!$A$1:$R$53</definedName>
    <definedName name="_xlnm.Print_Area" localSheetId="6">'B合計'!$A$1:$R$53</definedName>
    <definedName name="_xlnm.Print_Area" localSheetId="4">'P一般'!$A$1:$R$53</definedName>
    <definedName name="_xlnm.Print_Area" localSheetId="5">'P原料'!$A$1:$R$53</definedName>
    <definedName name="_xlnm.Print_Area" localSheetId="3">'P合計'!$A$1:$R$53</definedName>
    <definedName name="_xlnm.Print_Area" localSheetId="1">'一般計'!$A$1:$R$53</definedName>
    <definedName name="_xlnm.Print_Area" localSheetId="9">'液化石油ガス'!$A$1:$R$53</definedName>
    <definedName name="_xlnm.Print_Area" localSheetId="2">'原料計'!$A$1:$R$53</definedName>
    <definedName name="_xlnm.Print_Area" localSheetId="0">'総合計'!$A$1:$R$62</definedName>
  </definedNames>
  <calcPr fullCalcOnLoad="1"/>
</workbook>
</file>

<file path=xl/sharedStrings.xml><?xml version="1.0" encoding="utf-8"?>
<sst xmlns="http://schemas.openxmlformats.org/spreadsheetml/2006/main" count="1879" uniqueCount="57">
  <si>
    <t>一般用</t>
  </si>
  <si>
    <t>ton</t>
  </si>
  <si>
    <t>千円</t>
  </si>
  <si>
    <t>円/t</t>
  </si>
  <si>
    <t>合計</t>
  </si>
  <si>
    <t>原料用</t>
  </si>
  <si>
    <t>2711.13-020</t>
  </si>
  <si>
    <t>2711.13-010</t>
  </si>
  <si>
    <t>総合計</t>
  </si>
  <si>
    <t>輸入量</t>
  </si>
  <si>
    <t>金額</t>
  </si>
  <si>
    <t>韓国</t>
  </si>
  <si>
    <t>その他</t>
  </si>
  <si>
    <t>為替レート（円/＄）</t>
  </si>
  <si>
    <t>上期</t>
  </si>
  <si>
    <t>下期</t>
  </si>
  <si>
    <t>年度</t>
  </si>
  <si>
    <t>サウジアラビア</t>
  </si>
  <si>
    <t>CIF</t>
  </si>
  <si>
    <t>クウェート</t>
  </si>
  <si>
    <t>オーストラリア</t>
  </si>
  <si>
    <t>アルジェリア</t>
  </si>
  <si>
    <t>UAE</t>
  </si>
  <si>
    <t>液化石油ガス(プロパンorブタン）2711.19-010</t>
  </si>
  <si>
    <t>原料用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</si>
  <si>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</si>
  <si>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</si>
  <si>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</si>
  <si>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</si>
  <si>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</si>
  <si>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</si>
  <si>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</si>
  <si>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</si>
  <si>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</si>
  <si>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</si>
  <si>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</si>
  <si>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</si>
  <si>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(貿易統計）</t>
  </si>
  <si>
    <t>東ティモール</t>
  </si>
  <si>
    <t>カタール</t>
  </si>
  <si>
    <t>プロパン</t>
  </si>
  <si>
    <t>ブタン</t>
  </si>
  <si>
    <t>ブタン</t>
  </si>
  <si>
    <t>プロパン</t>
  </si>
  <si>
    <t>プロパン
or ブタン</t>
  </si>
  <si>
    <t>（貿易統計）</t>
  </si>
  <si>
    <t>ナイジェリア</t>
  </si>
  <si>
    <t>中国</t>
  </si>
  <si>
    <t>アメリカ</t>
  </si>
  <si>
    <t>アンゴラ</t>
  </si>
  <si>
    <t>ノルウェー</t>
  </si>
  <si>
    <t>2711.12-000　(旧コード:2711.12-020)</t>
  </si>
  <si>
    <t>2016年1月より、2711.12-000に統合され廃止。(旧コード:2711.12-010)</t>
  </si>
  <si>
    <t xml:space="preserve"> </t>
  </si>
  <si>
    <t>カナダ</t>
  </si>
  <si>
    <t xml:space="preserve"> </t>
  </si>
  <si>
    <t>※4～12月は確定値、1～3月は確々報値。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</si>
</sst>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"/>
    <numFmt numFmtId="178" formatCode="0.00_)"/>
    <numFmt numFmtId="179" formatCode="#,##0.0;[Red]\-#,##0.0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6">
    <font>
      <sz val="10.5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9"/>
      <name val="ＭＳ Ｐゴシック"/>
      <family val="3"/>
    </font>
    <font>
      <u val="single"/>
      <sz val="6.3"/>
      <color indexed="12"/>
      <name val="ＭＳ Ｐゴシック"/>
      <family val="3"/>
    </font>
    <font>
      <u val="single"/>
      <sz val="6.3"/>
      <color indexed="36"/>
      <name val="ＭＳ Ｐゴシック"/>
      <family val="3"/>
    </font>
    <font>
      <sz val="9"/>
      <color indexed="12"/>
      <name val="Arial"/>
      <family val="2"/>
    </font>
    <font>
      <sz val="9"/>
      <name val="Times New Roman"/>
      <family val="1"/>
    </font>
    <font>
      <sz val="10.5"/>
      <name val="メイリオ"/>
      <family val="3"/>
    </font>
    <font>
      <sz val="9"/>
      <name val="メイリオ"/>
      <family val="3"/>
    </font>
    <font>
      <sz val="11"/>
      <name val="Verdana"/>
      <family val="2"/>
    </font>
    <font>
      <b/>
      <sz val="10"/>
      <name val="メイリオ"/>
      <family val="3"/>
    </font>
    <font>
      <sz val="14"/>
      <name val="Meiryo UI"/>
      <family val="3"/>
    </font>
    <font>
      <b/>
      <sz val="14"/>
      <color indexed="12"/>
      <name val="Meiryo UI"/>
      <family val="3"/>
    </font>
    <font>
      <sz val="10.5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4"/>
      <color indexed="12"/>
      <name val="Meiryo UI"/>
      <family val="3"/>
    </font>
    <font>
      <sz val="20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8"/>
      <name val="Meiryo UI"/>
      <family val="3"/>
    </font>
    <font>
      <b/>
      <sz val="10"/>
      <color indexed="18"/>
      <name val="Meiryo UI"/>
      <family val="3"/>
    </font>
    <font>
      <sz val="2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Arial"/>
      <family val="2"/>
    </font>
    <font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theme="4" tint="-0.4999699890613556"/>
      <name val="Meiryo UI"/>
      <family val="3"/>
    </font>
    <font>
      <b/>
      <sz val="10"/>
      <color theme="4" tint="-0.4999699890613556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7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 vertical="center"/>
      <protection locked="0"/>
    </xf>
    <xf numFmtId="1" fontId="0" fillId="0" borderId="10" xfId="0" applyNumberFormat="1" applyBorder="1" applyAlignment="1">
      <alignment vertical="center"/>
    </xf>
    <xf numFmtId="37" fontId="2" fillId="0" borderId="10" xfId="0" applyNumberFormat="1" applyFont="1" applyBorder="1" applyAlignment="1" applyProtection="1">
      <alignment vertical="center"/>
      <protection locked="0"/>
    </xf>
    <xf numFmtId="38" fontId="6" fillId="0" borderId="11" xfId="49" applyFont="1" applyBorder="1" applyAlignment="1" applyProtection="1">
      <alignment vertical="center"/>
      <protection locked="0"/>
    </xf>
    <xf numFmtId="38" fontId="7" fillId="0" borderId="12" xfId="49" applyFont="1" applyBorder="1" applyAlignment="1">
      <alignment vertical="center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 applyProtection="1" quotePrefix="1">
      <alignment horizontal="right" vertical="center"/>
      <protection locked="0"/>
    </xf>
    <xf numFmtId="38" fontId="6" fillId="0" borderId="13" xfId="49" applyFont="1" applyBorder="1" applyAlignment="1" applyProtection="1">
      <alignment vertical="center"/>
      <protection locked="0"/>
    </xf>
    <xf numFmtId="38" fontId="6" fillId="0" borderId="14" xfId="49" applyFont="1" applyBorder="1" applyAlignment="1" applyProtection="1">
      <alignment vertical="center"/>
      <protection locked="0"/>
    </xf>
    <xf numFmtId="38" fontId="7" fillId="0" borderId="15" xfId="49" applyFont="1" applyBorder="1" applyAlignment="1">
      <alignment vertical="center"/>
    </xf>
    <xf numFmtId="38" fontId="6" fillId="0" borderId="16" xfId="49" applyFont="1" applyBorder="1" applyAlignment="1" applyProtection="1">
      <alignment vertical="center"/>
      <protection locked="0"/>
    </xf>
    <xf numFmtId="38" fontId="7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6" fillId="0" borderId="16" xfId="49" applyFont="1" applyBorder="1" applyAlignment="1" applyProtection="1" quotePrefix="1">
      <alignment horizontal="right" vertical="center"/>
      <protection locked="0"/>
    </xf>
    <xf numFmtId="38" fontId="6" fillId="0" borderId="18" xfId="49" applyFont="1" applyBorder="1" applyAlignment="1" applyProtection="1">
      <alignment vertical="center"/>
      <protection locked="0"/>
    </xf>
    <xf numFmtId="38" fontId="7" fillId="0" borderId="19" xfId="49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8" xfId="49" applyFont="1" applyBorder="1" applyAlignment="1" applyProtection="1" quotePrefix="1">
      <alignment horizontal="right"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7" fillId="0" borderId="21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20" xfId="49" applyFont="1" applyBorder="1" applyAlignment="1" applyProtection="1" quotePrefix="1">
      <alignment horizontal="right"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40" fontId="6" fillId="0" borderId="23" xfId="49" applyNumberFormat="1" applyFont="1" applyBorder="1" applyAlignment="1" applyProtection="1">
      <alignment vertical="center"/>
      <protection locked="0"/>
    </xf>
    <xf numFmtId="40" fontId="6" fillId="0" borderId="24" xfId="49" applyNumberFormat="1" applyFont="1" applyBorder="1" applyAlignment="1" applyProtection="1">
      <alignment vertical="center"/>
      <protection locked="0"/>
    </xf>
    <xf numFmtId="40" fontId="6" fillId="0" borderId="25" xfId="49" applyNumberFormat="1" applyFont="1" applyBorder="1" applyAlignment="1" applyProtection="1">
      <alignment vertical="center"/>
      <protection locked="0"/>
    </xf>
    <xf numFmtId="40" fontId="6" fillId="0" borderId="26" xfId="49" applyNumberFormat="1" applyFont="1" applyBorder="1" applyAlignment="1" applyProtection="1">
      <alignment vertical="center"/>
      <protection locked="0"/>
    </xf>
    <xf numFmtId="40" fontId="6" fillId="0" borderId="27" xfId="49" applyNumberFormat="1" applyFont="1" applyBorder="1" applyAlignment="1" applyProtection="1">
      <alignment vertical="center"/>
      <protection locked="0"/>
    </xf>
    <xf numFmtId="40" fontId="6" fillId="0" borderId="28" xfId="49" applyNumberFormat="1" applyFont="1" applyBorder="1" applyAlignment="1" applyProtection="1">
      <alignment vertical="center"/>
      <protection locked="0"/>
    </xf>
    <xf numFmtId="38" fontId="7" fillId="0" borderId="29" xfId="49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6" fillId="0" borderId="10" xfId="49" applyFont="1" applyBorder="1" applyAlignment="1">
      <alignment vertical="center"/>
    </xf>
    <xf numFmtId="38" fontId="6" fillId="0" borderId="10" xfId="49" applyFont="1" applyBorder="1" applyAlignment="1" applyProtection="1" quotePrefix="1">
      <alignment horizontal="right" vertical="center"/>
      <protection locked="0"/>
    </xf>
    <xf numFmtId="38" fontId="6" fillId="0" borderId="30" xfId="49" applyFont="1" applyBorder="1" applyAlignment="1" applyProtection="1" quotePrefix="1">
      <alignment horizontal="right" vertical="center"/>
      <protection locked="0"/>
    </xf>
    <xf numFmtId="38" fontId="61" fillId="0" borderId="10" xfId="49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7" fillId="0" borderId="31" xfId="49" applyFont="1" applyBorder="1" applyAlignment="1">
      <alignment vertical="center"/>
    </xf>
    <xf numFmtId="38" fontId="61" fillId="0" borderId="0" xfId="49" applyFont="1" applyAlignment="1">
      <alignment vertical="center"/>
    </xf>
    <xf numFmtId="38" fontId="62" fillId="0" borderId="2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61" fillId="0" borderId="32" xfId="49" applyFont="1" applyBorder="1" applyAlignment="1" applyProtection="1">
      <alignment vertical="center"/>
      <protection locked="0"/>
    </xf>
    <xf numFmtId="38" fontId="63" fillId="0" borderId="10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11" xfId="49" applyFont="1" applyBorder="1" applyAlignment="1" applyProtection="1">
      <alignment vertical="center"/>
      <protection locked="0"/>
    </xf>
    <xf numFmtId="38" fontId="63" fillId="0" borderId="0" xfId="49" applyFont="1" applyAlignment="1" applyProtection="1">
      <alignment vertical="center"/>
      <protection locked="0"/>
    </xf>
    <xf numFmtId="38" fontId="63" fillId="0" borderId="11" xfId="49" applyFont="1" applyBorder="1" applyAlignment="1">
      <alignment vertical="center"/>
    </xf>
    <xf numFmtId="38" fontId="63" fillId="0" borderId="0" xfId="49" applyFont="1" applyAlignment="1">
      <alignment vertical="center"/>
    </xf>
    <xf numFmtId="38" fontId="61" fillId="33" borderId="11" xfId="49" applyFont="1" applyFill="1" applyBorder="1" applyAlignment="1" applyProtection="1">
      <alignment vertical="center"/>
      <protection locked="0"/>
    </xf>
    <xf numFmtId="38" fontId="61" fillId="33" borderId="0" xfId="49" applyFont="1" applyFill="1" applyAlignment="1" applyProtection="1">
      <alignment vertical="center"/>
      <protection locked="0"/>
    </xf>
    <xf numFmtId="38" fontId="61" fillId="33" borderId="11" xfId="49" applyFont="1" applyFill="1" applyBorder="1" applyAlignment="1">
      <alignment vertical="center"/>
    </xf>
    <xf numFmtId="38" fontId="61" fillId="33" borderId="0" xfId="49" applyFont="1" applyFill="1" applyAlignment="1">
      <alignment vertical="center"/>
    </xf>
    <xf numFmtId="38" fontId="7" fillId="33" borderId="12" xfId="49" applyFont="1" applyFill="1" applyBorder="1" applyAlignment="1">
      <alignment vertical="center"/>
    </xf>
    <xf numFmtId="38" fontId="7" fillId="33" borderId="31" xfId="49" applyFont="1" applyFill="1" applyBorder="1" applyAlignment="1">
      <alignment vertical="center"/>
    </xf>
    <xf numFmtId="38" fontId="6" fillId="33" borderId="11" xfId="49" applyFont="1" applyFill="1" applyBorder="1" applyAlignment="1" applyProtection="1" quotePrefix="1">
      <alignment horizontal="right" vertical="center"/>
      <protection locked="0"/>
    </xf>
    <xf numFmtId="38" fontId="63" fillId="33" borderId="11" xfId="49" applyFont="1" applyFill="1" applyBorder="1" applyAlignment="1" applyProtection="1">
      <alignment vertical="center"/>
      <protection locked="0"/>
    </xf>
    <xf numFmtId="38" fontId="63" fillId="33" borderId="0" xfId="49" applyFont="1" applyFill="1" applyAlignment="1" applyProtection="1">
      <alignment vertical="center"/>
      <protection locked="0"/>
    </xf>
    <xf numFmtId="38" fontId="6" fillId="33" borderId="11" xfId="49" applyFont="1" applyFill="1" applyBorder="1" applyAlignment="1">
      <alignment vertical="center"/>
    </xf>
    <xf numFmtId="38" fontId="63" fillId="33" borderId="11" xfId="49" applyFont="1" applyFill="1" applyBorder="1" applyAlignment="1">
      <alignment vertical="center"/>
    </xf>
    <xf numFmtId="38" fontId="63" fillId="33" borderId="0" xfId="49" applyFont="1" applyFill="1" applyAlignment="1">
      <alignment vertical="center"/>
    </xf>
    <xf numFmtId="38" fontId="61" fillId="0" borderId="11" xfId="49" applyFont="1" applyBorder="1" applyAlignment="1" applyProtection="1">
      <alignment vertical="center"/>
      <protection locked="0"/>
    </xf>
    <xf numFmtId="38" fontId="61" fillId="0" borderId="0" xfId="49" applyFont="1" applyAlignment="1" applyProtection="1">
      <alignment vertical="center"/>
      <protection locked="0"/>
    </xf>
    <xf numFmtId="38" fontId="61" fillId="33" borderId="10" xfId="49" applyFont="1" applyFill="1" applyBorder="1" applyAlignment="1" applyProtection="1">
      <alignment vertical="center"/>
      <protection locked="0"/>
    </xf>
    <xf numFmtId="38" fontId="62" fillId="33" borderId="20" xfId="49" applyFont="1" applyFill="1" applyBorder="1" applyAlignment="1">
      <alignment vertical="center"/>
    </xf>
    <xf numFmtId="38" fontId="7" fillId="33" borderId="29" xfId="49" applyFont="1" applyFill="1" applyBorder="1" applyAlignment="1">
      <alignment vertical="center"/>
    </xf>
    <xf numFmtId="38" fontId="7" fillId="33" borderId="21" xfId="49" applyFont="1" applyFill="1" applyBorder="1" applyAlignment="1">
      <alignment vertical="center"/>
    </xf>
    <xf numFmtId="38" fontId="63" fillId="33" borderId="10" xfId="49" applyFont="1" applyFill="1" applyBorder="1" applyAlignment="1" applyProtection="1">
      <alignment vertical="center"/>
      <protection locked="0"/>
    </xf>
    <xf numFmtId="38" fontId="6" fillId="33" borderId="16" xfId="49" applyFont="1" applyFill="1" applyBorder="1" applyAlignment="1" applyProtection="1" quotePrefix="1">
      <alignment horizontal="right" vertical="center"/>
      <protection locked="0"/>
    </xf>
    <xf numFmtId="38" fontId="6" fillId="33" borderId="20" xfId="49" applyFont="1" applyFill="1" applyBorder="1" applyAlignment="1" applyProtection="1" quotePrefix="1">
      <alignment horizontal="right" vertical="center"/>
      <protection locked="0"/>
    </xf>
    <xf numFmtId="38" fontId="6" fillId="33" borderId="18" xfId="49" applyFont="1" applyFill="1" applyBorder="1" applyAlignment="1" applyProtection="1" quotePrefix="1">
      <alignment horizontal="right" vertical="center"/>
      <protection locked="0"/>
    </xf>
    <xf numFmtId="38" fontId="6" fillId="33" borderId="16" xfId="49" applyFont="1" applyFill="1" applyBorder="1" applyAlignment="1">
      <alignment vertical="center"/>
    </xf>
    <xf numFmtId="38" fontId="6" fillId="33" borderId="20" xfId="49" applyFont="1" applyFill="1" applyBorder="1" applyAlignment="1">
      <alignment vertical="center"/>
    </xf>
    <xf numFmtId="38" fontId="6" fillId="33" borderId="18" xfId="49" applyFont="1" applyFill="1" applyBorder="1" applyAlignment="1">
      <alignment vertical="center"/>
    </xf>
    <xf numFmtId="38" fontId="7" fillId="33" borderId="17" xfId="49" applyFont="1" applyFill="1" applyBorder="1" applyAlignment="1">
      <alignment vertical="center"/>
    </xf>
    <xf numFmtId="38" fontId="7" fillId="33" borderId="19" xfId="49" applyFont="1" applyFill="1" applyBorder="1" applyAlignment="1">
      <alignment vertical="center"/>
    </xf>
    <xf numFmtId="38" fontId="6" fillId="33" borderId="18" xfId="49" applyFont="1" applyFill="1" applyBorder="1" applyAlignment="1" applyProtection="1">
      <alignment vertical="center"/>
      <protection locked="0"/>
    </xf>
    <xf numFmtId="38" fontId="6" fillId="33" borderId="20" xfId="49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31" xfId="0" applyFont="1" applyBorder="1" applyAlignment="1">
      <alignment/>
    </xf>
    <xf numFmtId="0" fontId="18" fillId="0" borderId="0" xfId="0" applyFont="1" applyAlignment="1" applyProtection="1">
      <alignment/>
      <protection locked="0"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8" fillId="0" borderId="31" xfId="0" applyFont="1" applyBorder="1" applyAlignment="1" applyProtection="1">
      <alignment/>
      <protection locked="0"/>
    </xf>
    <xf numFmtId="0" fontId="19" fillId="0" borderId="0" xfId="0" applyFont="1" applyAlignment="1">
      <alignment vertical="top"/>
    </xf>
    <xf numFmtId="0" fontId="16" fillId="0" borderId="31" xfId="0" applyFont="1" applyBorder="1" applyAlignment="1">
      <alignment horizontal="left"/>
    </xf>
    <xf numFmtId="0" fontId="20" fillId="0" borderId="31" xfId="0" applyFont="1" applyBorder="1" applyAlignment="1">
      <alignment/>
    </xf>
    <xf numFmtId="38" fontId="61" fillId="0" borderId="10" xfId="49" applyFont="1" applyBorder="1" applyAlignment="1" applyProtection="1">
      <alignment vertical="center"/>
      <protection locked="0"/>
    </xf>
    <xf numFmtId="38" fontId="63" fillId="0" borderId="20" xfId="49" applyFont="1" applyBorder="1" applyAlignment="1">
      <alignment vertical="center"/>
    </xf>
    <xf numFmtId="38" fontId="62" fillId="0" borderId="20" xfId="49" applyFont="1" applyBorder="1" applyAlignment="1">
      <alignment vertical="center"/>
    </xf>
    <xf numFmtId="0" fontId="16" fillId="18" borderId="29" xfId="0" applyFont="1" applyFill="1" applyBorder="1" applyAlignment="1">
      <alignment horizontal="center" vertical="center"/>
    </xf>
    <xf numFmtId="0" fontId="14" fillId="18" borderId="31" xfId="0" applyFont="1" applyFill="1" applyBorder="1" applyAlignment="1">
      <alignment/>
    </xf>
    <xf numFmtId="3" fontId="17" fillId="18" borderId="33" xfId="0" applyNumberFormat="1" applyFont="1" applyFill="1" applyBorder="1" applyAlignment="1">
      <alignment horizontal="center" vertical="center"/>
    </xf>
    <xf numFmtId="3" fontId="17" fillId="18" borderId="24" xfId="0" applyNumberFormat="1" applyFont="1" applyFill="1" applyBorder="1" applyAlignment="1">
      <alignment horizontal="center" vertical="center"/>
    </xf>
    <xf numFmtId="3" fontId="17" fillId="18" borderId="34" xfId="0" applyNumberFormat="1" applyFont="1" applyFill="1" applyBorder="1" applyAlignment="1">
      <alignment horizontal="center" vertical="center"/>
    </xf>
    <xf numFmtId="3" fontId="17" fillId="18" borderId="26" xfId="0" applyNumberFormat="1" applyFont="1" applyFill="1" applyBorder="1" applyAlignment="1">
      <alignment horizontal="center" vertical="center"/>
    </xf>
    <xf numFmtId="3" fontId="17" fillId="18" borderId="2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8" fontId="64" fillId="6" borderId="10" xfId="49" applyFont="1" applyFill="1" applyBorder="1" applyAlignment="1">
      <alignment horizontal="center" vertical="center" shrinkToFit="1"/>
    </xf>
    <xf numFmtId="38" fontId="64" fillId="6" borderId="29" xfId="49" applyFont="1" applyFill="1" applyBorder="1" applyAlignment="1">
      <alignment horizontal="center" vertical="center" shrinkToFit="1"/>
    </xf>
    <xf numFmtId="38" fontId="64" fillId="6" borderId="35" xfId="49" applyFont="1" applyFill="1" applyBorder="1" applyAlignment="1">
      <alignment horizontal="center" vertical="center" shrinkToFit="1"/>
    </xf>
    <xf numFmtId="38" fontId="6" fillId="0" borderId="13" xfId="49" applyFont="1" applyBorder="1" applyAlignment="1" applyProtection="1">
      <alignment vertical="center" shrinkToFit="1"/>
      <protection locked="0"/>
    </xf>
    <xf numFmtId="38" fontId="6" fillId="0" borderId="11" xfId="49" applyFont="1" applyBorder="1" applyAlignment="1" applyProtection="1">
      <alignment vertical="center" shrinkToFit="1"/>
      <protection locked="0"/>
    </xf>
    <xf numFmtId="38" fontId="6" fillId="0" borderId="16" xfId="49" applyFont="1" applyBorder="1" applyAlignment="1" applyProtection="1">
      <alignment vertical="center" shrinkToFit="1"/>
      <protection locked="0"/>
    </xf>
    <xf numFmtId="38" fontId="6" fillId="0" borderId="20" xfId="49" applyFont="1" applyBorder="1" applyAlignment="1" applyProtection="1">
      <alignment vertical="center" shrinkToFit="1"/>
      <protection locked="0"/>
    </xf>
    <xf numFmtId="38" fontId="6" fillId="0" borderId="18" xfId="49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>
      <alignment vertical="center" shrinkToFit="1"/>
      <protection locked="0"/>
    </xf>
    <xf numFmtId="38" fontId="6" fillId="0" borderId="14" xfId="49" applyFont="1" applyBorder="1" applyAlignment="1" applyProtection="1">
      <alignment vertical="center" shrinkToFit="1"/>
      <protection locked="0"/>
    </xf>
    <xf numFmtId="38" fontId="7" fillId="0" borderId="15" xfId="49" applyFont="1" applyBorder="1" applyAlignment="1">
      <alignment vertical="center" shrinkToFit="1"/>
    </xf>
    <xf numFmtId="38" fontId="7" fillId="0" borderId="12" xfId="49" applyFont="1" applyBorder="1" applyAlignment="1">
      <alignment vertical="center" shrinkToFit="1"/>
    </xf>
    <xf numFmtId="38" fontId="7" fillId="0" borderId="17" xfId="49" applyFont="1" applyBorder="1" applyAlignment="1">
      <alignment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19" xfId="49" applyFont="1" applyBorder="1" applyAlignment="1">
      <alignment vertical="center" shrinkToFit="1"/>
    </xf>
    <xf numFmtId="38" fontId="7" fillId="0" borderId="37" xfId="49" applyFont="1" applyBorder="1" applyAlignment="1">
      <alignment vertical="center" shrinkToFit="1"/>
    </xf>
    <xf numFmtId="38" fontId="6" fillId="0" borderId="14" xfId="49" applyFont="1" applyBorder="1" applyAlignment="1" applyProtection="1" quotePrefix="1">
      <alignment horizontal="right" vertical="center" shrinkToFit="1"/>
      <protection locked="0"/>
    </xf>
    <xf numFmtId="38" fontId="6" fillId="0" borderId="11" xfId="49" applyFont="1" applyBorder="1" applyAlignment="1" applyProtection="1" quotePrefix="1">
      <alignment horizontal="right" vertical="center" shrinkToFit="1"/>
      <protection locked="0"/>
    </xf>
    <xf numFmtId="38" fontId="6" fillId="0" borderId="16" xfId="49" applyFont="1" applyBorder="1" applyAlignment="1" applyProtection="1" quotePrefix="1">
      <alignment horizontal="right" vertical="center" shrinkToFit="1"/>
      <protection locked="0"/>
    </xf>
    <xf numFmtId="38" fontId="6" fillId="0" borderId="18" xfId="49" applyFont="1" applyBorder="1" applyAlignment="1" applyProtection="1" quotePrefix="1">
      <alignment horizontal="right" vertical="center" shrinkToFit="1"/>
      <protection locked="0"/>
    </xf>
    <xf numFmtId="38" fontId="6" fillId="0" borderId="20" xfId="49" applyFont="1" applyBorder="1" applyAlignment="1" applyProtection="1" quotePrefix="1">
      <alignment horizontal="right" vertical="center" shrinkToFit="1"/>
      <protection locked="0"/>
    </xf>
    <xf numFmtId="38" fontId="6" fillId="0" borderId="38" xfId="49" applyFont="1" applyBorder="1" applyAlignment="1" applyProtection="1" quotePrefix="1">
      <alignment horizontal="right" vertical="center" shrinkToFit="1"/>
      <protection locked="0"/>
    </xf>
    <xf numFmtId="38" fontId="6" fillId="0" borderId="14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38" xfId="49" applyFont="1" applyBorder="1" applyAlignment="1">
      <alignment vertical="center" shrinkToFit="1"/>
    </xf>
    <xf numFmtId="2" fontId="10" fillId="0" borderId="29" xfId="0" applyNumberFormat="1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4" fontId="10" fillId="0" borderId="12" xfId="0" applyNumberFormat="1" applyFont="1" applyBorder="1" applyAlignment="1" applyProtection="1">
      <alignment vertical="center" shrinkToFit="1"/>
      <protection locked="0"/>
    </xf>
    <xf numFmtId="2" fontId="10" fillId="0" borderId="12" xfId="0" applyNumberFormat="1" applyFont="1" applyBorder="1" applyAlignment="1" applyProtection="1">
      <alignment vertical="center" shrinkToFit="1"/>
      <protection locked="0"/>
    </xf>
    <xf numFmtId="39" fontId="10" fillId="0" borderId="12" xfId="0" applyNumberFormat="1" applyFont="1" applyBorder="1" applyAlignment="1" applyProtection="1">
      <alignment vertical="center" shrinkToFit="1"/>
      <protection locked="0"/>
    </xf>
    <xf numFmtId="40" fontId="10" fillId="0" borderId="31" xfId="49" applyNumberFormat="1" applyFont="1" applyBorder="1" applyAlignment="1">
      <alignment vertical="center" shrinkToFit="1"/>
    </xf>
    <xf numFmtId="2" fontId="10" fillId="0" borderId="31" xfId="0" applyNumberFormat="1" applyFont="1" applyBorder="1" applyAlignment="1">
      <alignment vertical="center" shrinkToFit="1"/>
    </xf>
    <xf numFmtId="4" fontId="10" fillId="0" borderId="12" xfId="0" applyNumberFormat="1" applyFont="1" applyBorder="1" applyAlignment="1">
      <alignment vertical="center" shrinkToFit="1"/>
    </xf>
    <xf numFmtId="2" fontId="10" fillId="0" borderId="12" xfId="0" applyNumberFormat="1" applyFont="1" applyBorder="1" applyAlignment="1">
      <alignment vertical="center" shrinkToFit="1"/>
    </xf>
    <xf numFmtId="2" fontId="10" fillId="0" borderId="31" xfId="0" applyNumberFormat="1" applyFont="1" applyBorder="1" applyAlignment="1" applyProtection="1">
      <alignment vertical="center" shrinkToFit="1"/>
      <protection locked="0"/>
    </xf>
    <xf numFmtId="2" fontId="10" fillId="0" borderId="21" xfId="0" applyNumberFormat="1" applyFont="1" applyBorder="1" applyAlignment="1" applyProtection="1">
      <alignment vertical="center" shrinkToFit="1"/>
      <protection locked="0"/>
    </xf>
    <xf numFmtId="2" fontId="10" fillId="0" borderId="37" xfId="0" applyNumberFormat="1" applyFont="1" applyBorder="1" applyAlignment="1" applyProtection="1">
      <alignment vertical="center" shrinkToFit="1"/>
      <protection locked="0"/>
    </xf>
    <xf numFmtId="38" fontId="6" fillId="0" borderId="36" xfId="49" applyFont="1" applyBorder="1" applyAlignment="1" applyProtection="1" quotePrefix="1">
      <alignment horizontal="right" vertical="center" shrinkToFit="1"/>
      <protection locked="0"/>
    </xf>
    <xf numFmtId="38" fontId="6" fillId="0" borderId="36" xfId="49" applyFont="1" applyBorder="1" applyAlignment="1">
      <alignment vertical="center" shrinkToFit="1"/>
    </xf>
    <xf numFmtId="38" fontId="7" fillId="0" borderId="29" xfId="49" applyFont="1" applyBorder="1" applyAlignment="1">
      <alignment vertical="center" shrinkToFit="1"/>
    </xf>
    <xf numFmtId="38" fontId="63" fillId="0" borderId="18" xfId="49" applyFont="1" applyBorder="1" applyAlignment="1" applyProtection="1">
      <alignment vertical="center"/>
      <protection locked="0"/>
    </xf>
    <xf numFmtId="38" fontId="64" fillId="6" borderId="39" xfId="49" applyFont="1" applyFill="1" applyBorder="1" applyAlignment="1">
      <alignment horizontal="center" vertical="center" shrinkToFit="1"/>
    </xf>
    <xf numFmtId="38" fontId="64" fillId="6" borderId="40" xfId="49" applyFont="1" applyFill="1" applyBorder="1" applyAlignment="1">
      <alignment horizontal="center" vertical="center" shrinkToFit="1"/>
    </xf>
    <xf numFmtId="38" fontId="64" fillId="6" borderId="41" xfId="49" applyFont="1" applyFill="1" applyBorder="1" applyAlignment="1">
      <alignment horizontal="center" vertical="center" shrinkToFit="1"/>
    </xf>
    <xf numFmtId="38" fontId="63" fillId="0" borderId="13" xfId="49" applyFont="1" applyBorder="1" applyAlignment="1" applyProtection="1">
      <alignment vertical="center"/>
      <protection locked="0"/>
    </xf>
    <xf numFmtId="38" fontId="63" fillId="0" borderId="14" xfId="49" applyFont="1" applyBorder="1" applyAlignment="1" applyProtection="1">
      <alignment vertical="center"/>
      <protection locked="0"/>
    </xf>
    <xf numFmtId="38" fontId="65" fillId="6" borderId="39" xfId="49" applyFont="1" applyFill="1" applyBorder="1" applyAlignment="1">
      <alignment horizontal="left" vertical="center"/>
    </xf>
    <xf numFmtId="38" fontId="65" fillId="6" borderId="40" xfId="49" applyFont="1" applyFill="1" applyBorder="1" applyAlignment="1">
      <alignment horizontal="left" vertical="center"/>
    </xf>
    <xf numFmtId="38" fontId="65" fillId="6" borderId="41" xfId="49" applyFont="1" applyFill="1" applyBorder="1" applyAlignment="1">
      <alignment horizontal="left" vertical="center"/>
    </xf>
    <xf numFmtId="38" fontId="65" fillId="6" borderId="39" xfId="49" applyFont="1" applyFill="1" applyBorder="1" applyAlignment="1">
      <alignment horizontal="center" vertical="center"/>
    </xf>
    <xf numFmtId="38" fontId="65" fillId="6" borderId="40" xfId="49" applyFont="1" applyFill="1" applyBorder="1" applyAlignment="1">
      <alignment horizontal="center" vertical="center"/>
    </xf>
    <xf numFmtId="38" fontId="65" fillId="6" borderId="41" xfId="49" applyFont="1" applyFill="1" applyBorder="1" applyAlignment="1">
      <alignment horizontal="center" vertical="center"/>
    </xf>
    <xf numFmtId="38" fontId="65" fillId="6" borderId="39" xfId="49" applyFont="1" applyFill="1" applyBorder="1" applyAlignment="1">
      <alignment horizontal="center" vertical="center" wrapText="1"/>
    </xf>
    <xf numFmtId="38" fontId="65" fillId="6" borderId="33" xfId="49" applyFont="1" applyFill="1" applyBorder="1" applyAlignment="1">
      <alignment horizontal="center" vertical="center"/>
    </xf>
    <xf numFmtId="38" fontId="65" fillId="6" borderId="34" xfId="49" applyFont="1" applyFill="1" applyBorder="1" applyAlignment="1">
      <alignment horizontal="center" vertical="center"/>
    </xf>
    <xf numFmtId="38" fontId="65" fillId="6" borderId="28" xfId="49" applyFont="1" applyFill="1" applyBorder="1" applyAlignment="1">
      <alignment horizontal="center" vertical="center"/>
    </xf>
    <xf numFmtId="186" fontId="15" fillId="0" borderId="3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186" fontId="15" fillId="0" borderId="3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171450</xdr:rowOff>
    </xdr:from>
    <xdr:to>
      <xdr:col>13</xdr:col>
      <xdr:colOff>152400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676650" y="171450"/>
          <a:ext cx="660082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6029325" cy="485775"/>
    <xdr:sp>
      <xdr:nvSpPr>
        <xdr:cNvPr id="2" name="Text Box 3"/>
        <xdr:cNvSpPr txBox="1">
          <a:spLocks noChangeArrowheads="1"/>
        </xdr:cNvSpPr>
      </xdr:nvSpPr>
      <xdr:spPr>
        <a:xfrm>
          <a:off x="3743325" y="0"/>
          <a:ext cx="6029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190500</xdr:rowOff>
    </xdr:from>
    <xdr:to>
      <xdr:col>13</xdr:col>
      <xdr:colOff>400050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24300" y="19050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10275" cy="476250"/>
    <xdr:sp>
      <xdr:nvSpPr>
        <xdr:cNvPr id="2" name="Text Box 4"/>
        <xdr:cNvSpPr txBox="1">
          <a:spLocks noChangeArrowheads="1"/>
        </xdr:cNvSpPr>
      </xdr:nvSpPr>
      <xdr:spPr>
        <a:xfrm>
          <a:off x="39528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152400</xdr:rowOff>
    </xdr:from>
    <xdr:to>
      <xdr:col>13</xdr:col>
      <xdr:colOff>276225</xdr:colOff>
      <xdr:row>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4000500" y="152400"/>
          <a:ext cx="70008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104775</xdr:colOff>
      <xdr:row>0</xdr:row>
      <xdr:rowOff>0</xdr:rowOff>
    </xdr:from>
    <xdr:ext cx="5924550" cy="476250"/>
    <xdr:sp>
      <xdr:nvSpPr>
        <xdr:cNvPr id="2" name="Text Box 3"/>
        <xdr:cNvSpPr txBox="1">
          <a:spLocks noChangeArrowheads="1"/>
        </xdr:cNvSpPr>
      </xdr:nvSpPr>
      <xdr:spPr>
        <a:xfrm>
          <a:off x="3981450" y="0"/>
          <a:ext cx="5924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171450</xdr:rowOff>
    </xdr:from>
    <xdr:to>
      <xdr:col>13</xdr:col>
      <xdr:colOff>228600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71900" y="171450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9525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9525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180975</xdr:rowOff>
    </xdr:from>
    <xdr:to>
      <xdr:col>13</xdr:col>
      <xdr:colOff>495300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38600" y="180975"/>
          <a:ext cx="71818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228600</xdr:colOff>
      <xdr:row>0</xdr:row>
      <xdr:rowOff>0</xdr:rowOff>
    </xdr:from>
    <xdr:ext cx="6010275" cy="476250"/>
    <xdr:sp>
      <xdr:nvSpPr>
        <xdr:cNvPr id="2" name="Text Box 3"/>
        <xdr:cNvSpPr txBox="1">
          <a:spLocks noChangeArrowheads="1"/>
        </xdr:cNvSpPr>
      </xdr:nvSpPr>
      <xdr:spPr>
        <a:xfrm>
          <a:off x="41052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0</xdr:row>
      <xdr:rowOff>180975</xdr:rowOff>
    </xdr:from>
    <xdr:to>
      <xdr:col>13</xdr:col>
      <xdr:colOff>466725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67175" y="180975"/>
          <a:ext cx="71247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190500</xdr:colOff>
      <xdr:row>0</xdr:row>
      <xdr:rowOff>0</xdr:rowOff>
    </xdr:from>
    <xdr:ext cx="6010275" cy="476250"/>
    <xdr:sp>
      <xdr:nvSpPr>
        <xdr:cNvPr id="2" name="Text Box 2"/>
        <xdr:cNvSpPr txBox="1">
          <a:spLocks noChangeArrowheads="1"/>
        </xdr:cNvSpPr>
      </xdr:nvSpPr>
      <xdr:spPr>
        <a:xfrm>
          <a:off x="4067175" y="0"/>
          <a:ext cx="6010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180975</xdr:rowOff>
    </xdr:from>
    <xdr:to>
      <xdr:col>13</xdr:col>
      <xdr:colOff>638175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43350" y="180975"/>
          <a:ext cx="7419975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95250</xdr:colOff>
      <xdr:row>0</xdr:row>
      <xdr:rowOff>0</xdr:rowOff>
    </xdr:from>
    <xdr:ext cx="6096000" cy="476250"/>
    <xdr:sp>
      <xdr:nvSpPr>
        <xdr:cNvPr id="2" name="Text Box 3"/>
        <xdr:cNvSpPr txBox="1">
          <a:spLocks noChangeArrowheads="1"/>
        </xdr:cNvSpPr>
      </xdr:nvSpPr>
      <xdr:spPr>
        <a:xfrm>
          <a:off x="3971925" y="0"/>
          <a:ext cx="6096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0</xdr:row>
      <xdr:rowOff>171450</xdr:rowOff>
    </xdr:from>
    <xdr:to>
      <xdr:col>13</xdr:col>
      <xdr:colOff>285750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714750" y="171450"/>
          <a:ext cx="729615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685800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3714750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180975</xdr:rowOff>
    </xdr:from>
    <xdr:to>
      <xdr:col>13</xdr:col>
      <xdr:colOff>257175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6712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628650</xdr:colOff>
      <xdr:row>0</xdr:row>
      <xdr:rowOff>9525</xdr:rowOff>
    </xdr:from>
    <xdr:ext cx="6162675" cy="466725"/>
    <xdr:sp>
      <xdr:nvSpPr>
        <xdr:cNvPr id="2" name="Text Box 2"/>
        <xdr:cNvSpPr txBox="1">
          <a:spLocks noChangeArrowheads="1"/>
        </xdr:cNvSpPr>
      </xdr:nvSpPr>
      <xdr:spPr>
        <a:xfrm>
          <a:off x="3657600" y="9525"/>
          <a:ext cx="6162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180975</xdr:rowOff>
    </xdr:from>
    <xdr:to>
      <xdr:col>13</xdr:col>
      <xdr:colOff>238125</xdr:colOff>
      <xdr:row>0</xdr:row>
      <xdr:rowOff>361950</xdr:rowOff>
    </xdr:to>
    <xdr:sp>
      <xdr:nvSpPr>
        <xdr:cNvPr id="1" name="Rectangle 1"/>
        <xdr:cNvSpPr>
          <a:spLocks/>
        </xdr:cNvSpPr>
      </xdr:nvSpPr>
      <xdr:spPr>
        <a:xfrm>
          <a:off x="3648075" y="180975"/>
          <a:ext cx="7315200" cy="180975"/>
        </a:xfrm>
        <a:prstGeom prst="rect">
          <a:avLst/>
        </a:prstGeom>
        <a:gradFill rotWithShape="1">
          <a:gsLst>
            <a:gs pos="0">
              <a:srgbClr val="95B3D7"/>
            </a:gs>
            <a:gs pos="50000">
              <a:srgbClr val="DCE6F2"/>
            </a:gs>
            <a:gs pos="100000">
              <a:srgbClr val="95B3D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381000</xdr:colOff>
      <xdr:row>0</xdr:row>
      <xdr:rowOff>0</xdr:rowOff>
    </xdr:from>
    <xdr:ext cx="6000750" cy="476250"/>
    <xdr:sp>
      <xdr:nvSpPr>
        <xdr:cNvPr id="2" name="Text Box 3"/>
        <xdr:cNvSpPr txBox="1">
          <a:spLocks noChangeArrowheads="1"/>
        </xdr:cNvSpPr>
      </xdr:nvSpPr>
      <xdr:spPr>
        <a:xfrm>
          <a:off x="4257675" y="0"/>
          <a:ext cx="6000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2020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LP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ガス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CIF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価格</a:t>
          </a:r>
          <a:r>
            <a:rPr lang="en-US" cap="none" sz="2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Zeros="0" tabSelected="1" zoomScale="85" zoomScaleNormal="85" zoomScaleSheetLayoutView="70" zoomScalePageLayoutView="0" workbookViewId="0" topLeftCell="A1">
      <pane xSplit="3" ySplit="3" topLeftCell="D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63" sqref="A63"/>
    </sheetView>
  </sheetViews>
  <sheetFormatPr defaultColWidth="9.140625" defaultRowHeight="12.75"/>
  <cols>
    <col min="1" max="1" width="14.421875" style="0" customWidth="1"/>
    <col min="4" max="9" width="11.7109375" style="0" customWidth="1"/>
    <col min="10" max="10" width="13.7109375" style="0" customWidth="1"/>
    <col min="11" max="16" width="11.7109375" style="0" customWidth="1"/>
    <col min="17" max="18" width="13.7109375" style="0" customWidth="1"/>
    <col min="19" max="19" width="5.421875" style="0" customWidth="1"/>
  </cols>
  <sheetData>
    <row r="1" spans="1:18" s="89" customFormat="1" ht="27.75" customHeight="1">
      <c r="A1" s="87" t="s">
        <v>8</v>
      </c>
      <c r="B1" s="88" t="s">
        <v>45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R1" s="90"/>
    </row>
    <row r="2" spans="1:18" s="89" customFormat="1" ht="23.25" customHeight="1" thickBot="1">
      <c r="A2" s="91"/>
      <c r="B2" s="91" t="s">
        <v>55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v>44631</v>
      </c>
      <c r="R2" s="171"/>
    </row>
    <row r="3" spans="1:18" s="89" customFormat="1" ht="25.5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</row>
    <row r="4" spans="1:18" ht="13.5" customHeight="1">
      <c r="A4" s="161" t="s">
        <v>17</v>
      </c>
      <c r="B4" s="112" t="s">
        <v>9</v>
      </c>
      <c r="C4" s="112" t="s">
        <v>1</v>
      </c>
      <c r="D4" s="115">
        <f>'P合計'!D4+'B合計'!D4+'液化石油ガス'!D4</f>
        <v>10017</v>
      </c>
      <c r="E4" s="116">
        <f>'P合計'!E4+'B合計'!E4+'液化石油ガス'!E4</f>
        <v>0</v>
      </c>
      <c r="F4" s="116">
        <f>'P合計'!F4+'B合計'!F4+'液化石油ガス'!F4</f>
        <v>0</v>
      </c>
      <c r="G4" s="116">
        <f>'P合計'!G4+'B合計'!G4+'液化石油ガス'!G4</f>
        <v>0</v>
      </c>
      <c r="H4" s="116">
        <f>'P合計'!H4+'B合計'!H4+'液化石油ガス'!H4</f>
        <v>0</v>
      </c>
      <c r="I4" s="117">
        <f>'P合計'!I4+'B合計'!I4+'液化石油ガス'!I4</f>
        <v>0</v>
      </c>
      <c r="J4" s="118">
        <f>SUM(D4:I4)</f>
        <v>10017</v>
      </c>
      <c r="K4" s="119">
        <f>'P合計'!K4+'B合計'!K4+'液化石油ガス'!K4</f>
        <v>0</v>
      </c>
      <c r="L4" s="116">
        <f>'P合計'!L4+'B合計'!L4+'液化石油ガス'!L4</f>
        <v>44412</v>
      </c>
      <c r="M4" s="116">
        <f>'P合計'!M4+'B合計'!M4+'液化石油ガス'!M4</f>
        <v>47762</v>
      </c>
      <c r="N4" s="116">
        <f>'P合計'!N4+'B合計'!N4+'液化石油ガス'!N4</f>
        <v>82612</v>
      </c>
      <c r="O4" s="116">
        <f>'P合計'!O4+'B合計'!O4+'液化石油ガス'!O4</f>
        <v>8722</v>
      </c>
      <c r="P4" s="117">
        <f>'P合計'!P4+'B合計'!P4+'液化石油ガス'!P4</f>
        <v>0</v>
      </c>
      <c r="Q4" s="118">
        <f>'P合計'!Q4+'B合計'!Q4+'液化石油ガス'!Q4</f>
        <v>183508</v>
      </c>
      <c r="R4" s="120">
        <f>'P合計'!R4+'B合計'!R4+'液化石油ガス'!R4</f>
        <v>193525</v>
      </c>
    </row>
    <row r="5" spans="1:18" ht="13.5" customHeight="1">
      <c r="A5" s="162"/>
      <c r="B5" s="112" t="s">
        <v>10</v>
      </c>
      <c r="C5" s="112" t="s">
        <v>2</v>
      </c>
      <c r="D5" s="121">
        <f>'P合計'!D5+'B合計'!D5+'液化石油ガス'!D5</f>
        <v>643213</v>
      </c>
      <c r="E5" s="116">
        <f>'P合計'!E5+'B合計'!E5+'液化石油ガス'!E5</f>
        <v>0</v>
      </c>
      <c r="F5" s="116">
        <f>'P合計'!F5+'B合計'!F5+'液化石油ガス'!F5</f>
        <v>0</v>
      </c>
      <c r="G5" s="116">
        <f>'P合計'!G5+'B合計'!G5+'液化石油ガス'!G5</f>
        <v>0</v>
      </c>
      <c r="H5" s="116">
        <f>'P合計'!H5+'B合計'!H5+'液化石油ガス'!H5</f>
        <v>0</v>
      </c>
      <c r="I5" s="117">
        <f>'P合計'!I5+'B合計'!I5+'液化石油ガス'!I5</f>
        <v>0</v>
      </c>
      <c r="J5" s="118">
        <f>SUM(D5:I5)</f>
        <v>643213</v>
      </c>
      <c r="K5" s="119">
        <f>'P合計'!K5+'B合計'!K5+'液化石油ガス'!K5</f>
        <v>0</v>
      </c>
      <c r="L5" s="116">
        <f>'P合計'!L5+'B合計'!L5+'液化石油ガス'!L5</f>
        <v>2068299</v>
      </c>
      <c r="M5" s="116">
        <f>'P合計'!M5+'B合計'!M5+'液化石油ガス'!M5</f>
        <v>2607681</v>
      </c>
      <c r="N5" s="116">
        <f>'P合計'!N5+'B合計'!N5+'液化石油ガス'!N5</f>
        <v>4270436</v>
      </c>
      <c r="O5" s="116">
        <f>'P合計'!O5+'B合計'!O5+'液化石油ガス'!O5</f>
        <v>533480</v>
      </c>
      <c r="P5" s="117">
        <f>'P合計'!P5+'B合計'!P5+'液化石油ガス'!P5</f>
        <v>0</v>
      </c>
      <c r="Q5" s="118">
        <f>'P合計'!Q5+'B合計'!Q5+'液化石油ガス'!Q5</f>
        <v>9479896</v>
      </c>
      <c r="R5" s="120">
        <f>'P合計'!R5+'B合計'!R5+'液化石油ガス'!R5</f>
        <v>10123109</v>
      </c>
    </row>
    <row r="6" spans="1:18" ht="13.5" customHeight="1" thickBot="1">
      <c r="A6" s="163"/>
      <c r="B6" s="113" t="s">
        <v>18</v>
      </c>
      <c r="C6" s="113" t="s">
        <v>3</v>
      </c>
      <c r="D6" s="122">
        <f>IF(OR(D4=0,D5=0)," ",(D5/D4)*1000)</f>
        <v>64212.13936308276</v>
      </c>
      <c r="E6" s="123" t="str">
        <f aca="true" t="shared" si="0" ref="E6:R6">IF(OR(E4=0,E5=0)," ",(E5/E4)*1000)</f>
        <v> </v>
      </c>
      <c r="F6" s="123" t="str">
        <f t="shared" si="0"/>
        <v> </v>
      </c>
      <c r="G6" s="123" t="str">
        <f t="shared" si="0"/>
        <v> </v>
      </c>
      <c r="H6" s="123" t="str">
        <f t="shared" si="0"/>
        <v> </v>
      </c>
      <c r="I6" s="124" t="str">
        <f t="shared" si="0"/>
        <v> </v>
      </c>
      <c r="J6" s="125">
        <f t="shared" si="0"/>
        <v>64212.13936308276</v>
      </c>
      <c r="K6" s="126" t="str">
        <f t="shared" si="0"/>
        <v> </v>
      </c>
      <c r="L6" s="123">
        <f t="shared" si="0"/>
        <v>46570.72412861389</v>
      </c>
      <c r="M6" s="123">
        <f t="shared" si="0"/>
        <v>54597.399606381645</v>
      </c>
      <c r="N6" s="123">
        <f t="shared" si="0"/>
        <v>51692.683871592504</v>
      </c>
      <c r="O6" s="123">
        <f t="shared" si="0"/>
        <v>61164.87044255905</v>
      </c>
      <c r="P6" s="124" t="str">
        <f t="shared" si="0"/>
        <v> </v>
      </c>
      <c r="Q6" s="125">
        <f t="shared" si="0"/>
        <v>51659.30640626022</v>
      </c>
      <c r="R6" s="127">
        <f t="shared" si="0"/>
        <v>52309.05051026999</v>
      </c>
    </row>
    <row r="7" spans="1:18" ht="13.5" customHeight="1">
      <c r="A7" s="161" t="s">
        <v>19</v>
      </c>
      <c r="B7" s="112" t="s">
        <v>9</v>
      </c>
      <c r="C7" s="112" t="s">
        <v>1</v>
      </c>
      <c r="D7" s="115">
        <f>'P合計'!D7+'B合計'!D7+'液化石油ガス'!D7</f>
        <v>0</v>
      </c>
      <c r="E7" s="116">
        <f>'P合計'!E7+'B合計'!E7+'液化石油ガス'!E7</f>
        <v>135324</v>
      </c>
      <c r="F7" s="116">
        <f>'P合計'!F7+'B合計'!F7+'液化石油ガス'!F7</f>
        <v>0</v>
      </c>
      <c r="G7" s="116">
        <f>'P合計'!G7+'B合計'!G7+'液化石油ガス'!G7</f>
        <v>3295</v>
      </c>
      <c r="H7" s="116">
        <f>'P合計'!H7+'B合計'!H7+'液化石油ガス'!H7</f>
        <v>41781</v>
      </c>
      <c r="I7" s="117">
        <f>'P合計'!I7+'B合計'!I7+'液化石油ガス'!I7</f>
        <v>40078</v>
      </c>
      <c r="J7" s="118">
        <f>SUM(D7:I7)</f>
        <v>220478</v>
      </c>
      <c r="K7" s="119">
        <f>'P合計'!K7+'B合計'!K7+'液化石油ガス'!K7</f>
        <v>29001</v>
      </c>
      <c r="L7" s="116">
        <f>'P合計'!L7+'B合計'!L7+'液化石油ガス'!L7</f>
        <v>39654</v>
      </c>
      <c r="M7" s="116">
        <f>'P合計'!M7+'B合計'!M7+'液化石油ガス'!M7</f>
        <v>7003</v>
      </c>
      <c r="N7" s="116">
        <f>'P合計'!N7+'B合計'!N7+'液化石油ガス'!N7</f>
        <v>79383</v>
      </c>
      <c r="O7" s="116">
        <f>'P合計'!O7+'B合計'!O7+'液化石油ガス'!O7</f>
        <v>37572</v>
      </c>
      <c r="P7" s="117">
        <f>'P合計'!P7+'B合計'!P7+'液化石油ガス'!P7</f>
        <v>144405</v>
      </c>
      <c r="Q7" s="118">
        <f>'P合計'!Q7+'B合計'!Q7+'液化石油ガス'!Q7</f>
        <v>337018</v>
      </c>
      <c r="R7" s="120">
        <f>'P合計'!R7+'B合計'!R7+'液化石油ガス'!R7</f>
        <v>557496</v>
      </c>
    </row>
    <row r="8" spans="1:18" ht="13.5" customHeight="1">
      <c r="A8" s="162"/>
      <c r="B8" s="112" t="s">
        <v>10</v>
      </c>
      <c r="C8" s="112" t="s">
        <v>2</v>
      </c>
      <c r="D8" s="121">
        <f>'P合計'!D8+'B合計'!D8+'液化石油ガス'!D8</f>
        <v>0</v>
      </c>
      <c r="E8" s="116">
        <f>'P合計'!E8+'B合計'!E8+'液化石油ガス'!E8</f>
        <v>5555338</v>
      </c>
      <c r="F8" s="116">
        <f>'P合計'!F8+'B合計'!F8+'液化石油ガス'!F8</f>
        <v>0</v>
      </c>
      <c r="G8" s="116">
        <f>'P合計'!G8+'B合計'!G8+'液化石油ガス'!G8</f>
        <v>137684</v>
      </c>
      <c r="H8" s="116">
        <f>'P合計'!H8+'B合計'!H8+'液化石油ガス'!H8</f>
        <v>1719628</v>
      </c>
      <c r="I8" s="117">
        <f>'P合計'!I8+'B合計'!I8+'液化石油ガス'!I8</f>
        <v>1573618</v>
      </c>
      <c r="J8" s="118">
        <f>SUM(D8:I8)</f>
        <v>8986268</v>
      </c>
      <c r="K8" s="119">
        <f>'P合計'!K8+'B合計'!K8+'液化石油ガス'!K8</f>
        <v>1310931</v>
      </c>
      <c r="L8" s="116">
        <f>'P合計'!L8+'B合計'!L8+'液化石油ガス'!L8</f>
        <v>1747517</v>
      </c>
      <c r="M8" s="116">
        <f>'P合計'!M8+'B合計'!M8+'液化石油ガス'!M8</f>
        <v>303189</v>
      </c>
      <c r="N8" s="116">
        <f>'P合計'!N8+'B合計'!N8+'液化石油ガス'!N8</f>
        <v>4828507</v>
      </c>
      <c r="O8" s="116">
        <f>'P合計'!O8+'B合計'!O8+'液化石油ガス'!O8</f>
        <v>2488060</v>
      </c>
      <c r="P8" s="117">
        <f>'P合計'!P8+'B合計'!P8+'液化石油ガス'!P8</f>
        <v>9983595</v>
      </c>
      <c r="Q8" s="118">
        <f>'P合計'!Q8+'B合計'!Q8+'液化石油ガス'!Q8</f>
        <v>20661799</v>
      </c>
      <c r="R8" s="120">
        <f>'P合計'!R8+'B合計'!R8+'液化石油ガス'!R8</f>
        <v>29648067</v>
      </c>
    </row>
    <row r="9" spans="1:18" ht="13.5" customHeight="1" thickBot="1">
      <c r="A9" s="163"/>
      <c r="B9" s="113" t="s">
        <v>18</v>
      </c>
      <c r="C9" s="113" t="s">
        <v>3</v>
      </c>
      <c r="D9" s="122" t="str">
        <f>IF(OR(D7=0,D8=0)," ",(D8/D7)*1000)</f>
        <v> </v>
      </c>
      <c r="E9" s="123">
        <f aca="true" t="shared" si="1" ref="E9:R9">IF(OR(E7=0,E8=0)," ",(E8/E7)*1000)</f>
        <v>41052.12674765747</v>
      </c>
      <c r="F9" s="123" t="str">
        <f t="shared" si="1"/>
        <v> </v>
      </c>
      <c r="G9" s="123">
        <f t="shared" si="1"/>
        <v>41785.73596358118</v>
      </c>
      <c r="H9" s="123">
        <f t="shared" si="1"/>
        <v>41158.134080084244</v>
      </c>
      <c r="I9" s="124">
        <f t="shared" si="1"/>
        <v>39263.88542342432</v>
      </c>
      <c r="J9" s="125">
        <f t="shared" si="1"/>
        <v>40758.116456063646</v>
      </c>
      <c r="K9" s="126">
        <f t="shared" si="1"/>
        <v>45202.958518671774</v>
      </c>
      <c r="L9" s="123">
        <f t="shared" si="1"/>
        <v>44069.12291319917</v>
      </c>
      <c r="M9" s="123">
        <f t="shared" si="1"/>
        <v>43294.15964586606</v>
      </c>
      <c r="N9" s="123">
        <f t="shared" si="1"/>
        <v>60825.45381252914</v>
      </c>
      <c r="O9" s="123">
        <f t="shared" si="1"/>
        <v>66221.12211221122</v>
      </c>
      <c r="P9" s="124">
        <f t="shared" si="1"/>
        <v>69136.07562065026</v>
      </c>
      <c r="Q9" s="125">
        <f t="shared" si="1"/>
        <v>61307.70166578639</v>
      </c>
      <c r="R9" s="127">
        <f t="shared" si="1"/>
        <v>53180.770803736705</v>
      </c>
    </row>
    <row r="10" spans="1:18" ht="13.5" customHeight="1">
      <c r="A10" s="161" t="s">
        <v>39</v>
      </c>
      <c r="B10" s="112" t="s">
        <v>9</v>
      </c>
      <c r="C10" s="112" t="s">
        <v>1</v>
      </c>
      <c r="D10" s="115">
        <f>'P合計'!D10+'B合計'!D10+'液化石油ガス'!D10</f>
        <v>46665</v>
      </c>
      <c r="E10" s="116">
        <f>'P合計'!E10+'B合計'!E10+'液化石油ガス'!E10</f>
        <v>0</v>
      </c>
      <c r="F10" s="116">
        <f>'P合計'!F10+'B合計'!F10+'液化石油ガス'!F10</f>
        <v>17234</v>
      </c>
      <c r="G10" s="116">
        <f>'P合計'!G10+'B合計'!G10+'液化石油ガス'!G10</f>
        <v>22357</v>
      </c>
      <c r="H10" s="116">
        <f>'P合計'!H10+'B合計'!H10+'液化石油ガス'!H10</f>
        <v>68043</v>
      </c>
      <c r="I10" s="117">
        <f>'P合計'!I10+'B合計'!I10+'液化石油ガス'!I10</f>
        <v>16890</v>
      </c>
      <c r="J10" s="118">
        <f>SUM(D10:I10)</f>
        <v>171189</v>
      </c>
      <c r="K10" s="119">
        <f>'P合計'!K10+'B合計'!K10+'液化石油ガス'!K10</f>
        <v>28019</v>
      </c>
      <c r="L10" s="116">
        <f>'P合計'!L10+'B合計'!L10+'液化石油ガス'!L10</f>
        <v>6510</v>
      </c>
      <c r="M10" s="116">
        <f>'P合計'!M10+'B合計'!M10+'液化石油ガス'!M10</f>
        <v>16637</v>
      </c>
      <c r="N10" s="116">
        <f>'P合計'!N10+'B合計'!N10+'液化石油ガス'!N10</f>
        <v>0</v>
      </c>
      <c r="O10" s="116">
        <f>'P合計'!O10+'B合計'!O10+'液化石油ガス'!O10</f>
        <v>0</v>
      </c>
      <c r="P10" s="117">
        <f>'P合計'!P10+'B合計'!P10+'液化石油ガス'!P10</f>
        <v>0</v>
      </c>
      <c r="Q10" s="118">
        <f>'P合計'!Q10+'B合計'!Q10+'液化石油ガス'!Q10</f>
        <v>51166</v>
      </c>
      <c r="R10" s="120">
        <f>'P合計'!R10+'B合計'!R10+'液化石油ガス'!R10</f>
        <v>222355</v>
      </c>
    </row>
    <row r="11" spans="1:18" ht="13.5" customHeight="1">
      <c r="A11" s="162"/>
      <c r="B11" s="112" t="s">
        <v>10</v>
      </c>
      <c r="C11" s="112" t="s">
        <v>2</v>
      </c>
      <c r="D11" s="121">
        <f>'P合計'!D11+'B合計'!D11+'液化石油ガス'!D11</f>
        <v>1768433</v>
      </c>
      <c r="E11" s="116">
        <f>'P合計'!E11+'B合計'!E11+'液化石油ガス'!E11</f>
        <v>0</v>
      </c>
      <c r="F11" s="116">
        <f>'P合計'!F11+'B合計'!F11+'液化石油ガス'!F11</f>
        <v>704950</v>
      </c>
      <c r="G11" s="116">
        <f>'P合計'!G11+'B合計'!G11+'液化石油ガス'!G11</f>
        <v>879998</v>
      </c>
      <c r="H11" s="116">
        <f>'P合計'!H11+'B合計'!H11+'液化石油ガス'!H11</f>
        <v>2687676</v>
      </c>
      <c r="I11" s="117">
        <f>'P合計'!I11+'B合計'!I11+'液化石油ガス'!I11</f>
        <v>668160</v>
      </c>
      <c r="J11" s="118">
        <f>SUM(D11:I11)</f>
        <v>6709217</v>
      </c>
      <c r="K11" s="119">
        <f>'P合計'!K11+'B合計'!K11+'液化石油ガス'!K11</f>
        <v>1158431</v>
      </c>
      <c r="L11" s="116">
        <f>'P合計'!L11+'B合計'!L11+'液化石油ガス'!L11</f>
        <v>267684</v>
      </c>
      <c r="M11" s="116">
        <f>'P合計'!M11+'B合計'!M11+'液化石油ガス'!M11</f>
        <v>677625</v>
      </c>
      <c r="N11" s="116">
        <f>'P合計'!N11+'B合計'!N11+'液化石油ガス'!N11</f>
        <v>0</v>
      </c>
      <c r="O11" s="116">
        <f>'P合計'!O11+'B合計'!O11+'液化石油ガス'!O11</f>
        <v>0</v>
      </c>
      <c r="P11" s="117">
        <f>'P合計'!P11+'B合計'!P11+'液化石油ガス'!P11</f>
        <v>0</v>
      </c>
      <c r="Q11" s="118">
        <f>'P合計'!Q11+'B合計'!Q11+'液化石油ガス'!Q11</f>
        <v>2103740</v>
      </c>
      <c r="R11" s="120">
        <f>'P合計'!R11+'B合計'!R11+'液化石油ガス'!R11</f>
        <v>8812957</v>
      </c>
    </row>
    <row r="12" spans="1:18" ht="13.5" customHeight="1" thickBot="1">
      <c r="A12" s="163"/>
      <c r="B12" s="113" t="s">
        <v>18</v>
      </c>
      <c r="C12" s="113" t="s">
        <v>3</v>
      </c>
      <c r="D12" s="122">
        <f>IF(OR(D10=0,D11=0)," ",(D11/D10)*1000)</f>
        <v>37896.34629808207</v>
      </c>
      <c r="E12" s="123" t="str">
        <f aca="true" t="shared" si="2" ref="E12:R12">IF(OR(E10=0,E11=0)," ",(E11/E10)*1000)</f>
        <v> </v>
      </c>
      <c r="F12" s="123">
        <f t="shared" si="2"/>
        <v>40904.60717186956</v>
      </c>
      <c r="G12" s="123">
        <f t="shared" si="2"/>
        <v>39361.18441651385</v>
      </c>
      <c r="H12" s="123">
        <f t="shared" si="2"/>
        <v>39499.66932674927</v>
      </c>
      <c r="I12" s="124">
        <f t="shared" si="2"/>
        <v>39559.5026642984</v>
      </c>
      <c r="J12" s="125">
        <f t="shared" si="2"/>
        <v>39191.869804718764</v>
      </c>
      <c r="K12" s="126">
        <f t="shared" si="2"/>
        <v>41344.480531068206</v>
      </c>
      <c r="L12" s="123">
        <f t="shared" si="2"/>
        <v>41118.89400921659</v>
      </c>
      <c r="M12" s="123">
        <f t="shared" si="2"/>
        <v>40729.9993989301</v>
      </c>
      <c r="N12" s="123" t="str">
        <f t="shared" si="2"/>
        <v> </v>
      </c>
      <c r="O12" s="123" t="str">
        <f t="shared" si="2"/>
        <v> </v>
      </c>
      <c r="P12" s="124" t="str">
        <f t="shared" si="2"/>
        <v> </v>
      </c>
      <c r="Q12" s="125">
        <f t="shared" si="2"/>
        <v>41115.975452448896</v>
      </c>
      <c r="R12" s="127">
        <f t="shared" si="2"/>
        <v>39634.62481167502</v>
      </c>
    </row>
    <row r="13" spans="1:18" ht="13.5" customHeight="1">
      <c r="A13" s="161" t="s">
        <v>22</v>
      </c>
      <c r="B13" s="112" t="s">
        <v>9</v>
      </c>
      <c r="C13" s="112" t="s">
        <v>1</v>
      </c>
      <c r="D13" s="115">
        <f>'P合計'!D13+'B合計'!D13+'液化石油ガス'!D13</f>
        <v>6000</v>
      </c>
      <c r="E13" s="116">
        <f>'P合計'!E13+'B合計'!E13+'液化石油ガス'!E13</f>
        <v>0</v>
      </c>
      <c r="F13" s="116">
        <f>'P合計'!F13+'B合計'!F13+'液化石油ガス'!F13</f>
        <v>17248</v>
      </c>
      <c r="G13" s="116">
        <f>'P合計'!G13+'B合計'!G13+'液化石油ガス'!G13</f>
        <v>22860</v>
      </c>
      <c r="H13" s="116">
        <f>'P合計'!H13+'B合計'!H13+'液化石油ガス'!H13</f>
        <v>5142</v>
      </c>
      <c r="I13" s="117">
        <f>'P合計'!I13+'B合計'!I13+'液化石油ガス'!I13</f>
        <v>71757</v>
      </c>
      <c r="J13" s="118">
        <f>SUM(D13:I13)</f>
        <v>123007</v>
      </c>
      <c r="K13" s="119">
        <f>'P合計'!K13+'B合計'!K13+'液化石油ガス'!K13</f>
        <v>64899</v>
      </c>
      <c r="L13" s="116">
        <f>'P合計'!L13+'B合計'!L13+'液化石油ガス'!L13</f>
        <v>93368</v>
      </c>
      <c r="M13" s="116">
        <f>'P合計'!M13+'B合計'!M13+'液化石油ガス'!M13</f>
        <v>10921</v>
      </c>
      <c r="N13" s="116">
        <f>'P合計'!N13+'B合計'!N13+'液化石油ガス'!N13</f>
        <v>0</v>
      </c>
      <c r="O13" s="116">
        <f>'P合計'!O13+'B合計'!O13+'液化石油ガス'!O13</f>
        <v>0</v>
      </c>
      <c r="P13" s="117">
        <f>'P合計'!P13+'B合計'!P13+'液化石油ガス'!P13</f>
        <v>0</v>
      </c>
      <c r="Q13" s="118">
        <f>'P合計'!Q13+'B合計'!Q13+'液化石油ガス'!Q13</f>
        <v>169188</v>
      </c>
      <c r="R13" s="120">
        <f>'P合計'!R13+'B合計'!R13+'液化石油ガス'!R13</f>
        <v>292195</v>
      </c>
    </row>
    <row r="14" spans="1:18" ht="13.5" customHeight="1">
      <c r="A14" s="162"/>
      <c r="B14" s="112" t="s">
        <v>10</v>
      </c>
      <c r="C14" s="112" t="s">
        <v>2</v>
      </c>
      <c r="D14" s="121">
        <f>'P合計'!D14+'B合計'!D14+'液化石油ガス'!D14</f>
        <v>409391</v>
      </c>
      <c r="E14" s="116">
        <f>'P合計'!E14+'B合計'!E14+'液化石油ガス'!E14</f>
        <v>0</v>
      </c>
      <c r="F14" s="116">
        <f>'P合計'!F14+'B合計'!F14+'液化石油ガス'!F14</f>
        <v>497349</v>
      </c>
      <c r="G14" s="116">
        <f>'P合計'!G14+'B合計'!G14+'液化石油ガス'!G14</f>
        <v>930715</v>
      </c>
      <c r="H14" s="116">
        <f>'P合計'!H14+'B合計'!H14+'液化石油ガス'!H14</f>
        <v>217024</v>
      </c>
      <c r="I14" s="117">
        <f>'P合計'!I14+'B合計'!I14+'液化石油ガス'!I14</f>
        <v>2939182</v>
      </c>
      <c r="J14" s="118">
        <f>SUM(D14:I14)</f>
        <v>4993661</v>
      </c>
      <c r="K14" s="119">
        <f>'P合計'!K14+'B合計'!K14+'液化石油ガス'!K14</f>
        <v>3085928</v>
      </c>
      <c r="L14" s="116">
        <f>'P合計'!L14+'B合計'!L14+'液化石油ガス'!L14</f>
        <v>4548199</v>
      </c>
      <c r="M14" s="116">
        <f>'P合計'!M14+'B合計'!M14+'液化石油ガス'!M14</f>
        <v>578951</v>
      </c>
      <c r="N14" s="116">
        <f>'P合計'!N14+'B合計'!N14+'液化石油ガス'!N14</f>
        <v>0</v>
      </c>
      <c r="O14" s="116">
        <f>'P合計'!O14+'B合計'!O14+'液化石油ガス'!O14</f>
        <v>0</v>
      </c>
      <c r="P14" s="117">
        <f>'P合計'!P14+'B合計'!P14+'液化石油ガス'!P14</f>
        <v>0</v>
      </c>
      <c r="Q14" s="118">
        <f>'P合計'!Q14+'B合計'!Q14+'液化石油ガス'!Q14</f>
        <v>8213078</v>
      </c>
      <c r="R14" s="120">
        <f>'P合計'!R14+'B合計'!R14+'液化石油ガス'!R14</f>
        <v>13206739</v>
      </c>
    </row>
    <row r="15" spans="1:18" ht="13.5" customHeight="1" thickBot="1">
      <c r="A15" s="163"/>
      <c r="B15" s="113" t="s">
        <v>18</v>
      </c>
      <c r="C15" s="113" t="s">
        <v>3</v>
      </c>
      <c r="D15" s="122">
        <f>IF(OR(D13=0,D14=0)," ",(D14/D13)*1000)</f>
        <v>68231.83333333333</v>
      </c>
      <c r="E15" s="123" t="str">
        <f aca="true" t="shared" si="3" ref="E15:R15">IF(OR(E13=0,E14=0)," ",(E14/E13)*1000)</f>
        <v> </v>
      </c>
      <c r="F15" s="123">
        <f t="shared" si="3"/>
        <v>28835.169294990723</v>
      </c>
      <c r="G15" s="123">
        <f t="shared" si="3"/>
        <v>40713.69203849519</v>
      </c>
      <c r="H15" s="123">
        <f t="shared" si="3"/>
        <v>42206.14546868923</v>
      </c>
      <c r="I15" s="124">
        <f t="shared" si="3"/>
        <v>40960.212940897756</v>
      </c>
      <c r="J15" s="125">
        <f t="shared" si="3"/>
        <v>40596.55954539173</v>
      </c>
      <c r="K15" s="126">
        <f t="shared" si="3"/>
        <v>47549.70030354859</v>
      </c>
      <c r="L15" s="123">
        <f t="shared" si="3"/>
        <v>48712.610316168284</v>
      </c>
      <c r="M15" s="123">
        <f t="shared" si="3"/>
        <v>53012.63620547569</v>
      </c>
      <c r="N15" s="123" t="str">
        <f t="shared" si="3"/>
        <v> </v>
      </c>
      <c r="O15" s="123" t="str">
        <f t="shared" si="3"/>
        <v> </v>
      </c>
      <c r="P15" s="124" t="str">
        <f t="shared" si="3"/>
        <v> </v>
      </c>
      <c r="Q15" s="125">
        <f t="shared" si="3"/>
        <v>48544.092961675764</v>
      </c>
      <c r="R15" s="127">
        <f t="shared" si="3"/>
        <v>45198.37437327812</v>
      </c>
    </row>
    <row r="16" spans="1:18" ht="13.5" customHeight="1">
      <c r="A16" s="161" t="s">
        <v>20</v>
      </c>
      <c r="B16" s="112" t="s">
        <v>9</v>
      </c>
      <c r="C16" s="112" t="s">
        <v>1</v>
      </c>
      <c r="D16" s="115">
        <f>'P合計'!D16+'B合計'!D16+'液化石油ガス'!D16</f>
        <v>107632</v>
      </c>
      <c r="E16" s="116">
        <f>'P合計'!E16+'B合計'!E16+'液化石油ガス'!E16</f>
        <v>101534</v>
      </c>
      <c r="F16" s="116">
        <f>'P合計'!F16+'B合計'!F16+'液化石油ガス'!F16</f>
        <v>68992</v>
      </c>
      <c r="G16" s="116">
        <f>'P合計'!G16+'B合計'!G16+'液化石油ガス'!G16</f>
        <v>47841</v>
      </c>
      <c r="H16" s="116">
        <f>'P合計'!H16+'B合計'!H16+'液化石油ガス'!H16</f>
        <v>109043</v>
      </c>
      <c r="I16" s="117">
        <f>'P合計'!I16+'B合計'!I16+'液化石油ガス'!I16</f>
        <v>67095</v>
      </c>
      <c r="J16" s="118">
        <f>SUM(D16:I16)</f>
        <v>502137</v>
      </c>
      <c r="K16" s="119">
        <f>'P合計'!K16+'B合計'!K16+'液化石油ガス'!K16</f>
        <v>120253</v>
      </c>
      <c r="L16" s="116">
        <f>'P合計'!L16+'B合計'!L16+'液化石油ガス'!L16</f>
        <v>94356</v>
      </c>
      <c r="M16" s="116">
        <f>'P合計'!M16+'B合計'!M16+'液化石油ガス'!M16</f>
        <v>97645</v>
      </c>
      <c r="N16" s="116">
        <f>'P合計'!N16+'B合計'!N16+'液化石油ガス'!N16</f>
        <v>68417</v>
      </c>
      <c r="O16" s="116">
        <f>'P合計'!O16+'B合計'!O16+'液化石油ガス'!O16</f>
        <v>93293</v>
      </c>
      <c r="P16" s="117">
        <f>'P合計'!P16+'B合計'!P16+'液化石油ガス'!P16</f>
        <v>39300</v>
      </c>
      <c r="Q16" s="118">
        <f>'P合計'!Q16+'B合計'!Q16+'液化石油ガス'!Q16</f>
        <v>513264</v>
      </c>
      <c r="R16" s="120">
        <f>'P合計'!R16+'B合計'!R16+'液化石油ガス'!R16</f>
        <v>1015401</v>
      </c>
    </row>
    <row r="17" spans="1:18" ht="13.5" customHeight="1">
      <c r="A17" s="162"/>
      <c r="B17" s="112" t="s">
        <v>10</v>
      </c>
      <c r="C17" s="112" t="s">
        <v>2</v>
      </c>
      <c r="D17" s="121">
        <f>'P合計'!D17+'B合計'!D17+'液化石油ガス'!D17</f>
        <v>3723313</v>
      </c>
      <c r="E17" s="116">
        <f>'P合計'!E17+'B合計'!E17+'液化石油ガス'!E17</f>
        <v>3195497</v>
      </c>
      <c r="F17" s="116">
        <f>'P合計'!F17+'B合計'!F17+'液化石油ガス'!F17</f>
        <v>2496961</v>
      </c>
      <c r="G17" s="116">
        <f>'P合計'!G17+'B合計'!G17+'液化石油ガス'!G17</f>
        <v>1701154</v>
      </c>
      <c r="H17" s="116">
        <f>'P合計'!H17+'B合計'!H17+'液化石油ガス'!H17</f>
        <v>4403411</v>
      </c>
      <c r="I17" s="117">
        <f>'P合計'!I17+'B合計'!I17+'液化石油ガス'!I17</f>
        <v>2680674</v>
      </c>
      <c r="J17" s="118">
        <f>SUM(D17:I17)</f>
        <v>18201010</v>
      </c>
      <c r="K17" s="119">
        <f>'P合計'!K17+'B合計'!K17+'液化石油ガス'!K17</f>
        <v>4753344</v>
      </c>
      <c r="L17" s="116">
        <f>'P合計'!L17+'B合計'!L17+'液化石油ガス'!L17</f>
        <v>4227865</v>
      </c>
      <c r="M17" s="116">
        <f>'P合計'!M17+'B合計'!M17+'液化石油ガス'!M17</f>
        <v>5169204</v>
      </c>
      <c r="N17" s="116">
        <f>'P合計'!N17+'B合計'!N17+'液化石油ガス'!N17</f>
        <v>4086146</v>
      </c>
      <c r="O17" s="116">
        <f>'P合計'!O17+'B合計'!O17+'液化石油ガス'!O17</f>
        <v>5667724</v>
      </c>
      <c r="P17" s="117">
        <f>'P合計'!P17+'B合計'!P17+'液化石油ガス'!P17</f>
        <v>2608225</v>
      </c>
      <c r="Q17" s="118">
        <f>'P合計'!Q17+'B合計'!Q17+'液化石油ガス'!Q17</f>
        <v>26512508</v>
      </c>
      <c r="R17" s="120">
        <f>'P合計'!R17+'B合計'!R17+'液化石油ガス'!R17</f>
        <v>44713518</v>
      </c>
    </row>
    <row r="18" spans="1:18" ht="13.5" customHeight="1" thickBot="1">
      <c r="A18" s="163"/>
      <c r="B18" s="113" t="s">
        <v>18</v>
      </c>
      <c r="C18" s="113" t="s">
        <v>3</v>
      </c>
      <c r="D18" s="122">
        <f>IF(OR(D16=0,D17=0)," ",(D17/D16)*1000)</f>
        <v>34592.99279024825</v>
      </c>
      <c r="E18" s="123">
        <f aca="true" t="shared" si="4" ref="E18:R18">IF(OR(E16=0,E17=0)," ",(E17/E16)*1000)</f>
        <v>31472.18665668643</v>
      </c>
      <c r="F18" s="123">
        <f t="shared" si="4"/>
        <v>36192.03675788497</v>
      </c>
      <c r="G18" s="123">
        <f t="shared" si="4"/>
        <v>35558.49585083924</v>
      </c>
      <c r="H18" s="123">
        <f t="shared" si="4"/>
        <v>40382.335408967105</v>
      </c>
      <c r="I18" s="124">
        <f t="shared" si="4"/>
        <v>39953.40934495864</v>
      </c>
      <c r="J18" s="125">
        <f t="shared" si="4"/>
        <v>36247.09989504857</v>
      </c>
      <c r="K18" s="126">
        <f t="shared" si="4"/>
        <v>39527.86209075865</v>
      </c>
      <c r="L18" s="123">
        <f t="shared" si="4"/>
        <v>44807.59040230616</v>
      </c>
      <c r="M18" s="123">
        <f t="shared" si="4"/>
        <v>52938.747503712424</v>
      </c>
      <c r="N18" s="123">
        <f t="shared" si="4"/>
        <v>59724.13289094815</v>
      </c>
      <c r="O18" s="123">
        <f t="shared" si="4"/>
        <v>60751.867771429796</v>
      </c>
      <c r="P18" s="124">
        <f t="shared" si="4"/>
        <v>66367.04834605598</v>
      </c>
      <c r="Q18" s="125">
        <f t="shared" si="4"/>
        <v>51654.719598491225</v>
      </c>
      <c r="R18" s="127">
        <f t="shared" si="4"/>
        <v>44035.329884449595</v>
      </c>
    </row>
    <row r="19" spans="1:18" ht="13.5" customHeight="1">
      <c r="A19" s="161" t="s">
        <v>38</v>
      </c>
      <c r="B19" s="112" t="s">
        <v>9</v>
      </c>
      <c r="C19" s="112" t="s">
        <v>1</v>
      </c>
      <c r="D19" s="115">
        <f>'P合計'!D19+'B合計'!D19+'液化石油ガス'!D19</f>
        <v>0</v>
      </c>
      <c r="E19" s="116">
        <f>'P合計'!E19+'B合計'!E19+'液化石油ガス'!E19</f>
        <v>11508</v>
      </c>
      <c r="F19" s="116">
        <f>'P合計'!F19+'B合計'!F19+'液化石油ガス'!F19</f>
        <v>14906</v>
      </c>
      <c r="G19" s="116">
        <f>'P合計'!G19+'B合計'!G19+'液化石油ガス'!G19</f>
        <v>0</v>
      </c>
      <c r="H19" s="116">
        <f>'P合計'!H19+'B合計'!H19+'液化石油ガス'!H19</f>
        <v>0</v>
      </c>
      <c r="I19" s="117">
        <f>'P合計'!I19+'B合計'!I19+'液化石油ガス'!I19</f>
        <v>15971</v>
      </c>
      <c r="J19" s="118">
        <f>SUM(D19:I19)</f>
        <v>42385</v>
      </c>
      <c r="K19" s="119">
        <f>'P合計'!K19+'B合計'!K19+'液化石油ガス'!K19</f>
        <v>0</v>
      </c>
      <c r="L19" s="116">
        <f>'P合計'!L19+'B合計'!L19+'液化石油ガス'!L19</f>
        <v>3523</v>
      </c>
      <c r="M19" s="116">
        <f>'P合計'!M19+'B合計'!M19+'液化石油ガス'!M19</f>
        <v>0</v>
      </c>
      <c r="N19" s="116">
        <f>'P合計'!N19+'B合計'!N19+'液化石油ガス'!N19</f>
        <v>0</v>
      </c>
      <c r="O19" s="116">
        <f>'P合計'!O19+'B合計'!O19+'液化石油ガス'!O19</f>
        <v>0</v>
      </c>
      <c r="P19" s="117">
        <f>'P合計'!P19+'B合計'!P19+'液化石油ガス'!P19</f>
        <v>0</v>
      </c>
      <c r="Q19" s="118">
        <f>'P合計'!Q19+'B合計'!Q19+'液化石油ガス'!Q19</f>
        <v>3523</v>
      </c>
      <c r="R19" s="120">
        <f>'P合計'!R19+'B合計'!R19+'液化石油ガス'!R19</f>
        <v>45908</v>
      </c>
    </row>
    <row r="20" spans="1:18" ht="13.5" customHeight="1">
      <c r="A20" s="162"/>
      <c r="B20" s="112" t="s">
        <v>10</v>
      </c>
      <c r="C20" s="112" t="s">
        <v>2</v>
      </c>
      <c r="D20" s="121">
        <f>'P合計'!D20+'B合計'!D20+'液化石油ガス'!D20</f>
        <v>0</v>
      </c>
      <c r="E20" s="116">
        <f>'P合計'!E20+'B合計'!E20+'液化石油ガス'!E20</f>
        <v>447261</v>
      </c>
      <c r="F20" s="116">
        <f>'P合計'!F20+'B合計'!F20+'液化石油ガス'!F20</f>
        <v>570927</v>
      </c>
      <c r="G20" s="116">
        <f>'P合計'!G20+'B合計'!G20+'液化石油ガス'!G20</f>
        <v>0</v>
      </c>
      <c r="H20" s="116">
        <f>'P合計'!H20+'B合計'!H20+'液化石油ガス'!H20</f>
        <v>0</v>
      </c>
      <c r="I20" s="117">
        <f>'P合計'!I20+'B合計'!I20+'液化石油ガス'!I20</f>
        <v>677934</v>
      </c>
      <c r="J20" s="118">
        <f>SUM(D20:I20)</f>
        <v>1696122</v>
      </c>
      <c r="K20" s="119">
        <f>'P合計'!K20+'B合計'!K20+'液化石油ガス'!K20</f>
        <v>0</v>
      </c>
      <c r="L20" s="116">
        <f>'P合計'!L20+'B合計'!L20+'液化石油ガス'!L20</f>
        <v>142022</v>
      </c>
      <c r="M20" s="116">
        <f>'P合計'!M20+'B合計'!M20+'液化石油ガス'!M20</f>
        <v>0</v>
      </c>
      <c r="N20" s="116">
        <f>'P合計'!N20+'B合計'!N20+'液化石油ガス'!N20</f>
        <v>0</v>
      </c>
      <c r="O20" s="116">
        <f>'P合計'!O20+'B合計'!O20+'液化石油ガス'!O20</f>
        <v>0</v>
      </c>
      <c r="P20" s="117">
        <f>'P合計'!P20+'B合計'!P20+'液化石油ガス'!P20</f>
        <v>0</v>
      </c>
      <c r="Q20" s="118">
        <f>'P合計'!Q20+'B合計'!Q20+'液化石油ガス'!Q20</f>
        <v>142022</v>
      </c>
      <c r="R20" s="120">
        <f>'P合計'!R20+'B合計'!R20+'液化石油ガス'!R20</f>
        <v>1838144</v>
      </c>
    </row>
    <row r="21" spans="1:18" ht="13.5" customHeight="1" thickBot="1">
      <c r="A21" s="163"/>
      <c r="B21" s="113" t="s">
        <v>18</v>
      </c>
      <c r="C21" s="113" t="s">
        <v>3</v>
      </c>
      <c r="D21" s="122" t="str">
        <f>IF(OR(D19=0,D20=0)," ",(D20/D19)*1000)</f>
        <v> </v>
      </c>
      <c r="E21" s="123">
        <f aca="true" t="shared" si="5" ref="E21:R21">IF(OR(E19=0,E20=0)," ",(E20/E19)*1000)</f>
        <v>38865.22419186653</v>
      </c>
      <c r="F21" s="123">
        <f t="shared" si="5"/>
        <v>38301.82476854958</v>
      </c>
      <c r="G21" s="123" t="str">
        <f t="shared" si="5"/>
        <v> </v>
      </c>
      <c r="H21" s="123" t="str">
        <f t="shared" si="5"/>
        <v> </v>
      </c>
      <c r="I21" s="124">
        <f t="shared" si="5"/>
        <v>42447.81165863127</v>
      </c>
      <c r="J21" s="125">
        <f t="shared" si="5"/>
        <v>40017.03432818214</v>
      </c>
      <c r="K21" s="126" t="str">
        <f t="shared" si="5"/>
        <v> </v>
      </c>
      <c r="L21" s="123">
        <f t="shared" si="5"/>
        <v>40312.80158955436</v>
      </c>
      <c r="M21" s="123" t="str">
        <f t="shared" si="5"/>
        <v> </v>
      </c>
      <c r="N21" s="123" t="str">
        <f t="shared" si="5"/>
        <v> </v>
      </c>
      <c r="O21" s="123" t="str">
        <f t="shared" si="5"/>
        <v> </v>
      </c>
      <c r="P21" s="124" t="str">
        <f t="shared" si="5"/>
        <v> </v>
      </c>
      <c r="Q21" s="125">
        <f t="shared" si="5"/>
        <v>40312.80158955436</v>
      </c>
      <c r="R21" s="127">
        <f t="shared" si="5"/>
        <v>40039.73163718742</v>
      </c>
    </row>
    <row r="22" spans="1:18" ht="13.5" customHeight="1">
      <c r="A22" s="161" t="s">
        <v>21</v>
      </c>
      <c r="B22" s="112" t="s">
        <v>9</v>
      </c>
      <c r="C22" s="112" t="s">
        <v>1</v>
      </c>
      <c r="D22" s="115">
        <f>'P合計'!D22+'B合計'!D22+'液化石油ガス'!D22</f>
        <v>0</v>
      </c>
      <c r="E22" s="116">
        <f>'P合計'!E22+'B合計'!E22+'液化石油ガス'!E22</f>
        <v>0</v>
      </c>
      <c r="F22" s="116">
        <f>'P合計'!F22+'B合計'!F22+'液化石油ガス'!F22</f>
        <v>0</v>
      </c>
      <c r="G22" s="116">
        <f>'P合計'!G22+'B合計'!G22+'液化石油ガス'!G22</f>
        <v>0</v>
      </c>
      <c r="H22" s="116">
        <f>'P合計'!H22+'B合計'!H22+'液化石油ガス'!H22</f>
        <v>0</v>
      </c>
      <c r="I22" s="117">
        <f>'P合計'!I22+'B合計'!I22+'液化石油ガス'!I22</f>
        <v>0</v>
      </c>
      <c r="J22" s="118">
        <f>SUM(D22:I22)</f>
        <v>0</v>
      </c>
      <c r="K22" s="119">
        <f>'P合計'!K22+'B合計'!K22+'液化石油ガス'!K22</f>
        <v>0</v>
      </c>
      <c r="L22" s="116">
        <f>'P合計'!L22+'B合計'!L22+'液化石油ガス'!L22</f>
        <v>0</v>
      </c>
      <c r="M22" s="116">
        <f>'P合計'!M22+'B合計'!M22+'液化石油ガス'!M22</f>
        <v>0</v>
      </c>
      <c r="N22" s="116">
        <f>'P合計'!N22+'B合計'!N22+'液化石油ガス'!N22</f>
        <v>0</v>
      </c>
      <c r="O22" s="116">
        <f>'P合計'!O22+'B合計'!O22+'液化石油ガス'!O22</f>
        <v>0</v>
      </c>
      <c r="P22" s="117">
        <f>'P合計'!P22+'B合計'!P22+'液化石油ガス'!P22</f>
        <v>0</v>
      </c>
      <c r="Q22" s="118">
        <f>'P合計'!Q22+'B合計'!Q22+'液化石油ガス'!Q22</f>
        <v>0</v>
      </c>
      <c r="R22" s="120">
        <f>'P合計'!R22+'B合計'!R22+'液化石油ガス'!R22</f>
        <v>0</v>
      </c>
    </row>
    <row r="23" spans="1:18" ht="13.5" customHeight="1">
      <c r="A23" s="162"/>
      <c r="B23" s="112" t="s">
        <v>10</v>
      </c>
      <c r="C23" s="112" t="s">
        <v>2</v>
      </c>
      <c r="D23" s="121">
        <f>'P合計'!D23+'B合計'!D23+'液化石油ガス'!D23</f>
        <v>0</v>
      </c>
      <c r="E23" s="116">
        <f>'P合計'!E23+'B合計'!E23+'液化石油ガス'!E23</f>
        <v>0</v>
      </c>
      <c r="F23" s="116">
        <f>'P合計'!F23+'B合計'!F23+'液化石油ガス'!F23</f>
        <v>0</v>
      </c>
      <c r="G23" s="116">
        <f>'P合計'!G23+'B合計'!G23+'液化石油ガス'!G23</f>
        <v>0</v>
      </c>
      <c r="H23" s="116">
        <f>'P合計'!H23+'B合計'!H23+'液化石油ガス'!H23</f>
        <v>0</v>
      </c>
      <c r="I23" s="117">
        <f>'P合計'!I23+'B合計'!I23+'液化石油ガス'!I23</f>
        <v>0</v>
      </c>
      <c r="J23" s="118">
        <f>SUM(D23:I23)</f>
        <v>0</v>
      </c>
      <c r="K23" s="119">
        <f>'P合計'!K23+'B合計'!K23+'液化石油ガス'!K23</f>
        <v>0</v>
      </c>
      <c r="L23" s="116">
        <f>'P合計'!L23+'B合計'!L23+'液化石油ガス'!L23</f>
        <v>0</v>
      </c>
      <c r="M23" s="116">
        <f>'P合計'!M23+'B合計'!M23+'液化石油ガス'!M23</f>
        <v>0</v>
      </c>
      <c r="N23" s="116">
        <f>'P合計'!N23+'B合計'!N23+'液化石油ガス'!N23</f>
        <v>0</v>
      </c>
      <c r="O23" s="116">
        <f>'P合計'!O23+'B合計'!O23+'液化石油ガス'!O23</f>
        <v>0</v>
      </c>
      <c r="P23" s="117">
        <f>'P合計'!P23+'B合計'!P23+'液化石油ガス'!P23</f>
        <v>0</v>
      </c>
      <c r="Q23" s="118">
        <f>'P合計'!Q23+'B合計'!Q23+'液化石油ガス'!Q23</f>
        <v>0</v>
      </c>
      <c r="R23" s="120">
        <f>'P合計'!R23+'B合計'!R23+'液化石油ガス'!R23</f>
        <v>0</v>
      </c>
    </row>
    <row r="24" spans="1:18" ht="13.5" customHeight="1" thickBot="1">
      <c r="A24" s="163"/>
      <c r="B24" s="113" t="s">
        <v>18</v>
      </c>
      <c r="C24" s="113" t="s">
        <v>3</v>
      </c>
      <c r="D24" s="122" t="str">
        <f>IF(OR(D22=0,D23=0)," ",(D23/D22)*1000)</f>
        <v> </v>
      </c>
      <c r="E24" s="123" t="str">
        <f aca="true" t="shared" si="6" ref="E24:R24">IF(OR(E22=0,E23=0)," ",(E23/E22)*1000)</f>
        <v> </v>
      </c>
      <c r="F24" s="123" t="str">
        <f t="shared" si="6"/>
        <v> </v>
      </c>
      <c r="G24" s="123" t="str">
        <f t="shared" si="6"/>
        <v> </v>
      </c>
      <c r="H24" s="123" t="str">
        <f t="shared" si="6"/>
        <v> </v>
      </c>
      <c r="I24" s="124" t="str">
        <f t="shared" si="6"/>
        <v> </v>
      </c>
      <c r="J24" s="125" t="str">
        <f t="shared" si="6"/>
        <v> </v>
      </c>
      <c r="K24" s="126" t="str">
        <f t="shared" si="6"/>
        <v> </v>
      </c>
      <c r="L24" s="123" t="str">
        <f t="shared" si="6"/>
        <v> </v>
      </c>
      <c r="M24" s="123" t="str">
        <f t="shared" si="6"/>
        <v> </v>
      </c>
      <c r="N24" s="123" t="str">
        <f t="shared" si="6"/>
        <v> </v>
      </c>
      <c r="O24" s="123" t="str">
        <f t="shared" si="6"/>
        <v> </v>
      </c>
      <c r="P24" s="124" t="str">
        <f t="shared" si="6"/>
        <v> </v>
      </c>
      <c r="Q24" s="125" t="str">
        <f t="shared" si="6"/>
        <v> </v>
      </c>
      <c r="R24" s="127" t="str">
        <f t="shared" si="6"/>
        <v> </v>
      </c>
    </row>
    <row r="25" spans="1:18" ht="13.5" customHeight="1">
      <c r="A25" s="161" t="s">
        <v>46</v>
      </c>
      <c r="B25" s="112" t="s">
        <v>9</v>
      </c>
      <c r="C25" s="112" t="s">
        <v>1</v>
      </c>
      <c r="D25" s="115">
        <f>'P合計'!D25+'B合計'!D25+'液化石油ガス'!D25</f>
        <v>0</v>
      </c>
      <c r="E25" s="116">
        <f>'P合計'!E25+'B合計'!E25+'液化石油ガス'!E25</f>
        <v>0</v>
      </c>
      <c r="F25" s="116">
        <f>'P合計'!F25+'B合計'!F25+'液化石油ガス'!F25</f>
        <v>0</v>
      </c>
      <c r="G25" s="116">
        <f>'P合計'!G25+'B合計'!G25+'液化石油ガス'!G25</f>
        <v>0</v>
      </c>
      <c r="H25" s="116">
        <f>'P合計'!H25+'B合計'!H25+'液化石油ガス'!H25</f>
        <v>0</v>
      </c>
      <c r="I25" s="117">
        <f>'P合計'!I25+'B合計'!I25+'液化石油ガス'!I25</f>
        <v>0</v>
      </c>
      <c r="J25" s="118">
        <f>SUM(D25:I25)</f>
        <v>0</v>
      </c>
      <c r="K25" s="119">
        <f>'P合計'!K25+'B合計'!K25+'液化石油ガス'!K25</f>
        <v>0</v>
      </c>
      <c r="L25" s="116">
        <f>'P合計'!L25+'B合計'!L25+'液化石油ガス'!L25</f>
        <v>0</v>
      </c>
      <c r="M25" s="116">
        <f>'P合計'!M25+'B合計'!M25+'液化石油ガス'!M25</f>
        <v>0</v>
      </c>
      <c r="N25" s="116">
        <f>'P合計'!N25+'B合計'!N25+'液化石油ガス'!N25</f>
        <v>0</v>
      </c>
      <c r="O25" s="116">
        <f>'P合計'!O25+'B合計'!O25+'液化石油ガス'!O25</f>
        <v>0</v>
      </c>
      <c r="P25" s="117">
        <f>'P合計'!P25+'B合計'!P25+'液化石油ガス'!P25</f>
        <v>0</v>
      </c>
      <c r="Q25" s="118">
        <f>'P合計'!Q25+'B合計'!Q25+'液化石油ガス'!Q25</f>
        <v>0</v>
      </c>
      <c r="R25" s="120">
        <f>'P合計'!R25+'B合計'!R25+'液化石油ガス'!R25</f>
        <v>0</v>
      </c>
    </row>
    <row r="26" spans="1:18" ht="13.5" customHeight="1">
      <c r="A26" s="162"/>
      <c r="B26" s="112" t="s">
        <v>10</v>
      </c>
      <c r="C26" s="112" t="s">
        <v>2</v>
      </c>
      <c r="D26" s="121">
        <f>'P合計'!D26+'B合計'!D26+'液化石油ガス'!D26</f>
        <v>0</v>
      </c>
      <c r="E26" s="116">
        <f>'P合計'!E26+'B合計'!E26+'液化石油ガス'!E26</f>
        <v>0</v>
      </c>
      <c r="F26" s="116">
        <f>'P合計'!F26+'B合計'!F26+'液化石油ガス'!F26</f>
        <v>0</v>
      </c>
      <c r="G26" s="116">
        <f>'P合計'!G26+'B合計'!G26+'液化石油ガス'!G26</f>
        <v>0</v>
      </c>
      <c r="H26" s="116">
        <f>'P合計'!H26+'B合計'!H26+'液化石油ガス'!H26</f>
        <v>0</v>
      </c>
      <c r="I26" s="117">
        <f>'P合計'!I26+'B合計'!I26+'液化石油ガス'!I26</f>
        <v>0</v>
      </c>
      <c r="J26" s="118">
        <f>SUM(D26:I26)</f>
        <v>0</v>
      </c>
      <c r="K26" s="119">
        <f>'P合計'!K26+'B合計'!K26+'液化石油ガス'!K26</f>
        <v>0</v>
      </c>
      <c r="L26" s="116">
        <f>'P合計'!L26+'B合計'!L26+'液化石油ガス'!L26</f>
        <v>0</v>
      </c>
      <c r="M26" s="116">
        <f>'P合計'!M26+'B合計'!M26+'液化石油ガス'!M26</f>
        <v>0</v>
      </c>
      <c r="N26" s="116">
        <f>'P合計'!N26+'B合計'!N26+'液化石油ガス'!N26</f>
        <v>0</v>
      </c>
      <c r="O26" s="116">
        <f>'P合計'!O26+'B合計'!O26+'液化石油ガス'!O26</f>
        <v>0</v>
      </c>
      <c r="P26" s="117">
        <f>'P合計'!P26+'B合計'!P26+'液化石油ガス'!P26</f>
        <v>0</v>
      </c>
      <c r="Q26" s="118">
        <f>'P合計'!Q26+'B合計'!Q26+'液化石油ガス'!Q26</f>
        <v>0</v>
      </c>
      <c r="R26" s="120">
        <f>'P合計'!R26+'B合計'!R26+'液化石油ガス'!R26</f>
        <v>0</v>
      </c>
    </row>
    <row r="27" spans="1:18" ht="13.5" customHeight="1" thickBot="1">
      <c r="A27" s="163"/>
      <c r="B27" s="113" t="s">
        <v>18</v>
      </c>
      <c r="C27" s="113" t="s">
        <v>3</v>
      </c>
      <c r="D27" s="122" t="str">
        <f>IF(OR(D25=0,D26=0)," ",(D26/D25)*1000)</f>
        <v> </v>
      </c>
      <c r="E27" s="123" t="str">
        <f aca="true" t="shared" si="7" ref="E27:R27">IF(OR(E25=0,E26=0)," ",(E26/E25)*1000)</f>
        <v> </v>
      </c>
      <c r="F27" s="123" t="str">
        <f t="shared" si="7"/>
        <v> </v>
      </c>
      <c r="G27" s="123" t="str">
        <f t="shared" si="7"/>
        <v> </v>
      </c>
      <c r="H27" s="123" t="str">
        <f t="shared" si="7"/>
        <v> </v>
      </c>
      <c r="I27" s="124" t="str">
        <f t="shared" si="7"/>
        <v> </v>
      </c>
      <c r="J27" s="125" t="str">
        <f t="shared" si="7"/>
        <v> </v>
      </c>
      <c r="K27" s="126" t="str">
        <f t="shared" si="7"/>
        <v> </v>
      </c>
      <c r="L27" s="123" t="str">
        <f t="shared" si="7"/>
        <v> </v>
      </c>
      <c r="M27" s="123" t="str">
        <f t="shared" si="7"/>
        <v> </v>
      </c>
      <c r="N27" s="123" t="str">
        <f t="shared" si="7"/>
        <v> </v>
      </c>
      <c r="O27" s="123" t="str">
        <f t="shared" si="7"/>
        <v> </v>
      </c>
      <c r="P27" s="124" t="str">
        <f t="shared" si="7"/>
        <v> </v>
      </c>
      <c r="Q27" s="125" t="str">
        <f t="shared" si="7"/>
        <v> </v>
      </c>
      <c r="R27" s="127" t="str">
        <f t="shared" si="7"/>
        <v> </v>
      </c>
    </row>
    <row r="28" spans="1:18" ht="13.5" customHeight="1">
      <c r="A28" s="161" t="s">
        <v>49</v>
      </c>
      <c r="B28" s="112" t="s">
        <v>9</v>
      </c>
      <c r="C28" s="112" t="s">
        <v>1</v>
      </c>
      <c r="D28" s="115">
        <f>'P合計'!D28+'B合計'!D28+'液化石油ガス'!D28</f>
        <v>0</v>
      </c>
      <c r="E28" s="116">
        <f>'P合計'!E28+'B合計'!E28+'液化石油ガス'!E28</f>
        <v>0</v>
      </c>
      <c r="F28" s="116">
        <f>'P合計'!F28+'B合計'!F28+'液化石油ガス'!F28</f>
        <v>0</v>
      </c>
      <c r="G28" s="116">
        <f>'P合計'!G28+'B合計'!G28+'液化石油ガス'!G28</f>
        <v>0</v>
      </c>
      <c r="H28" s="116">
        <f>'P合計'!H28+'B合計'!H28+'液化石油ガス'!H28</f>
        <v>0</v>
      </c>
      <c r="I28" s="117">
        <f>'P合計'!I28+'B合計'!I28+'液化石油ガス'!I28</f>
        <v>0</v>
      </c>
      <c r="J28" s="118">
        <f>SUM(D28:I28)</f>
        <v>0</v>
      </c>
      <c r="K28" s="119">
        <f>'P合計'!K28+'B合計'!K28+'液化石油ガス'!K28</f>
        <v>0</v>
      </c>
      <c r="L28" s="116">
        <f>'P合計'!L28+'B合計'!L28+'液化石油ガス'!L28</f>
        <v>0</v>
      </c>
      <c r="M28" s="116">
        <f>'P合計'!M28+'B合計'!M28+'液化石油ガス'!M28</f>
        <v>0</v>
      </c>
      <c r="N28" s="116">
        <f>'P合計'!N28+'B合計'!N28+'液化石油ガス'!N28</f>
        <v>0</v>
      </c>
      <c r="O28" s="116">
        <f>'P合計'!O28+'B合計'!O28+'液化石油ガス'!O28</f>
        <v>0</v>
      </c>
      <c r="P28" s="117">
        <f>'P合計'!P28+'B合計'!P28+'液化石油ガス'!P28</f>
        <v>0</v>
      </c>
      <c r="Q28" s="118">
        <f>'P合計'!Q28+'B合計'!Q28+'液化石油ガス'!Q28</f>
        <v>0</v>
      </c>
      <c r="R28" s="120">
        <f>'P合計'!R28+'B合計'!R28+'液化石油ガス'!R28</f>
        <v>0</v>
      </c>
    </row>
    <row r="29" spans="1:18" ht="13.5" customHeight="1">
      <c r="A29" s="162"/>
      <c r="B29" s="112" t="s">
        <v>10</v>
      </c>
      <c r="C29" s="112" t="s">
        <v>2</v>
      </c>
      <c r="D29" s="121">
        <f>'P合計'!D29+'B合計'!D29+'液化石油ガス'!D29</f>
        <v>0</v>
      </c>
      <c r="E29" s="116">
        <f>'P合計'!E29+'B合計'!E29+'液化石油ガス'!E29</f>
        <v>0</v>
      </c>
      <c r="F29" s="116">
        <f>'P合計'!F29+'B合計'!F29+'液化石油ガス'!F29</f>
        <v>0</v>
      </c>
      <c r="G29" s="116">
        <f>'P合計'!G29+'B合計'!G29+'液化石油ガス'!G29</f>
        <v>0</v>
      </c>
      <c r="H29" s="116">
        <f>'P合計'!H29+'B合計'!H29+'液化石油ガス'!H29</f>
        <v>0</v>
      </c>
      <c r="I29" s="117">
        <f>'P合計'!I29+'B合計'!I29+'液化石油ガス'!I29</f>
        <v>0</v>
      </c>
      <c r="J29" s="118">
        <f>SUM(D29:I29)</f>
        <v>0</v>
      </c>
      <c r="K29" s="119">
        <f>'P合計'!K29+'B合計'!K29+'液化石油ガス'!K29</f>
        <v>0</v>
      </c>
      <c r="L29" s="116">
        <f>'P合計'!L29+'B合計'!L29+'液化石油ガス'!L29</f>
        <v>0</v>
      </c>
      <c r="M29" s="116">
        <f>'P合計'!M29+'B合計'!M29+'液化石油ガス'!M29</f>
        <v>0</v>
      </c>
      <c r="N29" s="116">
        <f>'P合計'!N29+'B合計'!N29+'液化石油ガス'!N29</f>
        <v>0</v>
      </c>
      <c r="O29" s="116">
        <f>'P合計'!O29+'B合計'!O29+'液化石油ガス'!O29</f>
        <v>0</v>
      </c>
      <c r="P29" s="117">
        <f>'P合計'!P29+'B合計'!P29+'液化石油ガス'!P29</f>
        <v>0</v>
      </c>
      <c r="Q29" s="118">
        <f>'P合計'!Q29+'B合計'!Q29+'液化石油ガス'!Q29</f>
        <v>0</v>
      </c>
      <c r="R29" s="120">
        <f>'P合計'!R29+'B合計'!R29+'液化石油ガス'!R29</f>
        <v>0</v>
      </c>
    </row>
    <row r="30" spans="1:18" ht="13.5" customHeight="1" thickBot="1">
      <c r="A30" s="163"/>
      <c r="B30" s="113" t="s">
        <v>18</v>
      </c>
      <c r="C30" s="113" t="s">
        <v>3</v>
      </c>
      <c r="D30" s="122" t="str">
        <f>IF(OR(D28=0,D29=0)," ",(D29/D28)*1000)</f>
        <v> </v>
      </c>
      <c r="E30" s="123" t="str">
        <f aca="true" t="shared" si="8" ref="E30:R30">IF(OR(E28=0,E29=0)," ",(E29/E28)*1000)</f>
        <v> </v>
      </c>
      <c r="F30" s="123" t="str">
        <f t="shared" si="8"/>
        <v> </v>
      </c>
      <c r="G30" s="123" t="str">
        <f t="shared" si="8"/>
        <v> </v>
      </c>
      <c r="H30" s="123" t="str">
        <f t="shared" si="8"/>
        <v> </v>
      </c>
      <c r="I30" s="124" t="str">
        <f t="shared" si="8"/>
        <v> </v>
      </c>
      <c r="J30" s="125" t="str">
        <f t="shared" si="8"/>
        <v> </v>
      </c>
      <c r="K30" s="126" t="str">
        <f t="shared" si="8"/>
        <v> </v>
      </c>
      <c r="L30" s="123" t="str">
        <f t="shared" si="8"/>
        <v> </v>
      </c>
      <c r="M30" s="123" t="str">
        <f t="shared" si="8"/>
        <v> </v>
      </c>
      <c r="N30" s="123" t="str">
        <f t="shared" si="8"/>
        <v> </v>
      </c>
      <c r="O30" s="123" t="str">
        <f t="shared" si="8"/>
        <v> </v>
      </c>
      <c r="P30" s="124" t="str">
        <f t="shared" si="8"/>
        <v> </v>
      </c>
      <c r="Q30" s="125" t="str">
        <f t="shared" si="8"/>
        <v> </v>
      </c>
      <c r="R30" s="127" t="str">
        <f t="shared" si="8"/>
        <v> </v>
      </c>
    </row>
    <row r="31" spans="1:18" ht="13.5" customHeight="1">
      <c r="A31" s="161" t="s">
        <v>48</v>
      </c>
      <c r="B31" s="112" t="s">
        <v>9</v>
      </c>
      <c r="C31" s="112" t="s">
        <v>1</v>
      </c>
      <c r="D31" s="115">
        <f>'P合計'!D31+'B合計'!D31+'液化石油ガス'!D31</f>
        <v>630053</v>
      </c>
      <c r="E31" s="116">
        <f>'P合計'!E31+'B合計'!E31+'液化石油ガス'!E31</f>
        <v>589890</v>
      </c>
      <c r="F31" s="116">
        <f>'P合計'!F31+'B合計'!F31+'液化石油ガス'!F31</f>
        <v>304140</v>
      </c>
      <c r="G31" s="116">
        <f>'P合計'!G31+'B合計'!G31+'液化石油ガス'!G31</f>
        <v>687032</v>
      </c>
      <c r="H31" s="116">
        <f>'P合計'!H31+'B合計'!H31+'液化石油ガス'!H31</f>
        <v>308923</v>
      </c>
      <c r="I31" s="117">
        <f>'P合計'!I31+'B合計'!I31+'液化石油ガス'!I31</f>
        <v>528646</v>
      </c>
      <c r="J31" s="118">
        <f>SUM(D31:I31)</f>
        <v>3048684</v>
      </c>
      <c r="K31" s="119">
        <f>'P合計'!K31+'B合計'!K31+'液化石油ガス'!K31</f>
        <v>393220</v>
      </c>
      <c r="L31" s="116">
        <f>'P合計'!L31+'B合計'!L31+'液化石油ガス'!L31</f>
        <v>430611</v>
      </c>
      <c r="M31" s="116">
        <f>'P合計'!M31+'B合計'!M31+'液化石油ガス'!M31</f>
        <v>581495</v>
      </c>
      <c r="N31" s="116">
        <f>'P合計'!N31+'B合計'!N31+'液化石油ガス'!N31</f>
        <v>791471</v>
      </c>
      <c r="O31" s="116">
        <f>'P合計'!O31+'B合計'!O31+'液化石油ガス'!O31</f>
        <v>817484</v>
      </c>
      <c r="P31" s="117">
        <f>'P合計'!P31+'B合計'!P31+'液化石油ガス'!P31</f>
        <v>709115</v>
      </c>
      <c r="Q31" s="118">
        <f>'P合計'!Q31+'B合計'!Q31+'液化石油ガス'!Q31</f>
        <v>3723396</v>
      </c>
      <c r="R31" s="120">
        <f>'P合計'!R31+'B合計'!R31+'液化石油ガス'!R31</f>
        <v>6772080</v>
      </c>
    </row>
    <row r="32" spans="1:18" ht="13.5" customHeight="1">
      <c r="A32" s="162"/>
      <c r="B32" s="112" t="s">
        <v>10</v>
      </c>
      <c r="C32" s="112" t="s">
        <v>2</v>
      </c>
      <c r="D32" s="121">
        <f>'P合計'!D32+'B合計'!D32+'液化石油ガス'!D32</f>
        <v>24550780</v>
      </c>
      <c r="E32" s="116">
        <f>'P合計'!E32+'B合計'!E32+'液化石油ガス'!E32</f>
        <v>20823629</v>
      </c>
      <c r="F32" s="116">
        <f>'P合計'!F32+'B合計'!F32+'液化石油ガス'!F32</f>
        <v>11134012</v>
      </c>
      <c r="G32" s="116">
        <f>'P合計'!G32+'B合計'!G32+'液化石油ガス'!G32</f>
        <v>26588886</v>
      </c>
      <c r="H32" s="116">
        <f>'P合計'!H32+'B合計'!H32+'液化石油ガス'!H32</f>
        <v>12227758</v>
      </c>
      <c r="I32" s="117">
        <f>'P合計'!I32+'B合計'!I32+'液化石油ガス'!I32</f>
        <v>21048629</v>
      </c>
      <c r="J32" s="118">
        <f>SUM(D32:I32)</f>
        <v>116373694</v>
      </c>
      <c r="K32" s="119">
        <f>'P合計'!K32+'B合計'!K32+'液化石油ガス'!K32</f>
        <v>16721545</v>
      </c>
      <c r="L32" s="116">
        <f>'P合計'!L32+'B合計'!L32+'液化石油ガス'!L32</f>
        <v>19108057</v>
      </c>
      <c r="M32" s="116">
        <f>'P合計'!M32+'B合計'!M32+'液化石油ガス'!M32</f>
        <v>28051567</v>
      </c>
      <c r="N32" s="116">
        <f>'P合計'!N32+'B合計'!N32+'液化石油ガス'!N32</f>
        <v>43877027</v>
      </c>
      <c r="O32" s="116">
        <f>'P合計'!O32+'B合計'!O32+'液化石油ガス'!O32</f>
        <v>51216585</v>
      </c>
      <c r="P32" s="117">
        <f>'P合計'!P32+'B合計'!P32+'液化石油ガス'!P32</f>
        <v>46499968</v>
      </c>
      <c r="Q32" s="118">
        <f>'P合計'!Q32+'B合計'!Q32+'液化石油ガス'!Q32</f>
        <v>205474749</v>
      </c>
      <c r="R32" s="120">
        <f>'P合計'!R32+'B合計'!R32+'液化石油ガス'!R32</f>
        <v>321848443</v>
      </c>
    </row>
    <row r="33" spans="1:18" ht="13.5" customHeight="1" thickBot="1">
      <c r="A33" s="163"/>
      <c r="B33" s="113" t="s">
        <v>18</v>
      </c>
      <c r="C33" s="113" t="s">
        <v>3</v>
      </c>
      <c r="D33" s="122">
        <f>IF(OR(D31=0,D32=0)," ",(D32/D31)*1000)</f>
        <v>38966.21395342932</v>
      </c>
      <c r="E33" s="123">
        <f aca="true" t="shared" si="9" ref="E33:R33">IF(OR(E31=0,E32=0)," ",(E32/E31)*1000)</f>
        <v>35300.86795843293</v>
      </c>
      <c r="F33" s="123">
        <f t="shared" si="9"/>
        <v>36608.18044321694</v>
      </c>
      <c r="G33" s="123">
        <f t="shared" si="9"/>
        <v>38701.08815892127</v>
      </c>
      <c r="H33" s="123">
        <f t="shared" si="9"/>
        <v>39581.895812225055</v>
      </c>
      <c r="I33" s="124">
        <f t="shared" si="9"/>
        <v>39816.11324024016</v>
      </c>
      <c r="J33" s="125">
        <f t="shared" si="9"/>
        <v>38171.77969248371</v>
      </c>
      <c r="K33" s="126">
        <f t="shared" si="9"/>
        <v>42524.655409185696</v>
      </c>
      <c r="L33" s="123">
        <f t="shared" si="9"/>
        <v>44374.28909154666</v>
      </c>
      <c r="M33" s="123">
        <f t="shared" si="9"/>
        <v>48240.42683084119</v>
      </c>
      <c r="N33" s="123">
        <f t="shared" si="9"/>
        <v>55437.31482265301</v>
      </c>
      <c r="O33" s="123">
        <f t="shared" si="9"/>
        <v>62651.48308713076</v>
      </c>
      <c r="P33" s="124">
        <f t="shared" si="9"/>
        <v>65574.6500920161</v>
      </c>
      <c r="Q33" s="125">
        <f t="shared" si="9"/>
        <v>55184.76922680263</v>
      </c>
      <c r="R33" s="127">
        <f t="shared" si="9"/>
        <v>47525.78867940131</v>
      </c>
    </row>
    <row r="34" spans="1:18" ht="13.5" customHeight="1">
      <c r="A34" s="161" t="s">
        <v>54</v>
      </c>
      <c r="B34" s="112" t="s">
        <v>9</v>
      </c>
      <c r="C34" s="112" t="s">
        <v>1</v>
      </c>
      <c r="D34" s="115">
        <f>'P合計'!D34+'B合計'!D34+'液化石油ガス'!D34</f>
        <v>59573</v>
      </c>
      <c r="E34" s="116">
        <f>'P合計'!E34+'B合計'!E34+'液化石油ガス'!E34</f>
        <v>56617</v>
      </c>
      <c r="F34" s="116">
        <f>'P合計'!F34+'B合計'!F34+'液化石油ガス'!F34</f>
        <v>144840</v>
      </c>
      <c r="G34" s="116">
        <f>'P合計'!G34+'B合計'!G34+'液化石油ガス'!G34</f>
        <v>26691</v>
      </c>
      <c r="H34" s="116">
        <f>'P合計'!H34+'B合計'!H34+'液化石油ガス'!H34</f>
        <v>115930</v>
      </c>
      <c r="I34" s="117">
        <f>'P合計'!I34+'B合計'!I34+'液化石油ガス'!I34</f>
        <v>50843</v>
      </c>
      <c r="J34" s="118">
        <f>SUM(D34:I34)</f>
        <v>454494</v>
      </c>
      <c r="K34" s="119">
        <f>'P合計'!K34+'B合計'!K34+'液化石油ガス'!K34</f>
        <v>50261</v>
      </c>
      <c r="L34" s="116">
        <f>'P合計'!L34+'B合計'!L34+'液化石油ガス'!L34</f>
        <v>49855</v>
      </c>
      <c r="M34" s="116">
        <f>'P合計'!M34+'B合計'!M34+'液化石油ガス'!M34</f>
        <v>113410</v>
      </c>
      <c r="N34" s="116">
        <f>'P合計'!N34+'B合計'!N34+'液化石油ガス'!N34</f>
        <v>113462</v>
      </c>
      <c r="O34" s="116">
        <f>'P合計'!O34+'B合計'!O34+'液化石油ガス'!O34</f>
        <v>114993</v>
      </c>
      <c r="P34" s="117">
        <f>'P合計'!P34+'B合計'!P34+'液化石油ガス'!P34</f>
        <v>82334</v>
      </c>
      <c r="Q34" s="118">
        <f>'P合計'!Q34+'B合計'!Q34+'液化石油ガス'!Q34</f>
        <v>524315</v>
      </c>
      <c r="R34" s="120">
        <f>'P合計'!R34+'B合計'!R34+'液化石油ガス'!R34</f>
        <v>978809</v>
      </c>
    </row>
    <row r="35" spans="1:18" ht="13.5" customHeight="1">
      <c r="A35" s="162"/>
      <c r="B35" s="112" t="s">
        <v>10</v>
      </c>
      <c r="C35" s="112" t="s">
        <v>2</v>
      </c>
      <c r="D35" s="121">
        <f>'P合計'!D35+'B合計'!D35+'液化石油ガス'!D35</f>
        <v>1755090</v>
      </c>
      <c r="E35" s="116">
        <f>'P合計'!E35+'B合計'!E35+'液化石油ガス'!E35</f>
        <v>1715122</v>
      </c>
      <c r="F35" s="116">
        <f>'P合計'!F35+'B合計'!F35+'液化石油ガス'!F35</f>
        <v>4781429</v>
      </c>
      <c r="G35" s="116">
        <f>'P合計'!G35+'B合計'!G35+'液化石油ガス'!G35</f>
        <v>934850</v>
      </c>
      <c r="H35" s="116">
        <f>'P合計'!H35+'B合計'!H35+'液化石油ガス'!H35</f>
        <v>4396869</v>
      </c>
      <c r="I35" s="117">
        <f>'P合計'!I35+'B合計'!I35+'液化石油ガス'!I35</f>
        <v>2000271</v>
      </c>
      <c r="J35" s="118">
        <f>SUM(D35:I35)</f>
        <v>15583631</v>
      </c>
      <c r="K35" s="119">
        <f>'P合計'!K35+'B合計'!K35+'液化石油ガス'!K35</f>
        <v>1832887</v>
      </c>
      <c r="L35" s="116">
        <f>'P合計'!L35+'B合計'!L35+'液化石油ガス'!L35</f>
        <v>2075803</v>
      </c>
      <c r="M35" s="116">
        <f>'P合計'!M35+'B合計'!M35+'液化石油ガス'!M35</f>
        <v>5138284</v>
      </c>
      <c r="N35" s="116">
        <f>'P合計'!N35+'B合計'!N35+'液化石油ガス'!N35</f>
        <v>6009692</v>
      </c>
      <c r="O35" s="116">
        <f>'P合計'!O35+'B合計'!O35+'液化石油ガス'!O35</f>
        <v>6978944</v>
      </c>
      <c r="P35" s="117">
        <f>'P合計'!P35+'B合計'!P35+'液化石油ガス'!P35</f>
        <v>4984831</v>
      </c>
      <c r="Q35" s="118">
        <f>'P合計'!Q35+'B合計'!Q35+'液化石油ガス'!Q35</f>
        <v>27020441</v>
      </c>
      <c r="R35" s="120">
        <f>'P合計'!R35+'B合計'!R35+'液化石油ガス'!R35</f>
        <v>42604072</v>
      </c>
    </row>
    <row r="36" spans="1:18" ht="13.5" customHeight="1" thickBot="1">
      <c r="A36" s="163"/>
      <c r="B36" s="113" t="s">
        <v>18</v>
      </c>
      <c r="C36" s="113" t="s">
        <v>3</v>
      </c>
      <c r="D36" s="122">
        <f>IF(OR(D34=0,D35=0)," ",(D35/D34)*1000)</f>
        <v>29461.16529300186</v>
      </c>
      <c r="E36" s="123">
        <f aca="true" t="shared" si="10" ref="E36:R36">IF(OR(E34=0,E35=0)," ",(E35/E34)*1000)</f>
        <v>30293.410106505115</v>
      </c>
      <c r="F36" s="123">
        <f t="shared" si="10"/>
        <v>33011.79922673295</v>
      </c>
      <c r="G36" s="123">
        <f t="shared" si="10"/>
        <v>35024.914765276684</v>
      </c>
      <c r="H36" s="123">
        <f t="shared" si="10"/>
        <v>37926.93004399206</v>
      </c>
      <c r="I36" s="124">
        <f t="shared" si="10"/>
        <v>39342.111991817954</v>
      </c>
      <c r="J36" s="125">
        <f t="shared" si="10"/>
        <v>34287.86958683723</v>
      </c>
      <c r="K36" s="126">
        <f t="shared" si="10"/>
        <v>36467.380274964686</v>
      </c>
      <c r="L36" s="123">
        <f t="shared" si="10"/>
        <v>41636.806739544685</v>
      </c>
      <c r="M36" s="123">
        <f t="shared" si="10"/>
        <v>45307.1510448814</v>
      </c>
      <c r="N36" s="123">
        <f t="shared" si="10"/>
        <v>52966.56149195325</v>
      </c>
      <c r="O36" s="123">
        <f t="shared" si="10"/>
        <v>60690.163749097774</v>
      </c>
      <c r="P36" s="124">
        <f t="shared" si="10"/>
        <v>60544.01583792844</v>
      </c>
      <c r="Q36" s="125">
        <f t="shared" si="10"/>
        <v>51534.74724163909</v>
      </c>
      <c r="R36" s="127">
        <f t="shared" si="10"/>
        <v>43526.440807144194</v>
      </c>
    </row>
    <row r="37" spans="1:18" ht="13.5" customHeight="1">
      <c r="A37" s="161" t="s">
        <v>50</v>
      </c>
      <c r="B37" s="114" t="s">
        <v>9</v>
      </c>
      <c r="C37" s="114" t="s">
        <v>1</v>
      </c>
      <c r="D37" s="115">
        <f>'P合計'!D37+'B合計'!D37+'液化石油ガス'!D37</f>
        <v>0</v>
      </c>
      <c r="E37" s="116">
        <f>'P合計'!E37+'B合計'!E37+'液化石油ガス'!E37</f>
        <v>0</v>
      </c>
      <c r="F37" s="116">
        <f>'P合計'!F37+'B合計'!F37+'液化石油ガス'!F37</f>
        <v>0</v>
      </c>
      <c r="G37" s="116">
        <f>'P合計'!G37+'B合計'!G37+'液化石油ガス'!G37</f>
        <v>0</v>
      </c>
      <c r="H37" s="116">
        <f>'P合計'!H37+'B合計'!H37+'液化石油ガス'!H37</f>
        <v>0</v>
      </c>
      <c r="I37" s="117">
        <f>'P合計'!I37+'B合計'!I37+'液化石油ガス'!I37</f>
        <v>0</v>
      </c>
      <c r="J37" s="118">
        <f>SUM(D37:I37)</f>
        <v>0</v>
      </c>
      <c r="K37" s="119">
        <f>'P合計'!K37+'B合計'!K37+'液化石油ガス'!K37</f>
        <v>0</v>
      </c>
      <c r="L37" s="116">
        <f>'P合計'!L37+'B合計'!L37+'液化石油ガス'!L37</f>
        <v>0</v>
      </c>
      <c r="M37" s="116">
        <f>'P合計'!M37+'B合計'!M37+'液化石油ガス'!M37</f>
        <v>0</v>
      </c>
      <c r="N37" s="116">
        <f>'P合計'!N37+'B合計'!N37+'液化石油ガス'!N37</f>
        <v>0</v>
      </c>
      <c r="O37" s="116">
        <f>'P合計'!O37+'B合計'!O37+'液化石油ガス'!O37</f>
        <v>0</v>
      </c>
      <c r="P37" s="117">
        <f>'P合計'!P37+'B合計'!P37+'液化石油ガス'!P37</f>
        <v>0</v>
      </c>
      <c r="Q37" s="118">
        <f>'P合計'!Q37+'B合計'!Q37+'液化石油ガス'!Q37</f>
        <v>0</v>
      </c>
      <c r="R37" s="120">
        <f>'P合計'!R37+'B合計'!R37+'液化石油ガス'!R37</f>
        <v>0</v>
      </c>
    </row>
    <row r="38" spans="1:18" ht="13.5" customHeight="1">
      <c r="A38" s="162"/>
      <c r="B38" s="112" t="s">
        <v>10</v>
      </c>
      <c r="C38" s="112" t="s">
        <v>2</v>
      </c>
      <c r="D38" s="121">
        <f>'P合計'!D38+'B合計'!D38+'液化石油ガス'!D38</f>
        <v>0</v>
      </c>
      <c r="E38" s="116">
        <f>'P合計'!E38+'B合計'!E38+'液化石油ガス'!E38</f>
        <v>0</v>
      </c>
      <c r="F38" s="116">
        <f>'P合計'!F38+'B合計'!F38+'液化石油ガス'!F38</f>
        <v>0</v>
      </c>
      <c r="G38" s="116">
        <f>'P合計'!G38+'B合計'!G38+'液化石油ガス'!G38</f>
        <v>0</v>
      </c>
      <c r="H38" s="116">
        <f>'P合計'!H38+'B合計'!H38+'液化石油ガス'!H38</f>
        <v>0</v>
      </c>
      <c r="I38" s="117">
        <f>'P合計'!I38+'B合計'!I38+'液化石油ガス'!I38</f>
        <v>0</v>
      </c>
      <c r="J38" s="118">
        <f>SUM(D38:I38)</f>
        <v>0</v>
      </c>
      <c r="K38" s="119">
        <f>'P合計'!K38+'B合計'!K38+'液化石油ガス'!K38</f>
        <v>0</v>
      </c>
      <c r="L38" s="116">
        <f>'P合計'!L38+'B合計'!L38+'液化石油ガス'!L38</f>
        <v>0</v>
      </c>
      <c r="M38" s="116">
        <f>'P合計'!M38+'B合計'!M38+'液化石油ガス'!M38</f>
        <v>0</v>
      </c>
      <c r="N38" s="116">
        <f>'P合計'!N38+'B合計'!N38+'液化石油ガス'!N38</f>
        <v>0</v>
      </c>
      <c r="O38" s="116">
        <f>'P合計'!O38+'B合計'!O38+'液化石油ガス'!O38</f>
        <v>0</v>
      </c>
      <c r="P38" s="117">
        <f>'P合計'!P38+'B合計'!P38+'液化石油ガス'!P38</f>
        <v>0</v>
      </c>
      <c r="Q38" s="118">
        <f>'P合計'!Q38+'B合計'!Q38+'液化石油ガス'!Q38</f>
        <v>0</v>
      </c>
      <c r="R38" s="120">
        <f>'P合計'!R38+'B合計'!R38+'液化石油ガス'!R38</f>
        <v>0</v>
      </c>
    </row>
    <row r="39" spans="1:18" ht="13.5" customHeight="1" thickBot="1">
      <c r="A39" s="163"/>
      <c r="B39" s="113" t="s">
        <v>18</v>
      </c>
      <c r="C39" s="113" t="s">
        <v>3</v>
      </c>
      <c r="D39" s="122" t="str">
        <f>IF(OR(D37=0,D38=0)," ",(D38/D37)*1000)</f>
        <v> </v>
      </c>
      <c r="E39" s="123" t="str">
        <f aca="true" t="shared" si="11" ref="E39:R39">IF(OR(E37=0,E38=0)," ",(E38/E37)*1000)</f>
        <v> </v>
      </c>
      <c r="F39" s="123" t="str">
        <f t="shared" si="11"/>
        <v> </v>
      </c>
      <c r="G39" s="123" t="str">
        <f t="shared" si="11"/>
        <v> </v>
      </c>
      <c r="H39" s="123" t="str">
        <f t="shared" si="11"/>
        <v> </v>
      </c>
      <c r="I39" s="124" t="str">
        <f t="shared" si="11"/>
        <v> </v>
      </c>
      <c r="J39" s="125" t="str">
        <f t="shared" si="11"/>
        <v> </v>
      </c>
      <c r="K39" s="126" t="str">
        <f t="shared" si="11"/>
        <v> </v>
      </c>
      <c r="L39" s="123" t="str">
        <f t="shared" si="11"/>
        <v> </v>
      </c>
      <c r="M39" s="123" t="str">
        <f t="shared" si="11"/>
        <v> </v>
      </c>
      <c r="N39" s="123" t="str">
        <f t="shared" si="11"/>
        <v> </v>
      </c>
      <c r="O39" s="123" t="str">
        <f t="shared" si="11"/>
        <v> </v>
      </c>
      <c r="P39" s="124" t="str">
        <f t="shared" si="11"/>
        <v> </v>
      </c>
      <c r="Q39" s="125" t="str">
        <f t="shared" si="11"/>
        <v> </v>
      </c>
      <c r="R39" s="127" t="str">
        <f t="shared" si="11"/>
        <v> </v>
      </c>
    </row>
    <row r="40" spans="1:18" ht="13.5" customHeight="1">
      <c r="A40" s="161" t="s">
        <v>11</v>
      </c>
      <c r="B40" s="114" t="s">
        <v>9</v>
      </c>
      <c r="C40" s="114" t="s">
        <v>1</v>
      </c>
      <c r="D40" s="115">
        <f>'P合計'!D40+'B合計'!D40+'液化石油ガス'!D40</f>
        <v>1398</v>
      </c>
      <c r="E40" s="116">
        <f>'P合計'!E40+'B合計'!E40+'液化石油ガス'!E40</f>
        <v>1289</v>
      </c>
      <c r="F40" s="116">
        <f>'P合計'!F40+'B合計'!F40+'液化石油ガス'!F40</f>
        <v>1264</v>
      </c>
      <c r="G40" s="116">
        <f>'P合計'!G40+'B合計'!G40+'液化石油ガス'!G40</f>
        <v>946</v>
      </c>
      <c r="H40" s="116">
        <f>'P合計'!H40+'B合計'!H40+'液化石油ガス'!H40</f>
        <v>2133</v>
      </c>
      <c r="I40" s="117">
        <f>'P合計'!I40+'B合計'!I40+'液化石油ガス'!I40</f>
        <v>2005</v>
      </c>
      <c r="J40" s="118">
        <f>SUM(D40:I40)</f>
        <v>9035</v>
      </c>
      <c r="K40" s="119">
        <f>'P合計'!K40+'B合計'!K40+'液化石油ガス'!K40</f>
        <v>2306</v>
      </c>
      <c r="L40" s="116">
        <f>'P合計'!L40+'B合計'!L40+'液化石油ガス'!L40</f>
        <v>2915</v>
      </c>
      <c r="M40" s="116">
        <f>'P合計'!M40+'B合計'!M40+'液化石油ガス'!M40</f>
        <v>2614</v>
      </c>
      <c r="N40" s="116">
        <f>'P合計'!N40+'B合計'!N40+'液化石油ガス'!N40</f>
        <v>1579</v>
      </c>
      <c r="O40" s="116">
        <f>'P合計'!O40+'B合計'!O40+'液化石油ガス'!O40</f>
        <v>976</v>
      </c>
      <c r="P40" s="117">
        <f>'P合計'!P40+'B合計'!P40+'液化石油ガス'!P40</f>
        <v>1246</v>
      </c>
      <c r="Q40" s="118">
        <f>'P合計'!Q40+'B合計'!Q40+'液化石油ガス'!Q40</f>
        <v>11636</v>
      </c>
      <c r="R40" s="120">
        <f>'P合計'!R40+'B合計'!R40+'液化石油ガス'!R40</f>
        <v>20671</v>
      </c>
    </row>
    <row r="41" spans="1:18" ht="13.5" customHeight="1">
      <c r="A41" s="162"/>
      <c r="B41" s="112" t="s">
        <v>10</v>
      </c>
      <c r="C41" s="112" t="s">
        <v>2</v>
      </c>
      <c r="D41" s="121">
        <f>'P合計'!D41+'B合計'!D41+'液化石油ガス'!D41</f>
        <v>329490</v>
      </c>
      <c r="E41" s="116">
        <f>'P合計'!E41+'B合計'!E41+'液化石油ガス'!E41</f>
        <v>296143</v>
      </c>
      <c r="F41" s="116">
        <f>'P合計'!F41+'B合計'!F41+'液化石油ガス'!F41</f>
        <v>294946</v>
      </c>
      <c r="G41" s="116">
        <f>'P合計'!G41+'B合計'!G41+'液化石油ガス'!G41</f>
        <v>222786</v>
      </c>
      <c r="H41" s="116">
        <f>'P合計'!H41+'B合計'!H41+'液化石油ガス'!H41</f>
        <v>340165</v>
      </c>
      <c r="I41" s="117">
        <f>'P合計'!I41+'B合計'!I41+'液化石油ガス'!I41</f>
        <v>464234</v>
      </c>
      <c r="J41" s="118">
        <f>SUM(D41:I41)</f>
        <v>1947764</v>
      </c>
      <c r="K41" s="119">
        <f>'P合計'!K41+'B合計'!K41+'液化石油ガス'!K41</f>
        <v>513565</v>
      </c>
      <c r="L41" s="116">
        <f>'P合計'!L41+'B合計'!L41+'液化石油ガス'!L41</f>
        <v>658806</v>
      </c>
      <c r="M41" s="116">
        <f>'P合計'!M41+'B合計'!M41+'液化石油ガス'!M41</f>
        <v>584881</v>
      </c>
      <c r="N41" s="116">
        <f>'P合計'!N41+'B合計'!N41+'液化石油ガス'!N41</f>
        <v>287569</v>
      </c>
      <c r="O41" s="116">
        <f>'P合計'!O41+'B合計'!O41+'液化石油ガス'!O41</f>
        <v>228285</v>
      </c>
      <c r="P41" s="117">
        <f>'P合計'!P41+'B合計'!P41+'液化石油ガス'!P41</f>
        <v>279818</v>
      </c>
      <c r="Q41" s="118">
        <f>'P合計'!Q41+'B合計'!Q41+'液化石油ガス'!Q41</f>
        <v>2552924</v>
      </c>
      <c r="R41" s="120">
        <f>'P合計'!R41+'B合計'!R41+'液化石油ガス'!R41</f>
        <v>4500688</v>
      </c>
    </row>
    <row r="42" spans="1:18" ht="13.5" customHeight="1" thickBot="1">
      <c r="A42" s="163"/>
      <c r="B42" s="113" t="s">
        <v>18</v>
      </c>
      <c r="C42" s="113" t="s">
        <v>3</v>
      </c>
      <c r="D42" s="122">
        <f>IF(OR(D40=0,D41=0)," ",(D41/D40)*1000)</f>
        <v>235686.69527896994</v>
      </c>
      <c r="E42" s="123">
        <f aca="true" t="shared" si="12" ref="E42:R42">IF(OR(E40=0,E41=0)," ",(E41/E40)*1000)</f>
        <v>229746.31497284715</v>
      </c>
      <c r="F42" s="123">
        <f t="shared" si="12"/>
        <v>233343.35443037975</v>
      </c>
      <c r="G42" s="123">
        <f t="shared" si="12"/>
        <v>235503.1712473573</v>
      </c>
      <c r="H42" s="123">
        <f t="shared" si="12"/>
        <v>159477.2620721988</v>
      </c>
      <c r="I42" s="124">
        <f t="shared" si="12"/>
        <v>231538.15461346632</v>
      </c>
      <c r="J42" s="125">
        <f t="shared" si="12"/>
        <v>215579.8561151079</v>
      </c>
      <c r="K42" s="126">
        <f t="shared" si="12"/>
        <v>222708.1526452732</v>
      </c>
      <c r="L42" s="123">
        <f t="shared" si="12"/>
        <v>226005.4888507719</v>
      </c>
      <c r="M42" s="123">
        <f t="shared" si="12"/>
        <v>223749.4261667942</v>
      </c>
      <c r="N42" s="123">
        <f t="shared" si="12"/>
        <v>182120.96263457887</v>
      </c>
      <c r="O42" s="123">
        <f t="shared" si="12"/>
        <v>233898.5655737705</v>
      </c>
      <c r="P42" s="124">
        <f t="shared" si="12"/>
        <v>224573.03370786516</v>
      </c>
      <c r="Q42" s="125">
        <f t="shared" si="12"/>
        <v>219398.76246132693</v>
      </c>
      <c r="R42" s="127">
        <f t="shared" si="12"/>
        <v>217729.5728315031</v>
      </c>
    </row>
    <row r="43" spans="1:18" ht="13.5" customHeight="1">
      <c r="A43" s="161" t="s">
        <v>47</v>
      </c>
      <c r="B43" s="114" t="s">
        <v>9</v>
      </c>
      <c r="C43" s="114" t="s">
        <v>1</v>
      </c>
      <c r="D43" s="115">
        <f>'P合計'!D43+'B合計'!D43+'液化石油ガス'!D43</f>
        <v>2</v>
      </c>
      <c r="E43" s="116">
        <f>'P合計'!E43+'B合計'!E43+'液化石油ガス'!E43</f>
        <v>3</v>
      </c>
      <c r="F43" s="116">
        <f>'P合計'!F43+'B合計'!F43+'液化石油ガス'!F43</f>
        <v>9</v>
      </c>
      <c r="G43" s="116">
        <f>'P合計'!G43+'B合計'!G43+'液化石油ガス'!G43</f>
        <v>2</v>
      </c>
      <c r="H43" s="116">
        <f>'P合計'!H43+'B合計'!H43+'液化石油ガス'!H43</f>
        <v>1</v>
      </c>
      <c r="I43" s="117">
        <f>'P合計'!I43+'B合計'!I43+'液化石油ガス'!I43</f>
        <v>7</v>
      </c>
      <c r="J43" s="118">
        <f>SUM(D43:I43)</f>
        <v>24</v>
      </c>
      <c r="K43" s="119">
        <f>'P合計'!K43+'B合計'!K43+'液化石油ガス'!K43</f>
        <v>3</v>
      </c>
      <c r="L43" s="116">
        <f>'P合計'!L43+'B合計'!L43+'液化石油ガス'!L43</f>
        <v>2</v>
      </c>
      <c r="M43" s="116">
        <f>'P合計'!M43+'B合計'!M43+'液化石油ガス'!M43</f>
        <v>0</v>
      </c>
      <c r="N43" s="116">
        <f>'P合計'!N43+'B合計'!N43+'液化石油ガス'!N43</f>
        <v>4</v>
      </c>
      <c r="O43" s="116">
        <f>'P合計'!O43+'B合計'!O43+'液化石油ガス'!O43</f>
        <v>0</v>
      </c>
      <c r="P43" s="117">
        <f>'P合計'!P43+'B合計'!P43+'液化石油ガス'!P43</f>
        <v>7</v>
      </c>
      <c r="Q43" s="118">
        <f>'P合計'!Q43+'B合計'!Q43+'液化石油ガス'!Q43</f>
        <v>16</v>
      </c>
      <c r="R43" s="120">
        <f>'P合計'!R43+'B合計'!R43+'液化石油ガス'!R43</f>
        <v>40</v>
      </c>
    </row>
    <row r="44" spans="1:18" ht="13.5" customHeight="1">
      <c r="A44" s="162"/>
      <c r="B44" s="112" t="s">
        <v>10</v>
      </c>
      <c r="C44" s="112" t="s">
        <v>2</v>
      </c>
      <c r="D44" s="121">
        <f>'P合計'!D44+'B合計'!D44+'液化石油ガス'!D44</f>
        <v>812</v>
      </c>
      <c r="E44" s="116">
        <f>'P合計'!E44+'B合計'!E44+'液化石油ガス'!E44</f>
        <v>2933</v>
      </c>
      <c r="F44" s="116">
        <f>'P合計'!F44+'B合計'!F44+'液化石油ガス'!F44</f>
        <v>10569</v>
      </c>
      <c r="G44" s="116">
        <f>'P合計'!G44+'B合計'!G44+'液化石油ガス'!G44</f>
        <v>2588</v>
      </c>
      <c r="H44" s="116">
        <f>'P合計'!H44+'B合計'!H44+'液化石油ガス'!H44</f>
        <v>2480</v>
      </c>
      <c r="I44" s="117">
        <f>'P合計'!I44+'B合計'!I44+'液化石油ガス'!I44</f>
        <v>9997</v>
      </c>
      <c r="J44" s="118">
        <f>SUM(D44:I44)</f>
        <v>29379</v>
      </c>
      <c r="K44" s="119">
        <f>'P合計'!K44+'B合計'!K44+'液化石油ガス'!K44</f>
        <v>7023</v>
      </c>
      <c r="L44" s="116">
        <f>'P合計'!L44+'B合計'!L44+'液化石油ガス'!L44</f>
        <v>6681</v>
      </c>
      <c r="M44" s="116">
        <f>'P合計'!M44+'B合計'!M44+'液化石油ガス'!M44</f>
        <v>2353</v>
      </c>
      <c r="N44" s="116">
        <f>'P合計'!N44+'B合計'!N44+'液化石油ガス'!N44</f>
        <v>4771</v>
      </c>
      <c r="O44" s="116">
        <f>'P合計'!O44+'B合計'!O44+'液化石油ガス'!O44</f>
        <v>3881</v>
      </c>
      <c r="P44" s="117">
        <f>'P合計'!P44+'B合計'!P44+'液化石油ガス'!P44</f>
        <v>5687</v>
      </c>
      <c r="Q44" s="118">
        <f>'P合計'!Q44+'B合計'!Q44+'液化石油ガス'!Q44</f>
        <v>30396</v>
      </c>
      <c r="R44" s="120">
        <f>'P合計'!R44+'B合計'!R44+'液化石油ガス'!R44</f>
        <v>59775</v>
      </c>
    </row>
    <row r="45" spans="1:18" ht="13.5" customHeight="1" thickBot="1">
      <c r="A45" s="163"/>
      <c r="B45" s="113" t="s">
        <v>18</v>
      </c>
      <c r="C45" s="113" t="s">
        <v>3</v>
      </c>
      <c r="D45" s="122">
        <f>IF(OR(D43=0,D44=0)," ",(D44/D43)*1000)</f>
        <v>406000</v>
      </c>
      <c r="E45" s="123">
        <f aca="true" t="shared" si="13" ref="E45:R45">IF(OR(E43=0,E44=0)," ",(E44/E43)*1000)</f>
        <v>977666.6666666666</v>
      </c>
      <c r="F45" s="123">
        <f t="shared" si="13"/>
        <v>1174333.3333333333</v>
      </c>
      <c r="G45" s="123">
        <f t="shared" si="13"/>
        <v>1294000</v>
      </c>
      <c r="H45" s="123">
        <f t="shared" si="13"/>
        <v>2480000</v>
      </c>
      <c r="I45" s="124">
        <f t="shared" si="13"/>
        <v>1428142.857142857</v>
      </c>
      <c r="J45" s="125">
        <f t="shared" si="13"/>
        <v>1224125</v>
      </c>
      <c r="K45" s="126">
        <f t="shared" si="13"/>
        <v>2341000</v>
      </c>
      <c r="L45" s="123">
        <f t="shared" si="13"/>
        <v>3340500</v>
      </c>
      <c r="M45" s="123" t="str">
        <f t="shared" si="13"/>
        <v> </v>
      </c>
      <c r="N45" s="123">
        <f t="shared" si="13"/>
        <v>1192750</v>
      </c>
      <c r="O45" s="123" t="str">
        <f t="shared" si="13"/>
        <v> </v>
      </c>
      <c r="P45" s="124">
        <f t="shared" si="13"/>
        <v>812428.5714285715</v>
      </c>
      <c r="Q45" s="125">
        <f t="shared" si="13"/>
        <v>1899750</v>
      </c>
      <c r="R45" s="127">
        <f t="shared" si="13"/>
        <v>1494375</v>
      </c>
    </row>
    <row r="46" spans="1:18" ht="13.5" customHeight="1">
      <c r="A46" s="161" t="s">
        <v>12</v>
      </c>
      <c r="B46" s="112" t="s">
        <v>9</v>
      </c>
      <c r="C46" s="112" t="s">
        <v>1</v>
      </c>
      <c r="D46" s="115">
        <f>'P合計'!D46+'B合計'!D46+'液化石油ガス'!D46</f>
        <v>0</v>
      </c>
      <c r="E46" s="116">
        <f>'P合計'!E46+'B合計'!E46+'液化石油ガス'!E46</f>
        <v>7</v>
      </c>
      <c r="F46" s="116">
        <f>'P合計'!F46+'B合計'!F46+'液化石油ガス'!F46</f>
        <v>0</v>
      </c>
      <c r="G46" s="116">
        <f>'P合計'!G46+'B合計'!G46+'液化石油ガス'!G46</f>
        <v>0</v>
      </c>
      <c r="H46" s="116">
        <f>'P合計'!H46+'B合計'!H46+'液化石油ガス'!H46</f>
        <v>0</v>
      </c>
      <c r="I46" s="117">
        <f>'P合計'!I46+'B合計'!I46+'液化石油ガス'!I46</f>
        <v>0</v>
      </c>
      <c r="J46" s="118">
        <f>SUM(D46:I46)</f>
        <v>7</v>
      </c>
      <c r="K46" s="119">
        <f>'P合計'!K46+'B合計'!K46+'液化石油ガス'!K46</f>
        <v>3</v>
      </c>
      <c r="L46" s="116">
        <f>'P合計'!L46+'B合計'!L46+'液化石油ガス'!L46</f>
        <v>0</v>
      </c>
      <c r="M46" s="116">
        <f>'P合計'!M46+'B合計'!M46+'液化石油ガス'!M46</f>
        <v>5</v>
      </c>
      <c r="N46" s="116">
        <f>'P合計'!N46+'B合計'!N46+'液化石油ガス'!N46</f>
        <v>0</v>
      </c>
      <c r="O46" s="116">
        <f>'P合計'!O46+'B合計'!O46+'液化石油ガス'!O46</f>
        <v>0</v>
      </c>
      <c r="P46" s="117">
        <f>'P合計'!P46+'B合計'!P46+'液化石油ガス'!P46</f>
        <v>315</v>
      </c>
      <c r="Q46" s="118">
        <f>'P合計'!Q46+'B合計'!Q46+'液化石油ガス'!Q46</f>
        <v>323</v>
      </c>
      <c r="R46" s="120">
        <f>'P合計'!R46+'B合計'!R46+'液化石油ガス'!R46</f>
        <v>330</v>
      </c>
    </row>
    <row r="47" spans="1:18" ht="13.5" customHeight="1">
      <c r="A47" s="162"/>
      <c r="B47" s="112" t="s">
        <v>10</v>
      </c>
      <c r="C47" s="112" t="s">
        <v>2</v>
      </c>
      <c r="D47" s="121">
        <f>'P合計'!D47+'B合計'!D47+'液化石油ガス'!D47</f>
        <v>3066</v>
      </c>
      <c r="E47" s="116">
        <f>'P合計'!E47+'B合計'!E47+'液化石油ガス'!E47</f>
        <v>7788</v>
      </c>
      <c r="F47" s="116">
        <f>'P合計'!F47+'B合計'!F47+'液化石油ガス'!F47</f>
        <v>5265</v>
      </c>
      <c r="G47" s="116">
        <f>'P合計'!G47+'B合計'!G47+'液化石油ガス'!G47</f>
        <v>8012</v>
      </c>
      <c r="H47" s="116">
        <f>'P合計'!H47+'B合計'!H47+'液化石油ガス'!H47</f>
        <v>2112</v>
      </c>
      <c r="I47" s="117">
        <f>'P合計'!I47+'B合計'!I47+'液化石油ガス'!I47</f>
        <v>437</v>
      </c>
      <c r="J47" s="118">
        <f>SUM(D47:I47)</f>
        <v>26680</v>
      </c>
      <c r="K47" s="119">
        <f>'P合計'!K47+'B合計'!K47+'液化石油ガス'!K47</f>
        <v>4192</v>
      </c>
      <c r="L47" s="116">
        <f>'P合計'!L47+'B合計'!L47+'液化石油ガス'!L47</f>
        <v>7386</v>
      </c>
      <c r="M47" s="116">
        <f>'P合計'!M47+'B合計'!M47+'液化石油ガス'!M47</f>
        <v>2192</v>
      </c>
      <c r="N47" s="116">
        <f>'P合計'!N47+'B合計'!N47+'液化石油ガス'!N47</f>
        <v>455</v>
      </c>
      <c r="O47" s="116">
        <f>'P合計'!O47+'B合計'!O47+'液化石油ガス'!O47</f>
        <v>8096</v>
      </c>
      <c r="P47" s="117">
        <f>'P合計'!P47+'B合計'!P47+'液化石油ガス'!P47</f>
        <v>31021</v>
      </c>
      <c r="Q47" s="118">
        <f>'P合計'!Q47+'B合計'!Q47+'液化石油ガス'!Q47</f>
        <v>53342</v>
      </c>
      <c r="R47" s="120">
        <f>'P合計'!R47+'B合計'!R47+'液化石油ガス'!R47</f>
        <v>80022</v>
      </c>
    </row>
    <row r="48" spans="1:18" ht="13.5" customHeight="1" thickBot="1">
      <c r="A48" s="163"/>
      <c r="B48" s="113" t="s">
        <v>18</v>
      </c>
      <c r="C48" s="113" t="s">
        <v>3</v>
      </c>
      <c r="D48" s="122" t="str">
        <f>IF(OR(D46=0,D47=0)," ",(D47/D46)*1000)</f>
        <v> </v>
      </c>
      <c r="E48" s="123">
        <f aca="true" t="shared" si="14" ref="E48:R48">IF(OR(E46=0,E47=0)," ",(E47/E46)*1000)</f>
        <v>1112571.4285714286</v>
      </c>
      <c r="F48" s="123" t="str">
        <f t="shared" si="14"/>
        <v> </v>
      </c>
      <c r="G48" s="123" t="str">
        <f t="shared" si="14"/>
        <v> </v>
      </c>
      <c r="H48" s="123" t="str">
        <f t="shared" si="14"/>
        <v> </v>
      </c>
      <c r="I48" s="124" t="str">
        <f t="shared" si="14"/>
        <v> </v>
      </c>
      <c r="J48" s="125">
        <f t="shared" si="14"/>
        <v>3811428.5714285714</v>
      </c>
      <c r="K48" s="126">
        <f t="shared" si="14"/>
        <v>1397333.3333333333</v>
      </c>
      <c r="L48" s="123" t="str">
        <f t="shared" si="14"/>
        <v> </v>
      </c>
      <c r="M48" s="123">
        <f t="shared" si="14"/>
        <v>438400</v>
      </c>
      <c r="N48" s="123" t="str">
        <f t="shared" si="14"/>
        <v> </v>
      </c>
      <c r="O48" s="123" t="str">
        <f t="shared" si="14"/>
        <v> </v>
      </c>
      <c r="P48" s="124">
        <f t="shared" si="14"/>
        <v>98479.36507936507</v>
      </c>
      <c r="Q48" s="125">
        <f t="shared" si="14"/>
        <v>165145.5108359133</v>
      </c>
      <c r="R48" s="127">
        <f t="shared" si="14"/>
        <v>242490.9090909091</v>
      </c>
    </row>
    <row r="49" spans="1:18" ht="13.5" customHeight="1">
      <c r="A49" s="165" t="s">
        <v>4</v>
      </c>
      <c r="B49" s="112" t="s">
        <v>9</v>
      </c>
      <c r="C49" s="112" t="s">
        <v>1</v>
      </c>
      <c r="D49" s="128">
        <f aca="true" t="shared" si="15" ref="D49:I50">D4+D7+D10+D13+D16+D19+D22+D25+D28+D31+D34+D37+D40+D43+D46</f>
        <v>861340</v>
      </c>
      <c r="E49" s="129">
        <f t="shared" si="15"/>
        <v>896172</v>
      </c>
      <c r="F49" s="129">
        <f t="shared" si="15"/>
        <v>568633</v>
      </c>
      <c r="G49" s="129">
        <f t="shared" si="15"/>
        <v>811024</v>
      </c>
      <c r="H49" s="129">
        <f t="shared" si="15"/>
        <v>650996</v>
      </c>
      <c r="I49" s="130">
        <f t="shared" si="15"/>
        <v>793292</v>
      </c>
      <c r="J49" s="118">
        <f>SUM(D49:I49)</f>
        <v>4581457</v>
      </c>
      <c r="K49" s="131">
        <f aca="true" t="shared" si="16" ref="K49:P49">K4+K7+K10+K13+K16+K19+K22+K25+K28+K31+K34+K37+K40+K43+K46</f>
        <v>687965</v>
      </c>
      <c r="L49" s="129">
        <f t="shared" si="16"/>
        <v>765206</v>
      </c>
      <c r="M49" s="129">
        <f t="shared" si="16"/>
        <v>877492</v>
      </c>
      <c r="N49" s="129">
        <f t="shared" si="16"/>
        <v>1136928</v>
      </c>
      <c r="O49" s="129">
        <f t="shared" si="16"/>
        <v>1073040</v>
      </c>
      <c r="P49" s="130">
        <f t="shared" si="16"/>
        <v>976722</v>
      </c>
      <c r="Q49" s="132">
        <f>SUM(K49:P49)</f>
        <v>5517353</v>
      </c>
      <c r="R49" s="133">
        <f>J49+Q49</f>
        <v>10098810</v>
      </c>
    </row>
    <row r="50" spans="1:18" ht="13.5" customHeight="1">
      <c r="A50" s="165"/>
      <c r="B50" s="112" t="s">
        <v>10</v>
      </c>
      <c r="C50" s="112" t="s">
        <v>2</v>
      </c>
      <c r="D50" s="134">
        <f t="shared" si="15"/>
        <v>33183588</v>
      </c>
      <c r="E50" s="135">
        <f t="shared" si="15"/>
        <v>32043711</v>
      </c>
      <c r="F50" s="135">
        <f t="shared" si="15"/>
        <v>20496408</v>
      </c>
      <c r="G50" s="135">
        <f t="shared" si="15"/>
        <v>31406673</v>
      </c>
      <c r="H50" s="135">
        <f t="shared" si="15"/>
        <v>25997123</v>
      </c>
      <c r="I50" s="136">
        <f t="shared" si="15"/>
        <v>32063136</v>
      </c>
      <c r="J50" s="118">
        <f>SUM(D50:I50)</f>
        <v>175190639</v>
      </c>
      <c r="K50" s="137">
        <f aca="true" t="shared" si="17" ref="K50:P50">K5+K8+K11+K14+K17+K20+K23+K26+K29+K32+K35+K38+K41+K44+K47</f>
        <v>29387846</v>
      </c>
      <c r="L50" s="135">
        <f t="shared" si="17"/>
        <v>34858319</v>
      </c>
      <c r="M50" s="135">
        <f t="shared" si="17"/>
        <v>43115927</v>
      </c>
      <c r="N50" s="135">
        <f t="shared" si="17"/>
        <v>63364603</v>
      </c>
      <c r="O50" s="135">
        <f t="shared" si="17"/>
        <v>67125055</v>
      </c>
      <c r="P50" s="136">
        <f t="shared" si="17"/>
        <v>64393145</v>
      </c>
      <c r="Q50" s="138">
        <f>SUM(K50:P50)</f>
        <v>302244895</v>
      </c>
      <c r="R50" s="139">
        <f>J50+Q50</f>
        <v>477435534</v>
      </c>
    </row>
    <row r="51" spans="1:18" ht="13.5" customHeight="1" thickBot="1">
      <c r="A51" s="166"/>
      <c r="B51" s="113" t="s">
        <v>18</v>
      </c>
      <c r="C51" s="113" t="s">
        <v>3</v>
      </c>
      <c r="D51" s="122">
        <f aca="true" t="shared" si="18" ref="D51:I51">IF(OR(D49=0,D50=0)," ",(D50/D49)*1000)</f>
        <v>38525.5392760118</v>
      </c>
      <c r="E51" s="123">
        <f t="shared" si="18"/>
        <v>35756.206397878974</v>
      </c>
      <c r="F51" s="123">
        <f t="shared" si="18"/>
        <v>36045.05542239019</v>
      </c>
      <c r="G51" s="123">
        <f t="shared" si="18"/>
        <v>38724.71468168637</v>
      </c>
      <c r="H51" s="123">
        <f t="shared" si="18"/>
        <v>39934.38208529699</v>
      </c>
      <c r="I51" s="124">
        <f t="shared" si="18"/>
        <v>40417.8234496251</v>
      </c>
      <c r="J51" s="125">
        <f aca="true" t="shared" si="19" ref="J51:P51">IF(OR(J49=0,J50=0)," ",(J50/J49)*1000)</f>
        <v>38239.06652403373</v>
      </c>
      <c r="K51" s="126">
        <f t="shared" si="19"/>
        <v>42717.065548392726</v>
      </c>
      <c r="L51" s="123">
        <f t="shared" si="19"/>
        <v>45554.16319265662</v>
      </c>
      <c r="M51" s="123">
        <f t="shared" si="19"/>
        <v>49135.40750229062</v>
      </c>
      <c r="N51" s="123">
        <f t="shared" si="19"/>
        <v>55733.17131779673</v>
      </c>
      <c r="O51" s="123">
        <f t="shared" si="19"/>
        <v>62555.96715872661</v>
      </c>
      <c r="P51" s="124">
        <f t="shared" si="19"/>
        <v>65927.81262222004</v>
      </c>
      <c r="Q51" s="125">
        <f>IF(OR(Q49=0,Q50=0)," ",(Q50/Q49)*1000)</f>
        <v>54780.77893511617</v>
      </c>
      <c r="R51" s="127">
        <f>IF(OR(R49=0,R50=0)," ",(R50/R49)*1000)</f>
        <v>47276.41514198208</v>
      </c>
    </row>
    <row r="52" spans="1:18" s="6" customFormat="1" ht="23.25" customHeight="1" thickBot="1">
      <c r="A52" s="168" t="s">
        <v>13</v>
      </c>
      <c r="B52" s="169"/>
      <c r="C52" s="170"/>
      <c r="D52" s="140">
        <v>108.59</v>
      </c>
      <c r="E52" s="141">
        <v>107.07</v>
      </c>
      <c r="F52" s="142">
        <v>107.76</v>
      </c>
      <c r="G52" s="143">
        <v>107.22</v>
      </c>
      <c r="H52" s="144">
        <v>106.11</v>
      </c>
      <c r="I52" s="145">
        <v>105.95</v>
      </c>
      <c r="J52" s="150">
        <f>IF(J49=0,0,((D52*D49)+(E52*E49)+(F52*F49)+(G52*G49)+(H52*H49)+(I52*I49))/J49)</f>
        <v>107.13762127637563</v>
      </c>
      <c r="K52" s="146">
        <v>105.51</v>
      </c>
      <c r="L52" s="147">
        <v>104.68</v>
      </c>
      <c r="M52" s="148">
        <v>104.13</v>
      </c>
      <c r="N52" s="148">
        <v>103.55</v>
      </c>
      <c r="O52" s="143">
        <v>104.41</v>
      </c>
      <c r="P52" s="149">
        <v>107.08</v>
      </c>
      <c r="Q52" s="150">
        <f>IF(Q49=0,0,((K52*K49)+(L52*L49)+(M52*M49)+(N52*N49)+(O52*O49)+(P52*P49))/Q49)</f>
        <v>104.8355227135186</v>
      </c>
      <c r="R52" s="151">
        <f>((J52*J49)+(Q52*Q49))/R49</f>
        <v>105.87989978126136</v>
      </c>
    </row>
    <row r="53" spans="1:18" s="6" customFormat="1" ht="12.75" customHeight="1">
      <c r="A53" s="164" t="s">
        <v>40</v>
      </c>
      <c r="B53" s="112" t="s">
        <v>9</v>
      </c>
      <c r="C53" s="112" t="s">
        <v>1</v>
      </c>
      <c r="D53" s="128">
        <f>'P合計'!D49</f>
        <v>755695</v>
      </c>
      <c r="E53" s="129">
        <f>'P合計'!E49</f>
        <v>801921</v>
      </c>
      <c r="F53" s="129">
        <f>'P合計'!F49</f>
        <v>503136</v>
      </c>
      <c r="G53" s="129">
        <f>'P合計'!G49</f>
        <v>754202</v>
      </c>
      <c r="H53" s="129">
        <f>'P合計'!H49</f>
        <v>497940</v>
      </c>
      <c r="I53" s="130">
        <f>'P合計'!I49</f>
        <v>615671</v>
      </c>
      <c r="J53" s="132">
        <f>SUM(D53:I53)</f>
        <v>3928565</v>
      </c>
      <c r="K53" s="131">
        <f>'P合計'!K49</f>
        <v>579920</v>
      </c>
      <c r="L53" s="129">
        <f>'P合計'!L49</f>
        <v>566010</v>
      </c>
      <c r="M53" s="129">
        <f>'P合計'!M49</f>
        <v>723614</v>
      </c>
      <c r="N53" s="129">
        <f>'P合計'!N49</f>
        <v>974126</v>
      </c>
      <c r="O53" s="129">
        <f>'P合計'!O49</f>
        <v>956586</v>
      </c>
      <c r="P53" s="130">
        <f>'P合計'!P49</f>
        <v>900142</v>
      </c>
      <c r="Q53" s="132">
        <f>SUM(K53:P53)</f>
        <v>4700398</v>
      </c>
      <c r="R53" s="152">
        <f>J53+Q53</f>
        <v>8628963</v>
      </c>
    </row>
    <row r="54" spans="1:18" s="6" customFormat="1" ht="12.75" customHeight="1">
      <c r="A54" s="165"/>
      <c r="B54" s="112" t="s">
        <v>10</v>
      </c>
      <c r="C54" s="112" t="s">
        <v>2</v>
      </c>
      <c r="D54" s="134">
        <f>'P合計'!D50</f>
        <v>28216373</v>
      </c>
      <c r="E54" s="135">
        <f>'P合計'!E50</f>
        <v>28307165</v>
      </c>
      <c r="F54" s="135">
        <f>'P合計'!F50</f>
        <v>17820888</v>
      </c>
      <c r="G54" s="135">
        <f>'P合計'!G50</f>
        <v>29163258</v>
      </c>
      <c r="H54" s="135">
        <f>'P合計'!H50</f>
        <v>19847688</v>
      </c>
      <c r="I54" s="136">
        <f>'P合計'!I50</f>
        <v>24651926</v>
      </c>
      <c r="J54" s="138">
        <f>SUM(D54:I54)</f>
        <v>148007298</v>
      </c>
      <c r="K54" s="137">
        <f>'P合計'!K50</f>
        <v>24269135</v>
      </c>
      <c r="L54" s="135">
        <f>'P合計'!L50</f>
        <v>25292236</v>
      </c>
      <c r="M54" s="135">
        <f>'P合計'!M50</f>
        <v>34987761</v>
      </c>
      <c r="N54" s="135">
        <f>'P合計'!N50</f>
        <v>54559745</v>
      </c>
      <c r="O54" s="135">
        <f>'P合計'!O50</f>
        <v>59678163</v>
      </c>
      <c r="P54" s="136">
        <f>'P合計'!P50</f>
        <v>59189274</v>
      </c>
      <c r="Q54" s="138">
        <f>SUM(K54:P54)</f>
        <v>257976314</v>
      </c>
      <c r="R54" s="153">
        <f>J54+Q54</f>
        <v>405983612</v>
      </c>
    </row>
    <row r="55" spans="1:18" s="6" customFormat="1" ht="12.75" customHeight="1" thickBot="1">
      <c r="A55" s="166"/>
      <c r="B55" s="113" t="s">
        <v>18</v>
      </c>
      <c r="C55" s="113" t="s">
        <v>3</v>
      </c>
      <c r="D55" s="122">
        <f>IF(OR(D53=0,D54=0)," ",(D54/D53)*1000)</f>
        <v>37338.308444544426</v>
      </c>
      <c r="E55" s="123">
        <f aca="true" t="shared" si="20" ref="E55:R55">IF(OR(E53=0,E54=0)," ",(E54/E53)*1000)</f>
        <v>35299.194060262795</v>
      </c>
      <c r="F55" s="123">
        <f t="shared" si="20"/>
        <v>35419.624117534826</v>
      </c>
      <c r="G55" s="123">
        <f t="shared" si="20"/>
        <v>38667.701756293405</v>
      </c>
      <c r="H55" s="123">
        <f t="shared" si="20"/>
        <v>39859.597541872514</v>
      </c>
      <c r="I55" s="124">
        <f t="shared" si="20"/>
        <v>40040.74578792894</v>
      </c>
      <c r="J55" s="125">
        <f t="shared" si="20"/>
        <v>37674.64659487624</v>
      </c>
      <c r="K55" s="126">
        <f t="shared" si="20"/>
        <v>41849.10849772383</v>
      </c>
      <c r="L55" s="123">
        <f t="shared" si="20"/>
        <v>44685.13983851875</v>
      </c>
      <c r="M55" s="123">
        <f t="shared" si="20"/>
        <v>48351.41525730569</v>
      </c>
      <c r="N55" s="123">
        <f t="shared" si="20"/>
        <v>56008.91979066363</v>
      </c>
      <c r="O55" s="123">
        <f t="shared" si="20"/>
        <v>62386.615526466</v>
      </c>
      <c r="P55" s="124">
        <f t="shared" si="20"/>
        <v>65755.48524566123</v>
      </c>
      <c r="Q55" s="125">
        <f t="shared" si="20"/>
        <v>54883.92982892087</v>
      </c>
      <c r="R55" s="127">
        <f t="shared" si="20"/>
        <v>47048.945742379474</v>
      </c>
    </row>
    <row r="56" spans="1:18" s="6" customFormat="1" ht="12.75" customHeight="1">
      <c r="A56" s="164" t="s">
        <v>41</v>
      </c>
      <c r="B56" s="112" t="s">
        <v>9</v>
      </c>
      <c r="C56" s="112" t="s">
        <v>1</v>
      </c>
      <c r="D56" s="128">
        <f>'B合計'!D49</f>
        <v>105638</v>
      </c>
      <c r="E56" s="129">
        <f>'B合計'!E49</f>
        <v>94238</v>
      </c>
      <c r="F56" s="129">
        <f>'B合計'!F49</f>
        <v>65491</v>
      </c>
      <c r="G56" s="129">
        <f>'B合計'!G49</f>
        <v>56815</v>
      </c>
      <c r="H56" s="129">
        <f>'B合計'!H49</f>
        <v>153049</v>
      </c>
      <c r="I56" s="130">
        <f>'B合計'!I49</f>
        <v>177610</v>
      </c>
      <c r="J56" s="132">
        <f>SUM(D56:I56)</f>
        <v>652841</v>
      </c>
      <c r="K56" s="131">
        <f>'B合計'!K49</f>
        <v>108041</v>
      </c>
      <c r="L56" s="129">
        <f>'B合計'!L49</f>
        <v>199182</v>
      </c>
      <c r="M56" s="129">
        <f>'B合計'!M49</f>
        <v>153873</v>
      </c>
      <c r="N56" s="129">
        <f>'B合計'!N49</f>
        <v>162791</v>
      </c>
      <c r="O56" s="129">
        <f>'B合計'!O49</f>
        <v>116443</v>
      </c>
      <c r="P56" s="130">
        <f>'B合計'!P49</f>
        <v>76572</v>
      </c>
      <c r="Q56" s="132">
        <f>SUM(K56:P56)</f>
        <v>816902</v>
      </c>
      <c r="R56" s="152">
        <f>J56+Q56</f>
        <v>1469743</v>
      </c>
    </row>
    <row r="57" spans="1:18" s="6" customFormat="1" ht="12.75" customHeight="1">
      <c r="A57" s="165"/>
      <c r="B57" s="112" t="s">
        <v>10</v>
      </c>
      <c r="C57" s="112" t="s">
        <v>2</v>
      </c>
      <c r="D57" s="134">
        <f>'B合計'!D50</f>
        <v>4957875</v>
      </c>
      <c r="E57" s="135">
        <f>'B合計'!E50</f>
        <v>3729641</v>
      </c>
      <c r="F57" s="135">
        <f>'B合計'!F50</f>
        <v>2664774</v>
      </c>
      <c r="G57" s="135">
        <f>'B合計'!G50</f>
        <v>2232491</v>
      </c>
      <c r="H57" s="135">
        <f>'B合計'!H50</f>
        <v>6142440</v>
      </c>
      <c r="I57" s="136">
        <f>'B合計'!I50</f>
        <v>7392798</v>
      </c>
      <c r="J57" s="138">
        <f>SUM(D57:I57)</f>
        <v>27120019</v>
      </c>
      <c r="K57" s="137">
        <f>'B合計'!K50</f>
        <v>5113539</v>
      </c>
      <c r="L57" s="135">
        <f>'B合計'!L50</f>
        <v>9547419</v>
      </c>
      <c r="M57" s="135">
        <f>'B合計'!M50</f>
        <v>8123864</v>
      </c>
      <c r="N57" s="135">
        <f>'B合計'!N50</f>
        <v>8796502</v>
      </c>
      <c r="O57" s="135">
        <f>'B合計'!O50</f>
        <v>7424778</v>
      </c>
      <c r="P57" s="136">
        <f>'B合計'!P50</f>
        <v>5197088</v>
      </c>
      <c r="Q57" s="138">
        <f>SUM(K57:P57)</f>
        <v>44203190</v>
      </c>
      <c r="R57" s="153">
        <f>J57+Q57</f>
        <v>71323209</v>
      </c>
    </row>
    <row r="58" spans="1:18" s="6" customFormat="1" ht="12.75" customHeight="1" thickBot="1">
      <c r="A58" s="166"/>
      <c r="B58" s="113" t="s">
        <v>18</v>
      </c>
      <c r="C58" s="113" t="s">
        <v>3</v>
      </c>
      <c r="D58" s="122">
        <f>IF(OR(D56=0,D57=0)," ",(D57/D56)*1000)</f>
        <v>46932.6852079744</v>
      </c>
      <c r="E58" s="123">
        <f aca="true" t="shared" si="21" ref="E58:R58">IF(OR(E56=0,E57=0)," ",(E57/E56)*1000)</f>
        <v>39576.826757783485</v>
      </c>
      <c r="F58" s="123">
        <f t="shared" si="21"/>
        <v>40689.16339649723</v>
      </c>
      <c r="G58" s="123">
        <f t="shared" si="21"/>
        <v>39294.042066355716</v>
      </c>
      <c r="H58" s="123">
        <f t="shared" si="21"/>
        <v>40133.813353893194</v>
      </c>
      <c r="I58" s="124">
        <f t="shared" si="21"/>
        <v>41623.77118405495</v>
      </c>
      <c r="J58" s="125">
        <f t="shared" si="21"/>
        <v>41541.53767915924</v>
      </c>
      <c r="K58" s="126">
        <f t="shared" si="21"/>
        <v>47329.615608889224</v>
      </c>
      <c r="L58" s="123">
        <f t="shared" si="21"/>
        <v>47933.14154893515</v>
      </c>
      <c r="M58" s="123">
        <f t="shared" si="21"/>
        <v>52795.903114906454</v>
      </c>
      <c r="N58" s="123">
        <f t="shared" si="21"/>
        <v>54035.55479111253</v>
      </c>
      <c r="O58" s="123">
        <f t="shared" si="21"/>
        <v>63763.1974442431</v>
      </c>
      <c r="P58" s="124">
        <f t="shared" si="21"/>
        <v>67871.91140364624</v>
      </c>
      <c r="Q58" s="125">
        <f t="shared" si="21"/>
        <v>54110.76236806863</v>
      </c>
      <c r="R58" s="127">
        <f t="shared" si="21"/>
        <v>48527.673885842625</v>
      </c>
    </row>
    <row r="59" spans="1:18" s="6" customFormat="1" ht="12.75" customHeight="1">
      <c r="A59" s="167" t="s">
        <v>44</v>
      </c>
      <c r="B59" s="112" t="s">
        <v>9</v>
      </c>
      <c r="C59" s="112" t="s">
        <v>1</v>
      </c>
      <c r="D59" s="128">
        <f>'液化石油ガス'!D49</f>
        <v>7</v>
      </c>
      <c r="E59" s="129">
        <f>'液化石油ガス'!E49</f>
        <v>13</v>
      </c>
      <c r="F59" s="129">
        <f>'液化石油ガス'!F49</f>
        <v>6</v>
      </c>
      <c r="G59" s="129">
        <f>'液化石油ガス'!G49</f>
        <v>7</v>
      </c>
      <c r="H59" s="129">
        <f>'液化石油ガス'!H49</f>
        <v>7</v>
      </c>
      <c r="I59" s="130">
        <f>'液化石油ガス'!I49</f>
        <v>11</v>
      </c>
      <c r="J59" s="132">
        <f>SUM(D59:I59)</f>
        <v>51</v>
      </c>
      <c r="K59" s="131">
        <f>'液化石油ガス'!K49</f>
        <v>4</v>
      </c>
      <c r="L59" s="129">
        <f>'液化石油ガス'!L49</f>
        <v>14</v>
      </c>
      <c r="M59" s="129">
        <f>'液化石油ガス'!M49</f>
        <v>5</v>
      </c>
      <c r="N59" s="129">
        <f>'液化石油ガス'!N49</f>
        <v>11</v>
      </c>
      <c r="O59" s="129">
        <f>'液化石油ガス'!O49</f>
        <v>11</v>
      </c>
      <c r="P59" s="130">
        <f>'液化石油ガス'!P49</f>
        <v>8</v>
      </c>
      <c r="Q59" s="132">
        <f>SUM(K59:P59)</f>
        <v>53</v>
      </c>
      <c r="R59" s="152">
        <f>J59+Q59</f>
        <v>104</v>
      </c>
    </row>
    <row r="60" spans="1:18" s="6" customFormat="1" ht="12.75" customHeight="1">
      <c r="A60" s="165"/>
      <c r="B60" s="112" t="s">
        <v>10</v>
      </c>
      <c r="C60" s="112" t="s">
        <v>2</v>
      </c>
      <c r="D60" s="134">
        <f>'液化石油ガス'!D50</f>
        <v>9340</v>
      </c>
      <c r="E60" s="135">
        <f>'液化石油ガス'!E50</f>
        <v>6905</v>
      </c>
      <c r="F60" s="135">
        <f>'液化石油ガス'!F50</f>
        <v>10746</v>
      </c>
      <c r="G60" s="135">
        <f>'液化石油ガス'!G50</f>
        <v>10924</v>
      </c>
      <c r="H60" s="135">
        <f>'液化石油ガス'!H50</f>
        <v>6995</v>
      </c>
      <c r="I60" s="136">
        <f>'液化石油ガス'!I50</f>
        <v>18412</v>
      </c>
      <c r="J60" s="138">
        <f>SUM(D60:I60)</f>
        <v>63322</v>
      </c>
      <c r="K60" s="137">
        <f>'液化石油ガス'!K50</f>
        <v>5172</v>
      </c>
      <c r="L60" s="135">
        <f>'液化石油ガス'!L50</f>
        <v>18664</v>
      </c>
      <c r="M60" s="135">
        <f>'液化石油ガス'!M50</f>
        <v>4302</v>
      </c>
      <c r="N60" s="135">
        <f>'液化石油ガス'!N50</f>
        <v>8356</v>
      </c>
      <c r="O60" s="135">
        <f>'液化石油ガス'!O50</f>
        <v>22114</v>
      </c>
      <c r="P60" s="136">
        <f>'液化石油ガス'!P50</f>
        <v>6783</v>
      </c>
      <c r="Q60" s="138">
        <f>SUM(K60:P60)</f>
        <v>65391</v>
      </c>
      <c r="R60" s="153">
        <f>J60+Q60</f>
        <v>128713</v>
      </c>
    </row>
    <row r="61" spans="1:18" s="6" customFormat="1" ht="12.75" customHeight="1" thickBot="1">
      <c r="A61" s="166"/>
      <c r="B61" s="113" t="s">
        <v>18</v>
      </c>
      <c r="C61" s="113" t="s">
        <v>3</v>
      </c>
      <c r="D61" s="122">
        <f>IF(OR(D59=0,D60=0)," ",(D60/D59)*1000)</f>
        <v>1334285.7142857143</v>
      </c>
      <c r="E61" s="123">
        <f aca="true" t="shared" si="22" ref="E61:R61">IF(OR(E59=0,E60=0)," ",(E60/E59)*1000)</f>
        <v>531153.8461538462</v>
      </c>
      <c r="F61" s="123">
        <f t="shared" si="22"/>
        <v>1791000</v>
      </c>
      <c r="G61" s="123">
        <f t="shared" si="22"/>
        <v>1560571.4285714286</v>
      </c>
      <c r="H61" s="123">
        <f t="shared" si="22"/>
        <v>999285.7142857143</v>
      </c>
      <c r="I61" s="124">
        <f t="shared" si="22"/>
        <v>1673818.1818181816</v>
      </c>
      <c r="J61" s="125">
        <f t="shared" si="22"/>
        <v>1241607.8431372547</v>
      </c>
      <c r="K61" s="126">
        <f t="shared" si="22"/>
        <v>1293000</v>
      </c>
      <c r="L61" s="123">
        <f t="shared" si="22"/>
        <v>1333142.857142857</v>
      </c>
      <c r="M61" s="123">
        <f t="shared" si="22"/>
        <v>860400</v>
      </c>
      <c r="N61" s="123">
        <f t="shared" si="22"/>
        <v>759636.3636363636</v>
      </c>
      <c r="O61" s="123">
        <f t="shared" si="22"/>
        <v>2010363.6363636362</v>
      </c>
      <c r="P61" s="124">
        <f t="shared" si="22"/>
        <v>847875</v>
      </c>
      <c r="Q61" s="125">
        <f t="shared" si="22"/>
        <v>1233792.4528301887</v>
      </c>
      <c r="R61" s="127">
        <f t="shared" si="22"/>
        <v>1237625</v>
      </c>
    </row>
    <row r="62" spans="1:3" ht="17.25" customHeight="1">
      <c r="A62" s="111" t="s">
        <v>56</v>
      </c>
      <c r="B62" s="38"/>
      <c r="C62" s="38"/>
    </row>
    <row r="63" spans="1:3" ht="17.25">
      <c r="A63" s="38"/>
      <c r="B63" s="38"/>
      <c r="C63" s="38"/>
    </row>
  </sheetData>
  <sheetProtection/>
  <mergeCells count="22">
    <mergeCell ref="Q2:R2"/>
    <mergeCell ref="D1:P1"/>
    <mergeCell ref="A4:A6"/>
    <mergeCell ref="A7:A9"/>
    <mergeCell ref="A22:A24"/>
    <mergeCell ref="A25:A27"/>
    <mergeCell ref="A28:A30"/>
    <mergeCell ref="A34:A36"/>
    <mergeCell ref="A10:A12"/>
    <mergeCell ref="A13:A15"/>
    <mergeCell ref="A16:A18"/>
    <mergeCell ref="A19:A21"/>
    <mergeCell ref="A31:A33"/>
    <mergeCell ref="A37:A39"/>
    <mergeCell ref="A56:A58"/>
    <mergeCell ref="A59:A61"/>
    <mergeCell ref="A40:A42"/>
    <mergeCell ref="A49:A51"/>
    <mergeCell ref="A52:C52"/>
    <mergeCell ref="A53:A55"/>
    <mergeCell ref="A43:A45"/>
    <mergeCell ref="A46:A48"/>
  </mergeCells>
  <printOptions horizontalCentered="1" verticalCentered="1"/>
  <pageMargins left="0.5905511811023623" right="0.3937007874015748" top="0.5905511811023623" bottom="0.1968503937007874" header="0" footer="0.1968503937007874"/>
  <pageSetup errors="blank" fitToHeight="1" fitToWidth="1" horizontalDpi="600" verticalDpi="600" orientation="landscape" paperSize="9" scale="66" r:id="rId2"/>
  <headerFooter alignWithMargins="0">
    <oddFooter>&amp;C&amp;"Century Gothic,標準"&amp;20-1-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11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14062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00390625" style="0" customWidth="1"/>
  </cols>
  <sheetData>
    <row r="1" spans="1:16" s="89" customFormat="1" ht="27.75" customHeight="1">
      <c r="A1" s="87"/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4" t="s">
        <v>23</v>
      </c>
      <c r="B2" s="94"/>
      <c r="C2" s="94"/>
      <c r="D2" s="94"/>
      <c r="E2" s="94"/>
      <c r="F2" s="94"/>
      <c r="G2" s="91"/>
      <c r="H2" s="91"/>
      <c r="I2" s="91"/>
      <c r="J2" s="91"/>
      <c r="K2" s="91"/>
      <c r="L2" s="91"/>
      <c r="M2" s="91"/>
      <c r="N2" s="91"/>
      <c r="O2" s="91"/>
      <c r="P2" s="91"/>
      <c r="Q2" s="171">
        <f>'総合計'!Q2</f>
        <v>44631</v>
      </c>
      <c r="R2" s="171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/>
      <c r="F7" s="45"/>
      <c r="G7" s="45"/>
      <c r="H7" s="45"/>
      <c r="I7" s="46"/>
      <c r="J7" s="49">
        <f>SUM(D7:I7)</f>
        <v>0</v>
      </c>
      <c r="K7" s="101"/>
      <c r="L7" s="70"/>
      <c r="M7" s="70"/>
      <c r="N7" s="70"/>
      <c r="O7" s="70"/>
      <c r="P7" s="71"/>
      <c r="Q7" s="26">
        <f>SUM(K7:P7)</f>
        <v>0</v>
      </c>
      <c r="R7" s="22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/>
      <c r="F8" s="45"/>
      <c r="G8" s="45"/>
      <c r="H8" s="45"/>
      <c r="I8" s="46"/>
      <c r="J8" s="49">
        <f>SUM(D8:I8)</f>
        <v>0</v>
      </c>
      <c r="K8" s="101"/>
      <c r="L8" s="70"/>
      <c r="M8" s="70"/>
      <c r="N8" s="70"/>
      <c r="O8" s="70"/>
      <c r="P8" s="71"/>
      <c r="Q8" s="26">
        <f>SUM(K8:P8)</f>
        <v>0</v>
      </c>
      <c r="R8" s="22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 t="s">
        <v>53</v>
      </c>
      <c r="F9" s="12" t="s">
        <v>53</v>
      </c>
      <c r="G9" s="12" t="s">
        <v>53</v>
      </c>
      <c r="H9" s="12" t="s">
        <v>53</v>
      </c>
      <c r="I9" s="47" t="s">
        <v>53</v>
      </c>
      <c r="J9" s="27" t="str">
        <f>IF(OR(J7=0,J8=0)," ",J8/J7*1000)</f>
        <v> </v>
      </c>
      <c r="K9" s="154" t="s">
        <v>53</v>
      </c>
      <c r="L9" s="12" t="s">
        <v>53</v>
      </c>
      <c r="M9" s="12" t="s">
        <v>53</v>
      </c>
      <c r="N9" s="12" t="s">
        <v>53</v>
      </c>
      <c r="O9" s="12" t="s">
        <v>53</v>
      </c>
      <c r="P9" s="47" t="s">
        <v>53</v>
      </c>
      <c r="Q9" s="27" t="str">
        <f>IF(OR(Q7=0,Q8=0)," ",Q8/Q7*1000)</f>
        <v> </v>
      </c>
      <c r="R9" s="23" t="str">
        <f>IF(OR(R7=0,R8=0)," ",R8/R7*1000)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/>
      <c r="J10" s="49">
        <f>SUM(D10:I10)</f>
        <v>0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/>
      <c r="J11" s="49">
        <f>SUM(D11:I11)</f>
        <v>0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 t="s">
        <v>53</v>
      </c>
      <c r="J12" s="27" t="str">
        <f>IF(OR(J10=0,J11=0)," ",J11/J10*1000)</f>
        <v> 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 t="str">
        <f>IF(OR(R10=0,R11=0)," ",R11/R10*1000)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/>
      <c r="F13" s="45"/>
      <c r="G13" s="45"/>
      <c r="H13" s="45"/>
      <c r="I13" s="46"/>
      <c r="J13" s="49">
        <f>SUM(D13:I13)</f>
        <v>0</v>
      </c>
      <c r="K13" s="101"/>
      <c r="L13" s="70"/>
      <c r="M13" s="70"/>
      <c r="N13" s="70"/>
      <c r="O13" s="70"/>
      <c r="P13" s="71"/>
      <c r="Q13" s="26">
        <f>SUM(K13:P13)</f>
        <v>0</v>
      </c>
      <c r="R13" s="22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/>
      <c r="F14" s="45"/>
      <c r="G14" s="45"/>
      <c r="H14" s="45"/>
      <c r="I14" s="46"/>
      <c r="J14" s="49">
        <f>SUM(D14:I14)</f>
        <v>0</v>
      </c>
      <c r="K14" s="101"/>
      <c r="L14" s="70"/>
      <c r="M14" s="70"/>
      <c r="N14" s="70"/>
      <c r="O14" s="70"/>
      <c r="P14" s="71"/>
      <c r="Q14" s="28">
        <f>SUM(K14:P14)</f>
        <v>0</v>
      </c>
      <c r="R14" s="24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 t="s">
        <v>53</v>
      </c>
      <c r="H15" s="12" t="s">
        <v>53</v>
      </c>
      <c r="I15" s="47" t="s">
        <v>53</v>
      </c>
      <c r="J15" s="27" t="str">
        <f>IF(OR(J13=0,J14=0)," ",J14/J13*1000)</f>
        <v> </v>
      </c>
      <c r="K15" s="154" t="s">
        <v>53</v>
      </c>
      <c r="L15" s="12" t="s">
        <v>53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 t="str">
        <f>IF(OR(Q13=0,Q14=0)," ",Q14/Q13*1000)</f>
        <v> </v>
      </c>
      <c r="R15" s="23" t="str">
        <f>IF(OR(R13=0,R14=0)," ",R14/R13*1000)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/>
      <c r="E16" s="45"/>
      <c r="F16" s="45"/>
      <c r="G16" s="45"/>
      <c r="H16" s="45"/>
      <c r="I16" s="46"/>
      <c r="J16" s="49">
        <f>SUM(D16:I16)</f>
        <v>0</v>
      </c>
      <c r="K16" s="101"/>
      <c r="L16" s="70"/>
      <c r="M16" s="70"/>
      <c r="N16" s="70"/>
      <c r="O16" s="70"/>
      <c r="P16" s="71"/>
      <c r="Q16" s="26">
        <f>SUM(K16:P16)</f>
        <v>0</v>
      </c>
      <c r="R16" s="22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/>
      <c r="E17" s="45"/>
      <c r="F17" s="45"/>
      <c r="G17" s="45"/>
      <c r="H17" s="45"/>
      <c r="I17" s="46"/>
      <c r="J17" s="49">
        <f>SUM(D17:I17)</f>
        <v>0</v>
      </c>
      <c r="K17" s="101"/>
      <c r="L17" s="70"/>
      <c r="M17" s="70"/>
      <c r="N17" s="70"/>
      <c r="O17" s="70"/>
      <c r="P17" s="71"/>
      <c r="Q17" s="26">
        <f>SUM(K17:P17)</f>
        <v>0</v>
      </c>
      <c r="R17" s="22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47" t="s">
        <v>53</v>
      </c>
      <c r="J18" s="27" t="str">
        <f>IF(OR(J16=0,J17=0)," ",J17/J16*1000)</f>
        <v> </v>
      </c>
      <c r="K18" s="37" t="s">
        <v>53</v>
      </c>
      <c r="L18" s="12" t="s">
        <v>53</v>
      </c>
      <c r="M18" s="12" t="s">
        <v>53</v>
      </c>
      <c r="N18" s="12" t="s">
        <v>53</v>
      </c>
      <c r="O18" s="12" t="s">
        <v>53</v>
      </c>
      <c r="P18" s="47" t="s">
        <v>53</v>
      </c>
      <c r="Q18" s="27" t="str">
        <f>IF(OR(Q16=0,Q17=0)," ",Q17/Q16*1000)</f>
        <v> </v>
      </c>
      <c r="R18" s="23" t="str">
        <f>IF(OR(R16=0,R17=0)," ",R17/R16*1000)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/>
      <c r="E31" s="45"/>
      <c r="F31" s="45"/>
      <c r="G31" s="45"/>
      <c r="H31" s="45"/>
      <c r="I31" s="46"/>
      <c r="J31" s="49">
        <f>SUM(D31:I31)</f>
        <v>0</v>
      </c>
      <c r="K31" s="101"/>
      <c r="L31" s="70"/>
      <c r="M31" s="70"/>
      <c r="N31" s="70"/>
      <c r="O31" s="70"/>
      <c r="P31" s="71"/>
      <c r="Q31" s="26">
        <f>SUM(K31:P31)</f>
        <v>0</v>
      </c>
      <c r="R31" s="22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/>
      <c r="E32" s="45">
        <v>382</v>
      </c>
      <c r="F32" s="45"/>
      <c r="G32" s="45"/>
      <c r="H32" s="45"/>
      <c r="I32" s="46">
        <v>3996</v>
      </c>
      <c r="J32" s="49">
        <f>SUM(D32:I32)</f>
        <v>4378</v>
      </c>
      <c r="K32" s="101"/>
      <c r="L32" s="70">
        <v>930</v>
      </c>
      <c r="M32" s="70">
        <v>2110</v>
      </c>
      <c r="N32" s="70"/>
      <c r="O32" s="70">
        <v>4158</v>
      </c>
      <c r="P32" s="71"/>
      <c r="Q32" s="28">
        <f>SUM(K32:P32)</f>
        <v>7198</v>
      </c>
      <c r="R32" s="24">
        <f>J32+Q32</f>
        <v>11576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 t="s">
        <v>53</v>
      </c>
      <c r="E33" s="12" t="s">
        <v>53</v>
      </c>
      <c r="F33" s="12" t="s">
        <v>53</v>
      </c>
      <c r="G33" s="12" t="s">
        <v>53</v>
      </c>
      <c r="H33" s="12" t="s">
        <v>53</v>
      </c>
      <c r="I33" s="47" t="s">
        <v>53</v>
      </c>
      <c r="J33" s="27" t="str">
        <f>IF(OR(J31=0,J32=0)," ",J32/J31*1000)</f>
        <v> </v>
      </c>
      <c r="K33" s="154" t="s">
        <v>53</v>
      </c>
      <c r="L33" s="12" t="s">
        <v>53</v>
      </c>
      <c r="M33" s="12" t="s">
        <v>53</v>
      </c>
      <c r="N33" s="12" t="s">
        <v>53</v>
      </c>
      <c r="O33" s="12" t="s">
        <v>53</v>
      </c>
      <c r="P33" s="47" t="s">
        <v>53</v>
      </c>
      <c r="Q33" s="27" t="str">
        <f>IF(OR(Q31=0,Q32=0)," ",Q32/Q31*1000)</f>
        <v> </v>
      </c>
      <c r="R33" s="23" t="str">
        <f>IF(OR(R31=0,R32=0)," ",R32/R31*1000)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7</v>
      </c>
      <c r="E40" s="45">
        <v>6</v>
      </c>
      <c r="F40" s="45">
        <v>3</v>
      </c>
      <c r="G40" s="45">
        <v>5</v>
      </c>
      <c r="H40" s="45">
        <v>6</v>
      </c>
      <c r="I40" s="46">
        <v>9</v>
      </c>
      <c r="J40" s="49">
        <f>SUM(D40:I40)</f>
        <v>36</v>
      </c>
      <c r="K40" s="101"/>
      <c r="L40" s="70">
        <v>14</v>
      </c>
      <c r="M40" s="70"/>
      <c r="N40" s="70">
        <v>9</v>
      </c>
      <c r="O40" s="70">
        <v>11</v>
      </c>
      <c r="P40" s="71">
        <v>5</v>
      </c>
      <c r="Q40" s="26">
        <f>SUM(K40:P40)</f>
        <v>39</v>
      </c>
      <c r="R40" s="22">
        <f>J40+Q40</f>
        <v>75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9340</v>
      </c>
      <c r="E41" s="45">
        <v>3699</v>
      </c>
      <c r="F41" s="45">
        <v>4831</v>
      </c>
      <c r="G41" s="45">
        <v>3484</v>
      </c>
      <c r="H41" s="45">
        <v>3602</v>
      </c>
      <c r="I41" s="46">
        <v>10563</v>
      </c>
      <c r="J41" s="49">
        <f>SUM(D41:I41)</f>
        <v>35519</v>
      </c>
      <c r="K41" s="101"/>
      <c r="L41" s="70">
        <v>10348</v>
      </c>
      <c r="M41" s="70"/>
      <c r="N41" s="70">
        <v>6247</v>
      </c>
      <c r="O41" s="70">
        <v>9860</v>
      </c>
      <c r="P41" s="71">
        <v>3572</v>
      </c>
      <c r="Q41" s="26">
        <f>SUM(K41:P41)</f>
        <v>30027</v>
      </c>
      <c r="R41" s="22">
        <f>J41+Q41</f>
        <v>65546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1334285.7142857143</v>
      </c>
      <c r="E42" s="12">
        <v>616500</v>
      </c>
      <c r="F42" s="12">
        <v>1610333.3333333333</v>
      </c>
      <c r="G42" s="12">
        <v>696800</v>
      </c>
      <c r="H42" s="12">
        <v>600333.3333333334</v>
      </c>
      <c r="I42" s="47">
        <v>1173666.6666666667</v>
      </c>
      <c r="J42" s="27">
        <f>IF(OR(J40=0,J41=0)," ",J41/J40*1000)</f>
        <v>986638.8888888889</v>
      </c>
      <c r="K42" s="154" t="s">
        <v>53</v>
      </c>
      <c r="L42" s="12">
        <v>739142.8571428572</v>
      </c>
      <c r="M42" s="12" t="s">
        <v>53</v>
      </c>
      <c r="N42" s="12">
        <v>694111.1111111111</v>
      </c>
      <c r="O42" s="12">
        <v>896363.6363636364</v>
      </c>
      <c r="P42" s="47">
        <v>714400</v>
      </c>
      <c r="Q42" s="27">
        <f>IF(OR(Q40=0,Q41=0)," ",Q41/Q40*1000)</f>
        <v>769923.0769230769</v>
      </c>
      <c r="R42" s="23">
        <f>IF(OR(R40=0,R41=0)," ",R41/R40*1000)</f>
        <v>873946.6666666667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>
        <v>3</v>
      </c>
      <c r="G43" s="45">
        <v>2</v>
      </c>
      <c r="H43" s="45">
        <v>1</v>
      </c>
      <c r="I43" s="46">
        <v>2</v>
      </c>
      <c r="J43" s="49">
        <f>SUM(D43:I43)</f>
        <v>8</v>
      </c>
      <c r="K43" s="101">
        <v>1</v>
      </c>
      <c r="L43" s="70"/>
      <c r="M43" s="70"/>
      <c r="N43" s="70">
        <v>2</v>
      </c>
      <c r="O43" s="70"/>
      <c r="P43" s="71">
        <v>3</v>
      </c>
      <c r="Q43" s="26">
        <f>SUM(K43:P43)</f>
        <v>6</v>
      </c>
      <c r="R43" s="22">
        <f>J43+Q43</f>
        <v>14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>
        <v>404</v>
      </c>
      <c r="F44" s="45">
        <v>3676</v>
      </c>
      <c r="G44" s="45">
        <v>2588</v>
      </c>
      <c r="H44" s="45">
        <v>1281</v>
      </c>
      <c r="I44" s="46">
        <v>3416</v>
      </c>
      <c r="J44" s="49">
        <f>SUM(D44:I44)</f>
        <v>11365</v>
      </c>
      <c r="K44" s="101">
        <v>980</v>
      </c>
      <c r="L44" s="70"/>
      <c r="M44" s="70"/>
      <c r="N44" s="70">
        <v>1654</v>
      </c>
      <c r="O44" s="70"/>
      <c r="P44" s="71">
        <v>2460</v>
      </c>
      <c r="Q44" s="26">
        <f>SUM(K44:P44)</f>
        <v>5094</v>
      </c>
      <c r="R44" s="22">
        <f>J44+Q44</f>
        <v>16459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>
        <v>1225333.3333333333</v>
      </c>
      <c r="G45" s="12">
        <v>1294000</v>
      </c>
      <c r="H45" s="12">
        <v>1281000</v>
      </c>
      <c r="I45" s="47">
        <v>1708000</v>
      </c>
      <c r="J45" s="27">
        <f>IF(OR(J43=0,J44=0)," ",J44/J43*1000)</f>
        <v>1420625</v>
      </c>
      <c r="K45" s="154">
        <v>980000</v>
      </c>
      <c r="L45" s="12" t="s">
        <v>53</v>
      </c>
      <c r="M45" s="12" t="s">
        <v>53</v>
      </c>
      <c r="N45" s="12">
        <v>827000</v>
      </c>
      <c r="O45" s="12" t="s">
        <v>53</v>
      </c>
      <c r="P45" s="47">
        <v>820000</v>
      </c>
      <c r="Q45" s="27">
        <f>IF(OR(Q43=0,Q44=0)," ",Q44/Q43*1000)</f>
        <v>849000</v>
      </c>
      <c r="R45" s="23">
        <f>IF(OR(R43=0,R44=0)," ",R44/R43*1000)</f>
        <v>1175642.857142857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>
        <v>7</v>
      </c>
      <c r="F46" s="45"/>
      <c r="G46" s="45"/>
      <c r="H46" s="45"/>
      <c r="I46" s="46"/>
      <c r="J46" s="49">
        <f>SUM(D46:I46)</f>
        <v>7</v>
      </c>
      <c r="K46" s="101">
        <v>3</v>
      </c>
      <c r="L46" s="70"/>
      <c r="M46" s="70">
        <v>5</v>
      </c>
      <c r="N46" s="70"/>
      <c r="O46" s="70"/>
      <c r="P46" s="71"/>
      <c r="Q46" s="29">
        <f>SUM(K46:P46)</f>
        <v>8</v>
      </c>
      <c r="R46" s="25">
        <f>J46+Q46</f>
        <v>15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>
        <v>2420</v>
      </c>
      <c r="F47" s="45">
        <v>2239</v>
      </c>
      <c r="G47" s="45">
        <v>4852</v>
      </c>
      <c r="H47" s="45">
        <v>2112</v>
      </c>
      <c r="I47" s="46">
        <v>437</v>
      </c>
      <c r="J47" s="49">
        <f>SUM(D47:I47)</f>
        <v>12060</v>
      </c>
      <c r="K47" s="101">
        <v>4192</v>
      </c>
      <c r="L47" s="70">
        <v>7386</v>
      </c>
      <c r="M47" s="70">
        <v>2192</v>
      </c>
      <c r="N47" s="70">
        <v>455</v>
      </c>
      <c r="O47" s="70">
        <v>8096</v>
      </c>
      <c r="P47" s="71">
        <v>751</v>
      </c>
      <c r="Q47" s="28">
        <f>SUM(K47:P47)</f>
        <v>23072</v>
      </c>
      <c r="R47" s="24">
        <f>J47+Q47</f>
        <v>35132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>
        <v>345714.28571428574</v>
      </c>
      <c r="F48" s="12" t="s">
        <v>53</v>
      </c>
      <c r="G48" s="12" t="s">
        <v>53</v>
      </c>
      <c r="H48" s="12" t="s">
        <v>53</v>
      </c>
      <c r="I48" s="47" t="s">
        <v>53</v>
      </c>
      <c r="J48" s="27">
        <f>IF(OR(J46=0,J47=0)," ",J47/J46*1000)</f>
        <v>1722857.142857143</v>
      </c>
      <c r="K48" s="154">
        <v>1397333.3333333333</v>
      </c>
      <c r="L48" s="12" t="s">
        <v>53</v>
      </c>
      <c r="M48" s="12">
        <v>438400</v>
      </c>
      <c r="N48" s="12" t="s">
        <v>53</v>
      </c>
      <c r="O48" s="12" t="s">
        <v>53</v>
      </c>
      <c r="P48" s="47" t="s">
        <v>53</v>
      </c>
      <c r="Q48" s="27">
        <f>IF(OR(Q46=0,Q47=0)," ",Q47/Q46*1000)</f>
        <v>2884000</v>
      </c>
      <c r="R48" s="23">
        <f>IF(OR(R46=0,R47=0)," ",R47/R46*1000)</f>
        <v>2342133.333333333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7</v>
      </c>
      <c r="E49" s="53">
        <f aca="true" t="shared" si="0" ref="E49:I50">E4+E7+E10+E13+E16+E19+E22+E25+E28+E31+E34+E37+E40+E46+E43</f>
        <v>13</v>
      </c>
      <c r="F49" s="53">
        <f t="shared" si="0"/>
        <v>6</v>
      </c>
      <c r="G49" s="53">
        <f t="shared" si="0"/>
        <v>7</v>
      </c>
      <c r="H49" s="53">
        <f t="shared" si="0"/>
        <v>7</v>
      </c>
      <c r="I49" s="55">
        <f t="shared" si="0"/>
        <v>11</v>
      </c>
      <c r="J49" s="102">
        <f>SUM(D49:I49)</f>
        <v>51</v>
      </c>
      <c r="K49" s="53">
        <f>K4+K7+K10+K13+K16+K19+K22+K25+K28+K31+K34+K37+K40+K46+K43</f>
        <v>4</v>
      </c>
      <c r="L49" s="53">
        <f>L4+L7+L10+L13+L16+L19+L22+L25+L28+L31+L34+L37+L40+L46+L43</f>
        <v>14</v>
      </c>
      <c r="M49" s="53">
        <f aca="true" t="shared" si="1" ref="M49:P50">M4+M7+M10+M13+M16+M19+M22+M25+M28+M31+M34+M37+M40+M46+M43</f>
        <v>5</v>
      </c>
      <c r="N49" s="53">
        <f t="shared" si="1"/>
        <v>11</v>
      </c>
      <c r="O49" s="53">
        <f t="shared" si="1"/>
        <v>11</v>
      </c>
      <c r="P49" s="55">
        <f t="shared" si="1"/>
        <v>8</v>
      </c>
      <c r="Q49" s="29">
        <f>SUM(K49:P49)</f>
        <v>53</v>
      </c>
      <c r="R49" s="25">
        <f>J49+Q49</f>
        <v>104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9340</v>
      </c>
      <c r="E50" s="54">
        <f t="shared" si="0"/>
        <v>6905</v>
      </c>
      <c r="F50" s="53">
        <f t="shared" si="0"/>
        <v>10746</v>
      </c>
      <c r="G50" s="53">
        <f t="shared" si="0"/>
        <v>10924</v>
      </c>
      <c r="H50" s="53">
        <f t="shared" si="0"/>
        <v>6995</v>
      </c>
      <c r="I50" s="55">
        <f t="shared" si="0"/>
        <v>18412</v>
      </c>
      <c r="J50" s="102">
        <f>SUM(D50:I50)</f>
        <v>63322</v>
      </c>
      <c r="K50" s="53">
        <f>K5+K8+K11+K14+K17+K20+K23+K26+K29+K32+K35+K38+K41+K47+K44</f>
        <v>5172</v>
      </c>
      <c r="L50" s="56">
        <f>L5+L8+L11+L14+L17+L20+L23+L26+L29+L32+L35+L38+L41+L47+L44</f>
        <v>18664</v>
      </c>
      <c r="M50" s="56">
        <f t="shared" si="1"/>
        <v>4302</v>
      </c>
      <c r="N50" s="56">
        <f t="shared" si="1"/>
        <v>8356</v>
      </c>
      <c r="O50" s="56">
        <f t="shared" si="1"/>
        <v>22114</v>
      </c>
      <c r="P50" s="57">
        <f t="shared" si="1"/>
        <v>6783</v>
      </c>
      <c r="Q50" s="28">
        <f>SUM(K50:P50)</f>
        <v>65391</v>
      </c>
      <c r="R50" s="24">
        <f>J50+Q50</f>
        <v>128713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1334285.7142857143</v>
      </c>
      <c r="E51" s="12">
        <f aca="true" t="shared" si="2" ref="E51:L51">IF(OR(E49=0,E50=0)," ",E50/E49*1000)</f>
        <v>531153.8461538462</v>
      </c>
      <c r="F51" s="12">
        <f t="shared" si="2"/>
        <v>1791000</v>
      </c>
      <c r="G51" s="12">
        <f t="shared" si="2"/>
        <v>1560571.4285714286</v>
      </c>
      <c r="H51" s="12">
        <f t="shared" si="2"/>
        <v>999285.7142857143</v>
      </c>
      <c r="I51" s="47">
        <f t="shared" si="2"/>
        <v>1673818.1818181816</v>
      </c>
      <c r="J51" s="27">
        <f t="shared" si="2"/>
        <v>1241607.8431372547</v>
      </c>
      <c r="K51" s="12">
        <f>IF(OR(K49=0,K50=0)," ",K50/K49*1000)</f>
        <v>1293000</v>
      </c>
      <c r="L51" s="12">
        <f t="shared" si="2"/>
        <v>1333142.857142857</v>
      </c>
      <c r="M51" s="12">
        <f>IF(OR(M49=0,M50=0)," ",M50/M49*1000)</f>
        <v>860400</v>
      </c>
      <c r="N51" s="12">
        <f>IF(OR(N49=0,N50=0)," ",N50/N49*1000)</f>
        <v>759636.3636363636</v>
      </c>
      <c r="O51" s="12">
        <f>IF(OR(O49=0,O50=0)," ",O50/O49*1000)</f>
        <v>2010363.6363636362</v>
      </c>
      <c r="P51" s="47">
        <f>IF(OR(P49=0,P50=0)," ",P50/P49*1000)</f>
        <v>847875</v>
      </c>
      <c r="Q51" s="27">
        <f>IF(OR(Q49=0,Q50=0)," ",(Q50/Q49)*1000)</f>
        <v>1233792.4528301887</v>
      </c>
      <c r="R51" s="23">
        <f>IF(OR(R49=0,R50=0)," ",(R50/R49)*1000)</f>
        <v>1237625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</row>
    <row r="53" spans="1:3" ht="16.5">
      <c r="A53" s="44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Gothic,標準"&amp;20-10-</oddFooter>
  </headerFooter>
  <colBreaks count="1" manualBreakCount="1">
    <brk id="1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zoomScale="85" zoomScaleNormal="85" zoomScaleSheetLayoutView="4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8.7109375" style="0" customWidth="1"/>
  </cols>
  <sheetData>
    <row r="1" spans="1:16" s="89" customFormat="1" ht="28.5" customHeight="1">
      <c r="A1" s="87" t="s">
        <v>4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44631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'P一般'!D4+'B一般'!D4</f>
        <v>10017</v>
      </c>
      <c r="E4" s="11">
        <f>'P一般'!E4+'B一般'!E4</f>
        <v>0</v>
      </c>
      <c r="F4" s="11">
        <f>'P一般'!F4+'B一般'!F4</f>
        <v>0</v>
      </c>
      <c r="G4" s="11">
        <f>'P一般'!G4+'B一般'!G4</f>
        <v>0</v>
      </c>
      <c r="H4" s="11">
        <f>'P一般'!H4+'B一般'!H4</f>
        <v>0</v>
      </c>
      <c r="I4" s="18">
        <f>'P一般'!I4+'B一般'!I4</f>
        <v>0</v>
      </c>
      <c r="J4" s="30">
        <f>SUM(D4:I4)</f>
        <v>10017</v>
      </c>
      <c r="K4" s="22">
        <f>'P一般'!K4+'B一般'!K4</f>
        <v>0</v>
      </c>
      <c r="L4" s="11">
        <f>'P一般'!L4+'B一般'!L4</f>
        <v>44412</v>
      </c>
      <c r="M4" s="11">
        <f>'P一般'!M4+'B一般'!M4</f>
        <v>47762</v>
      </c>
      <c r="N4" s="11">
        <f>'P一般'!N4+'B一般'!N4</f>
        <v>82612</v>
      </c>
      <c r="O4" s="11">
        <f>'P一般'!O4+'B一般'!O4</f>
        <v>8722</v>
      </c>
      <c r="P4" s="18">
        <f>'P一般'!P4+'B一般'!P4</f>
        <v>0</v>
      </c>
      <c r="Q4" s="30">
        <f>SUM(K4:P4)</f>
        <v>183508</v>
      </c>
      <c r="R4" s="22">
        <f>J4+Q4</f>
        <v>193525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'P一般'!D5+'B一般'!D5</f>
        <v>643213</v>
      </c>
      <c r="E5" s="11">
        <f>'P一般'!E5+'B一般'!E5</f>
        <v>0</v>
      </c>
      <c r="F5" s="11">
        <f>'P一般'!F5+'B一般'!F5</f>
        <v>0</v>
      </c>
      <c r="G5" s="11">
        <f>'P一般'!G5+'B一般'!G5</f>
        <v>0</v>
      </c>
      <c r="H5" s="11">
        <f>'P一般'!H5+'B一般'!H5</f>
        <v>0</v>
      </c>
      <c r="I5" s="18">
        <f>'P一般'!I5+'B一般'!I5</f>
        <v>0</v>
      </c>
      <c r="J5" s="26">
        <f>SUM(D5:I5)</f>
        <v>643213</v>
      </c>
      <c r="K5" s="22">
        <f>'P一般'!K5+'B一般'!K5</f>
        <v>0</v>
      </c>
      <c r="L5" s="11">
        <f>'P一般'!L5+'B一般'!L5</f>
        <v>2068299</v>
      </c>
      <c r="M5" s="11">
        <f>'P一般'!M5+'B一般'!M5</f>
        <v>2607681</v>
      </c>
      <c r="N5" s="11">
        <f>'P一般'!N5+'B一般'!N5</f>
        <v>4270436</v>
      </c>
      <c r="O5" s="11">
        <f>'P一般'!O5+'B一般'!O5</f>
        <v>533480</v>
      </c>
      <c r="P5" s="18">
        <f>'P一般'!P5+'B一般'!P5</f>
        <v>0</v>
      </c>
      <c r="Q5" s="26">
        <f>SUM(K5:P5)</f>
        <v>9479896</v>
      </c>
      <c r="R5" s="22">
        <f>J5+Q5</f>
        <v>10123109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>
        <f>IF(OR(D4=0,D5=0)," ",(D5/D4)*1000)</f>
        <v>64212.13936308276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64212.13936308276</v>
      </c>
      <c r="K6" s="23" t="str">
        <f t="shared" si="0"/>
        <v> </v>
      </c>
      <c r="L6" s="12">
        <f t="shared" si="0"/>
        <v>46570.72412861389</v>
      </c>
      <c r="M6" s="12">
        <f t="shared" si="0"/>
        <v>54597.399606381645</v>
      </c>
      <c r="N6" s="12">
        <f t="shared" si="0"/>
        <v>51692.683871592504</v>
      </c>
      <c r="O6" s="12">
        <f t="shared" si="0"/>
        <v>61164.87044255905</v>
      </c>
      <c r="P6" s="19" t="str">
        <f t="shared" si="0"/>
        <v> </v>
      </c>
      <c r="Q6" s="27">
        <f t="shared" si="0"/>
        <v>51659.30640626022</v>
      </c>
      <c r="R6" s="23">
        <f t="shared" si="0"/>
        <v>52309.05051026999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'P一般'!D7+'B一般'!D7</f>
        <v>0</v>
      </c>
      <c r="E7" s="11">
        <f>'P一般'!E7+'B一般'!E7</f>
        <v>130828</v>
      </c>
      <c r="F7" s="11">
        <f>'P一般'!F7+'B一般'!F7</f>
        <v>0</v>
      </c>
      <c r="G7" s="11">
        <f>'P一般'!G7+'B一般'!G7</f>
        <v>3295</v>
      </c>
      <c r="H7" s="11">
        <f>'P一般'!H7+'B一般'!H7</f>
        <v>20904</v>
      </c>
      <c r="I7" s="18">
        <f>'P一般'!I7+'B一般'!I7</f>
        <v>28074</v>
      </c>
      <c r="J7" s="30">
        <f>SUM(D7:I7)</f>
        <v>183101</v>
      </c>
      <c r="K7" s="22">
        <f>'P一般'!K7+'B一般'!K7</f>
        <v>29001</v>
      </c>
      <c r="L7" s="11">
        <f>'P一般'!L7+'B一般'!L7</f>
        <v>39654</v>
      </c>
      <c r="M7" s="11">
        <f>'P一般'!M7+'B一般'!M7</f>
        <v>7003</v>
      </c>
      <c r="N7" s="11">
        <f>'P一般'!N7+'B一般'!N7</f>
        <v>72845</v>
      </c>
      <c r="O7" s="11">
        <f>'P一般'!O7+'B一般'!O7</f>
        <v>37572</v>
      </c>
      <c r="P7" s="18">
        <f>'P一般'!P7+'B一般'!P7</f>
        <v>126925</v>
      </c>
      <c r="Q7" s="30">
        <f>SUM(K7:P7)</f>
        <v>313000</v>
      </c>
      <c r="R7" s="22">
        <f>J7+Q7</f>
        <v>496101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'P一般'!D8+'B一般'!D8</f>
        <v>0</v>
      </c>
      <c r="E8" s="11">
        <f>'P一般'!E8+'B一般'!E8</f>
        <v>5367808</v>
      </c>
      <c r="F8" s="11">
        <f>'P一般'!F8+'B一般'!F8</f>
        <v>0</v>
      </c>
      <c r="G8" s="11">
        <f>'P一般'!G8+'B一般'!G8</f>
        <v>137684</v>
      </c>
      <c r="H8" s="11">
        <f>'P一般'!H8+'B一般'!H8</f>
        <v>898343</v>
      </c>
      <c r="I8" s="18">
        <f>'P一般'!I8+'B一般'!I8</f>
        <v>1117011</v>
      </c>
      <c r="J8" s="26">
        <f>SUM(D8:I8)</f>
        <v>7520846</v>
      </c>
      <c r="K8" s="22">
        <f>'P一般'!K8+'B一般'!K8</f>
        <v>1310931</v>
      </c>
      <c r="L8" s="11">
        <f>'P一般'!L8+'B一般'!L8</f>
        <v>1747517</v>
      </c>
      <c r="M8" s="11">
        <f>'P一般'!M8+'B一般'!M8</f>
        <v>303189</v>
      </c>
      <c r="N8" s="11">
        <f>'P一般'!N8+'B一般'!N8</f>
        <v>4595286</v>
      </c>
      <c r="O8" s="11">
        <f>'P一般'!O8+'B一般'!O8</f>
        <v>2488060</v>
      </c>
      <c r="P8" s="18">
        <f>'P一般'!P8+'B一般'!P8</f>
        <v>8866388</v>
      </c>
      <c r="Q8" s="26">
        <f>SUM(K8:P8)</f>
        <v>19311371</v>
      </c>
      <c r="R8" s="22">
        <f>J8+Q8</f>
        <v>26832217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41029.50438744</v>
      </c>
      <c r="F9" s="12" t="str">
        <f t="shared" si="1"/>
        <v> </v>
      </c>
      <c r="G9" s="12">
        <f t="shared" si="1"/>
        <v>41785.73596358118</v>
      </c>
      <c r="H9" s="12">
        <f t="shared" si="1"/>
        <v>42974.693838499814</v>
      </c>
      <c r="I9" s="19">
        <f t="shared" si="1"/>
        <v>39788.095746954474</v>
      </c>
      <c r="J9" s="27">
        <f t="shared" si="1"/>
        <v>41074.849400057894</v>
      </c>
      <c r="K9" s="23">
        <f t="shared" si="1"/>
        <v>45202.958518671774</v>
      </c>
      <c r="L9" s="12">
        <f t="shared" si="1"/>
        <v>44069.12291319917</v>
      </c>
      <c r="M9" s="12">
        <f t="shared" si="1"/>
        <v>43294.15964586606</v>
      </c>
      <c r="N9" s="12">
        <f t="shared" si="1"/>
        <v>63083.066785640745</v>
      </c>
      <c r="O9" s="12">
        <f t="shared" si="1"/>
        <v>66221.12211221122</v>
      </c>
      <c r="P9" s="19">
        <f t="shared" si="1"/>
        <v>69855.33188891076</v>
      </c>
      <c r="Q9" s="27">
        <f t="shared" si="1"/>
        <v>61697.670926517574</v>
      </c>
      <c r="R9" s="23">
        <f t="shared" si="1"/>
        <v>54086.19817335583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'P一般'!D10+'B一般'!D10</f>
        <v>46665</v>
      </c>
      <c r="E10" s="11">
        <f>'P一般'!E10+'B一般'!E10</f>
        <v>0</v>
      </c>
      <c r="F10" s="11">
        <f>'P一般'!F10+'B一般'!F10</f>
        <v>17234</v>
      </c>
      <c r="G10" s="11">
        <f>'P一般'!G10+'B一般'!G10</f>
        <v>22357</v>
      </c>
      <c r="H10" s="11">
        <f>'P一般'!H10+'B一般'!H10</f>
        <v>33591</v>
      </c>
      <c r="I10" s="18">
        <f>'P一般'!I10+'B一般'!I10</f>
        <v>5919</v>
      </c>
      <c r="J10" s="30">
        <f>SUM(D10:I10)</f>
        <v>125766</v>
      </c>
      <c r="K10" s="22">
        <f>'P一般'!K10+'B一般'!K10</f>
        <v>28019</v>
      </c>
      <c r="L10" s="11">
        <f>'P一般'!L10+'B一般'!L10</f>
        <v>6510</v>
      </c>
      <c r="M10" s="11">
        <f>'P一般'!M10+'B一般'!M10</f>
        <v>16637</v>
      </c>
      <c r="N10" s="11">
        <f>'P一般'!N10+'B一般'!N10</f>
        <v>0</v>
      </c>
      <c r="O10" s="11">
        <f>'P一般'!O10+'B一般'!O10</f>
        <v>0</v>
      </c>
      <c r="P10" s="18">
        <f>'P一般'!P10+'B一般'!P10</f>
        <v>0</v>
      </c>
      <c r="Q10" s="30">
        <f>SUM(K10:P10)</f>
        <v>51166</v>
      </c>
      <c r="R10" s="22">
        <f>J10+Q10</f>
        <v>176932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'P一般'!D11+'B一般'!D11</f>
        <v>1768433</v>
      </c>
      <c r="E11" s="11">
        <f>'P一般'!E11+'B一般'!E11</f>
        <v>0</v>
      </c>
      <c r="F11" s="11">
        <f>'P一般'!F11+'B一般'!F11</f>
        <v>704950</v>
      </c>
      <c r="G11" s="11">
        <f>'P一般'!G11+'B一般'!G11</f>
        <v>879998</v>
      </c>
      <c r="H11" s="11">
        <f>'P一般'!H11+'B一般'!H11</f>
        <v>1379046</v>
      </c>
      <c r="I11" s="18">
        <f>'P一般'!I11+'B一般'!I11</f>
        <v>252274</v>
      </c>
      <c r="J11" s="26">
        <f>SUM(D11:I11)</f>
        <v>4984701</v>
      </c>
      <c r="K11" s="22">
        <f>'P一般'!K11+'B一般'!K11</f>
        <v>1158431</v>
      </c>
      <c r="L11" s="11">
        <f>'P一般'!L11+'B一般'!L11</f>
        <v>267684</v>
      </c>
      <c r="M11" s="11">
        <f>'P一般'!M11+'B一般'!M11</f>
        <v>677625</v>
      </c>
      <c r="N11" s="11">
        <f>'P一般'!N11+'B一般'!N11</f>
        <v>0</v>
      </c>
      <c r="O11" s="11">
        <f>'P一般'!O11+'B一般'!O11</f>
        <v>0</v>
      </c>
      <c r="P11" s="18">
        <f>'P一般'!P11+'B一般'!P11</f>
        <v>0</v>
      </c>
      <c r="Q11" s="26">
        <f>SUM(K11:P11)</f>
        <v>2103740</v>
      </c>
      <c r="R11" s="22">
        <f>J11+Q11</f>
        <v>7088441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>
        <f>IF(OR(D10=0,D11=0)," ",(D11/D10)*1000)</f>
        <v>37896.34629808207</v>
      </c>
      <c r="E12" s="12" t="str">
        <f aca="true" t="shared" si="2" ref="E12:R12">IF(OR(E10=0,E11=0)," ",(E11/E10)*1000)</f>
        <v> </v>
      </c>
      <c r="F12" s="12">
        <f t="shared" si="2"/>
        <v>40904.60717186956</v>
      </c>
      <c r="G12" s="12">
        <f t="shared" si="2"/>
        <v>39361.18441651385</v>
      </c>
      <c r="H12" s="12">
        <f t="shared" si="2"/>
        <v>41054.03233008842</v>
      </c>
      <c r="I12" s="19">
        <f t="shared" si="2"/>
        <v>42621.050853184664</v>
      </c>
      <c r="J12" s="27">
        <f t="shared" si="2"/>
        <v>39634.72639664138</v>
      </c>
      <c r="K12" s="23">
        <f t="shared" si="2"/>
        <v>41344.480531068206</v>
      </c>
      <c r="L12" s="12">
        <f t="shared" si="2"/>
        <v>41118.89400921659</v>
      </c>
      <c r="M12" s="12">
        <f t="shared" si="2"/>
        <v>40729.9993989301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41115.975452448896</v>
      </c>
      <c r="R12" s="23">
        <f t="shared" si="2"/>
        <v>40063.08073158049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'P一般'!D13+'B一般'!D13</f>
        <v>6000</v>
      </c>
      <c r="E13" s="11">
        <f>'P一般'!E13+'B一般'!E13</f>
        <v>0</v>
      </c>
      <c r="F13" s="11">
        <f>'P一般'!F13+'B一般'!F13</f>
        <v>500</v>
      </c>
      <c r="G13" s="11">
        <f>'P一般'!G13+'B一般'!G13</f>
        <v>22860</v>
      </c>
      <c r="H13" s="11">
        <f>'P一般'!H13+'B一般'!H13</f>
        <v>5142</v>
      </c>
      <c r="I13" s="18">
        <f>'P一般'!I13+'B一般'!I13</f>
        <v>57764</v>
      </c>
      <c r="J13" s="30">
        <f>SUM(D13:I13)</f>
        <v>92266</v>
      </c>
      <c r="K13" s="22">
        <f>'P一般'!K13+'B一般'!K13</f>
        <v>64899</v>
      </c>
      <c r="L13" s="11">
        <f>'P一般'!L13+'B一般'!L13</f>
        <v>91573</v>
      </c>
      <c r="M13" s="11">
        <f>'P一般'!M13+'B一般'!M13</f>
        <v>10921</v>
      </c>
      <c r="N13" s="11">
        <f>'P一般'!N13+'B一般'!N13</f>
        <v>0</v>
      </c>
      <c r="O13" s="11">
        <f>'P一般'!O13+'B一般'!O13</f>
        <v>0</v>
      </c>
      <c r="P13" s="18">
        <f>'P一般'!P13+'B一般'!P13</f>
        <v>0</v>
      </c>
      <c r="Q13" s="30">
        <f>SUM(K13:P13)</f>
        <v>167393</v>
      </c>
      <c r="R13" s="22">
        <f>J13+Q13</f>
        <v>259659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'P一般'!D14+'B一般'!D14</f>
        <v>409391</v>
      </c>
      <c r="E14" s="11">
        <f>'P一般'!E14+'B一般'!E14</f>
        <v>0</v>
      </c>
      <c r="F14" s="11">
        <f>'P一般'!F14+'B一般'!F14</f>
        <v>12288</v>
      </c>
      <c r="G14" s="11">
        <f>'P一般'!G14+'B一般'!G14</f>
        <v>930715</v>
      </c>
      <c r="H14" s="11">
        <f>'P一般'!H14+'B一般'!H14</f>
        <v>217024</v>
      </c>
      <c r="I14" s="18">
        <f>'P一般'!I14+'B一般'!I14</f>
        <v>2335566</v>
      </c>
      <c r="J14" s="26">
        <f>SUM(D14:I14)</f>
        <v>3904984</v>
      </c>
      <c r="K14" s="22">
        <f>'P一般'!K14+'B一般'!K14</f>
        <v>3085928</v>
      </c>
      <c r="L14" s="11">
        <f>'P一般'!L14+'B一般'!L14</f>
        <v>4470128</v>
      </c>
      <c r="M14" s="11">
        <f>'P一般'!M14+'B一般'!M14</f>
        <v>578951</v>
      </c>
      <c r="N14" s="11">
        <f>'P一般'!N14+'B一般'!N14</f>
        <v>0</v>
      </c>
      <c r="O14" s="11">
        <f>'P一般'!O14+'B一般'!O14</f>
        <v>0</v>
      </c>
      <c r="P14" s="18">
        <f>'P一般'!P14+'B一般'!P14</f>
        <v>0</v>
      </c>
      <c r="Q14" s="26">
        <f>SUM(K14:P14)</f>
        <v>8135007</v>
      </c>
      <c r="R14" s="22">
        <f>J14+Q14</f>
        <v>12039991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>
        <f>IF(OR(D13=0,D14=0)," ",(D14/D13)*1000)</f>
        <v>68231.83333333333</v>
      </c>
      <c r="E15" s="12" t="str">
        <f aca="true" t="shared" si="3" ref="E15:R15">IF(OR(E13=0,E14=0)," ",(E14/E13)*1000)</f>
        <v> </v>
      </c>
      <c r="F15" s="12">
        <f t="shared" si="3"/>
        <v>24576</v>
      </c>
      <c r="G15" s="12">
        <f t="shared" si="3"/>
        <v>40713.69203849519</v>
      </c>
      <c r="H15" s="12">
        <f t="shared" si="3"/>
        <v>42206.14546868923</v>
      </c>
      <c r="I15" s="19">
        <f t="shared" si="3"/>
        <v>40432.89938369919</v>
      </c>
      <c r="J15" s="27">
        <f t="shared" si="3"/>
        <v>42323.109271020745</v>
      </c>
      <c r="K15" s="23">
        <f t="shared" si="3"/>
        <v>47549.70030354859</v>
      </c>
      <c r="L15" s="12">
        <f t="shared" si="3"/>
        <v>48814.9126926059</v>
      </c>
      <c r="M15" s="12">
        <f t="shared" si="3"/>
        <v>53012.63620547569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48598.25082291374</v>
      </c>
      <c r="R15" s="23">
        <f t="shared" si="3"/>
        <v>46368.4717263796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'P一般'!D16+'B一般'!D16</f>
        <v>91099</v>
      </c>
      <c r="E16" s="11">
        <f>'P一般'!E16+'B一般'!E16</f>
        <v>77900</v>
      </c>
      <c r="F16" s="11">
        <f>'P一般'!F16+'B一般'!F16</f>
        <v>68992</v>
      </c>
      <c r="G16" s="11">
        <f>'P一般'!G16+'B一般'!G16</f>
        <v>47841</v>
      </c>
      <c r="H16" s="11">
        <f>'P一般'!H16+'B一般'!H16</f>
        <v>95545</v>
      </c>
      <c r="I16" s="18">
        <f>'P一般'!I16+'B一般'!I16</f>
        <v>51771</v>
      </c>
      <c r="J16" s="30">
        <f>SUM(D16:I16)</f>
        <v>433148</v>
      </c>
      <c r="K16" s="22">
        <f>'P一般'!K16+'B一般'!K16</f>
        <v>120253</v>
      </c>
      <c r="L16" s="11">
        <f>'P一般'!L16+'B一般'!L16</f>
        <v>77023</v>
      </c>
      <c r="M16" s="11">
        <f>'P一般'!M16+'B一般'!M16</f>
        <v>89900</v>
      </c>
      <c r="N16" s="11">
        <f>'P一般'!N16+'B一般'!N16</f>
        <v>64417</v>
      </c>
      <c r="O16" s="11">
        <f>'P一般'!O16+'B一般'!O16</f>
        <v>93293</v>
      </c>
      <c r="P16" s="18">
        <f>'P一般'!P16+'B一般'!P16</f>
        <v>35500</v>
      </c>
      <c r="Q16" s="30">
        <f>SUM(K16:P16)</f>
        <v>480386</v>
      </c>
      <c r="R16" s="22">
        <f>J16+Q16</f>
        <v>913534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'P一般'!D17+'B一般'!D17</f>
        <v>2989942</v>
      </c>
      <c r="E17" s="11">
        <f>'P一般'!E17+'B一般'!E17</f>
        <v>2639789</v>
      </c>
      <c r="F17" s="11">
        <f>'P一般'!F17+'B一般'!F17</f>
        <v>2496961</v>
      </c>
      <c r="G17" s="11">
        <f>'P一般'!G17+'B一般'!G17</f>
        <v>1701154</v>
      </c>
      <c r="H17" s="11">
        <f>'P一般'!H17+'B一般'!H17</f>
        <v>3880072</v>
      </c>
      <c r="I17" s="18">
        <f>'P一般'!I17+'B一般'!I17</f>
        <v>2107473</v>
      </c>
      <c r="J17" s="26">
        <f>SUM(D17:I17)</f>
        <v>15815391</v>
      </c>
      <c r="K17" s="22">
        <f>'P一般'!K17+'B一般'!K17</f>
        <v>4753344</v>
      </c>
      <c r="L17" s="11">
        <f>'P一般'!L17+'B一般'!L17</f>
        <v>3583560</v>
      </c>
      <c r="M17" s="11">
        <f>'P一般'!M17+'B一般'!M17</f>
        <v>4825524</v>
      </c>
      <c r="N17" s="11">
        <f>'P一般'!N17+'B一般'!N17</f>
        <v>3848129</v>
      </c>
      <c r="O17" s="11">
        <f>'P一般'!O17+'B一般'!O17</f>
        <v>5667724</v>
      </c>
      <c r="P17" s="18">
        <f>'P一般'!P17+'B一般'!P17</f>
        <v>2382532</v>
      </c>
      <c r="Q17" s="26">
        <f>SUM(K17:P17)</f>
        <v>25060813</v>
      </c>
      <c r="R17" s="22">
        <f>J17+Q17</f>
        <v>40876204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32820.79935015752</v>
      </c>
      <c r="E18" s="12">
        <f aca="true" t="shared" si="4" ref="E18:R18">IF(OR(E16=0,E17=0)," ",(E17/E16)*1000)</f>
        <v>33886.89345314506</v>
      </c>
      <c r="F18" s="12">
        <f t="shared" si="4"/>
        <v>36192.03675788497</v>
      </c>
      <c r="G18" s="12">
        <f t="shared" si="4"/>
        <v>35558.49585083924</v>
      </c>
      <c r="H18" s="12">
        <f t="shared" si="4"/>
        <v>40609.89062745303</v>
      </c>
      <c r="I18" s="19">
        <f t="shared" si="4"/>
        <v>40707.59691719302</v>
      </c>
      <c r="J18" s="27">
        <f t="shared" si="4"/>
        <v>36512.67234294052</v>
      </c>
      <c r="K18" s="23">
        <f t="shared" si="4"/>
        <v>39527.86209075865</v>
      </c>
      <c r="L18" s="12">
        <f t="shared" si="4"/>
        <v>46525.84293003389</v>
      </c>
      <c r="M18" s="12">
        <f t="shared" si="4"/>
        <v>53676.57397107897</v>
      </c>
      <c r="N18" s="12">
        <f t="shared" si="4"/>
        <v>59737.786609124916</v>
      </c>
      <c r="O18" s="12">
        <f t="shared" si="4"/>
        <v>60751.867771429796</v>
      </c>
      <c r="P18" s="19">
        <f t="shared" si="4"/>
        <v>67113.57746478873</v>
      </c>
      <c r="Q18" s="27">
        <f t="shared" si="4"/>
        <v>52168.07525614818</v>
      </c>
      <c r="R18" s="23">
        <f t="shared" si="4"/>
        <v>44745.13701734145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'P一般'!D19+'B一般'!D19</f>
        <v>0</v>
      </c>
      <c r="E19" s="11">
        <f>'P一般'!E19+'B一般'!E19</f>
        <v>11508</v>
      </c>
      <c r="F19" s="11">
        <f>'P一般'!F19+'B一般'!F19</f>
        <v>14906</v>
      </c>
      <c r="G19" s="11">
        <f>'P一般'!G19+'B一般'!G19</f>
        <v>0</v>
      </c>
      <c r="H19" s="11">
        <f>'P一般'!H19+'B一般'!H19</f>
        <v>0</v>
      </c>
      <c r="I19" s="18">
        <f>'P一般'!I19+'B一般'!I19</f>
        <v>15971</v>
      </c>
      <c r="J19" s="30">
        <f>SUM(D19:I19)</f>
        <v>42385</v>
      </c>
      <c r="K19" s="22">
        <f>'P一般'!K19+'B一般'!K19</f>
        <v>0</v>
      </c>
      <c r="L19" s="11">
        <f>'P一般'!L19+'B一般'!L19</f>
        <v>3523</v>
      </c>
      <c r="M19" s="11">
        <f>'P一般'!M19+'B一般'!M19</f>
        <v>0</v>
      </c>
      <c r="N19" s="11">
        <f>'P一般'!N19+'B一般'!N19</f>
        <v>0</v>
      </c>
      <c r="O19" s="11">
        <f>'P一般'!O19+'B一般'!O19</f>
        <v>0</v>
      </c>
      <c r="P19" s="18">
        <f>'P一般'!P19+'B一般'!P19</f>
        <v>0</v>
      </c>
      <c r="Q19" s="30">
        <f>SUM(K19:P19)</f>
        <v>3523</v>
      </c>
      <c r="R19" s="22">
        <f>J19+Q19</f>
        <v>45908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'P一般'!D20+'B一般'!D20</f>
        <v>0</v>
      </c>
      <c r="E20" s="11">
        <f>'P一般'!E20+'B一般'!E20</f>
        <v>447261</v>
      </c>
      <c r="F20" s="11">
        <f>'P一般'!F20+'B一般'!F20</f>
        <v>570927</v>
      </c>
      <c r="G20" s="11">
        <f>'P一般'!G20+'B一般'!G20</f>
        <v>0</v>
      </c>
      <c r="H20" s="11">
        <f>'P一般'!H20+'B一般'!H20</f>
        <v>0</v>
      </c>
      <c r="I20" s="18">
        <f>'P一般'!I20+'B一般'!I20</f>
        <v>677934</v>
      </c>
      <c r="J20" s="26">
        <f>SUM(D20:I20)</f>
        <v>1696122</v>
      </c>
      <c r="K20" s="22">
        <f>'P一般'!K20+'B一般'!K20</f>
        <v>0</v>
      </c>
      <c r="L20" s="11">
        <f>'P一般'!L20+'B一般'!L20</f>
        <v>142022</v>
      </c>
      <c r="M20" s="11">
        <f>'P一般'!M20+'B一般'!M20</f>
        <v>0</v>
      </c>
      <c r="N20" s="11">
        <f>'P一般'!N20+'B一般'!N20</f>
        <v>0</v>
      </c>
      <c r="O20" s="11">
        <f>'P一般'!O20+'B一般'!O20</f>
        <v>0</v>
      </c>
      <c r="P20" s="18">
        <f>'P一般'!P20+'B一般'!P20</f>
        <v>0</v>
      </c>
      <c r="Q20" s="26">
        <f>SUM(K20:P20)</f>
        <v>142022</v>
      </c>
      <c r="R20" s="22">
        <f>J20+Q20</f>
        <v>1838144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38865.22419186653</v>
      </c>
      <c r="F21" s="12">
        <f t="shared" si="5"/>
        <v>38301.82476854958</v>
      </c>
      <c r="G21" s="12" t="str">
        <f t="shared" si="5"/>
        <v> </v>
      </c>
      <c r="H21" s="12" t="str">
        <f t="shared" si="5"/>
        <v> </v>
      </c>
      <c r="I21" s="19">
        <f t="shared" si="5"/>
        <v>42447.81165863127</v>
      </c>
      <c r="J21" s="27">
        <f t="shared" si="5"/>
        <v>40017.03432818214</v>
      </c>
      <c r="K21" s="23" t="str">
        <f t="shared" si="5"/>
        <v> </v>
      </c>
      <c r="L21" s="12">
        <f t="shared" si="5"/>
        <v>40312.80158955436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>
        <f t="shared" si="5"/>
        <v>40312.80158955436</v>
      </c>
      <c r="R21" s="23">
        <f t="shared" si="5"/>
        <v>40039.73163718742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'P一般'!D22+'B一般'!D22</f>
        <v>0</v>
      </c>
      <c r="E22" s="11">
        <f>'P一般'!E22+'B一般'!E22</f>
        <v>0</v>
      </c>
      <c r="F22" s="11">
        <f>'P一般'!F22+'B一般'!F22</f>
        <v>0</v>
      </c>
      <c r="G22" s="11">
        <f>'P一般'!G22+'B一般'!G22</f>
        <v>0</v>
      </c>
      <c r="H22" s="11">
        <f>'P一般'!H22+'B一般'!H22</f>
        <v>0</v>
      </c>
      <c r="I22" s="18">
        <f>'P一般'!I22+'B一般'!I22</f>
        <v>0</v>
      </c>
      <c r="J22" s="30">
        <f>SUM(D22:I22)</f>
        <v>0</v>
      </c>
      <c r="K22" s="22">
        <f>'P一般'!K22+'B一般'!K22</f>
        <v>0</v>
      </c>
      <c r="L22" s="11">
        <f>'P一般'!L22+'B一般'!L22</f>
        <v>0</v>
      </c>
      <c r="M22" s="11">
        <f>'P一般'!M22+'B一般'!M22</f>
        <v>0</v>
      </c>
      <c r="N22" s="11">
        <f>'P一般'!N22+'B一般'!N22</f>
        <v>0</v>
      </c>
      <c r="O22" s="11">
        <f>'P一般'!O22+'B一般'!O22</f>
        <v>0</v>
      </c>
      <c r="P22" s="18">
        <f>'P一般'!P22+'B一般'!P22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'P一般'!D23+'B一般'!D23</f>
        <v>0</v>
      </c>
      <c r="E23" s="11">
        <f>'P一般'!E23+'B一般'!E23</f>
        <v>0</v>
      </c>
      <c r="F23" s="11">
        <f>'P一般'!F23+'B一般'!F23</f>
        <v>0</v>
      </c>
      <c r="G23" s="11">
        <f>'P一般'!G23+'B一般'!G23</f>
        <v>0</v>
      </c>
      <c r="H23" s="11">
        <f>'P一般'!H23+'B一般'!H23</f>
        <v>0</v>
      </c>
      <c r="I23" s="18">
        <f>'P一般'!I23+'B一般'!I23</f>
        <v>0</v>
      </c>
      <c r="J23" s="26">
        <f>SUM(D23:I23)</f>
        <v>0</v>
      </c>
      <c r="K23" s="22">
        <f>'P一般'!K23+'B一般'!K23</f>
        <v>0</v>
      </c>
      <c r="L23" s="11">
        <f>'P一般'!L23+'B一般'!L23</f>
        <v>0</v>
      </c>
      <c r="M23" s="11">
        <f>'P一般'!M23+'B一般'!M23</f>
        <v>0</v>
      </c>
      <c r="N23" s="11">
        <f>'P一般'!N23+'B一般'!N23</f>
        <v>0</v>
      </c>
      <c r="O23" s="11">
        <f>'P一般'!O23+'B一般'!O23</f>
        <v>0</v>
      </c>
      <c r="P23" s="18">
        <f>'P一般'!P23+'B一般'!P23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'P一般'!D25+'B一般'!D25</f>
        <v>0</v>
      </c>
      <c r="E25" s="11">
        <f>'P一般'!E25+'B一般'!E25</f>
        <v>0</v>
      </c>
      <c r="F25" s="11">
        <f>'P一般'!F25+'B一般'!F25</f>
        <v>0</v>
      </c>
      <c r="G25" s="11">
        <f>'P一般'!G25+'B一般'!G25</f>
        <v>0</v>
      </c>
      <c r="H25" s="11">
        <f>'P一般'!H25+'B一般'!H25</f>
        <v>0</v>
      </c>
      <c r="I25" s="18">
        <f>'P一般'!I25+'B一般'!I25</f>
        <v>0</v>
      </c>
      <c r="J25" s="30">
        <f>SUM(D25:I25)</f>
        <v>0</v>
      </c>
      <c r="K25" s="22">
        <f>'P一般'!K25+'B一般'!K25</f>
        <v>0</v>
      </c>
      <c r="L25" s="11">
        <f>'P一般'!L25+'B一般'!L25</f>
        <v>0</v>
      </c>
      <c r="M25" s="11">
        <f>'P一般'!M25+'B一般'!M25</f>
        <v>0</v>
      </c>
      <c r="N25" s="11">
        <f>'P一般'!N25+'B一般'!N25</f>
        <v>0</v>
      </c>
      <c r="O25" s="11">
        <f>'P一般'!O25+'B一般'!O25</f>
        <v>0</v>
      </c>
      <c r="P25" s="18">
        <f>'P一般'!P25+'B一般'!P25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'P一般'!D26+'B一般'!D26</f>
        <v>0</v>
      </c>
      <c r="E26" s="11">
        <f>'P一般'!E26+'B一般'!E26</f>
        <v>0</v>
      </c>
      <c r="F26" s="11">
        <f>'P一般'!F26+'B一般'!F26</f>
        <v>0</v>
      </c>
      <c r="G26" s="11">
        <f>'P一般'!G26+'B一般'!G26</f>
        <v>0</v>
      </c>
      <c r="H26" s="11">
        <f>'P一般'!H26+'B一般'!H26</f>
        <v>0</v>
      </c>
      <c r="I26" s="18">
        <f>'P一般'!I26+'B一般'!I26</f>
        <v>0</v>
      </c>
      <c r="J26" s="26">
        <f>SUM(D26:I26)</f>
        <v>0</v>
      </c>
      <c r="K26" s="22">
        <f>'P一般'!K26+'B一般'!K26</f>
        <v>0</v>
      </c>
      <c r="L26" s="11">
        <f>'P一般'!L26+'B一般'!L26</f>
        <v>0</v>
      </c>
      <c r="M26" s="11">
        <f>'P一般'!M26+'B一般'!M26</f>
        <v>0</v>
      </c>
      <c r="N26" s="11">
        <f>'P一般'!N26+'B一般'!N26</f>
        <v>0</v>
      </c>
      <c r="O26" s="11">
        <f>'P一般'!O26+'B一般'!O26</f>
        <v>0</v>
      </c>
      <c r="P26" s="18">
        <f>'P一般'!P26+'B一般'!P26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'P一般'!D28+'B一般'!D28</f>
        <v>0</v>
      </c>
      <c r="E28" s="11">
        <f>'P一般'!E28+'B一般'!E28</f>
        <v>0</v>
      </c>
      <c r="F28" s="11">
        <f>'P一般'!F28+'B一般'!F28</f>
        <v>0</v>
      </c>
      <c r="G28" s="11">
        <f>'P一般'!G28+'B一般'!G28</f>
        <v>0</v>
      </c>
      <c r="H28" s="11">
        <f>'P一般'!H28+'B一般'!H28</f>
        <v>0</v>
      </c>
      <c r="I28" s="18">
        <f>'P一般'!I28+'B一般'!I28</f>
        <v>0</v>
      </c>
      <c r="J28" s="30">
        <f>SUM(D28:I28)</f>
        <v>0</v>
      </c>
      <c r="K28" s="22">
        <f>'P一般'!K28+'B一般'!K28</f>
        <v>0</v>
      </c>
      <c r="L28" s="11">
        <f>'P一般'!L28+'B一般'!L28</f>
        <v>0</v>
      </c>
      <c r="M28" s="11">
        <f>'P一般'!M28+'B一般'!M28</f>
        <v>0</v>
      </c>
      <c r="N28" s="11">
        <f>'P一般'!N28+'B一般'!N28</f>
        <v>0</v>
      </c>
      <c r="O28" s="11">
        <f>'P一般'!O28+'B一般'!O28</f>
        <v>0</v>
      </c>
      <c r="P28" s="18">
        <f>'P一般'!P28+'B一般'!P28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'P一般'!D29+'B一般'!D29</f>
        <v>0</v>
      </c>
      <c r="E29" s="11">
        <f>'P一般'!E29+'B一般'!E29</f>
        <v>0</v>
      </c>
      <c r="F29" s="11">
        <f>'P一般'!F29+'B一般'!F29</f>
        <v>0</v>
      </c>
      <c r="G29" s="11">
        <f>'P一般'!G29+'B一般'!G29</f>
        <v>0</v>
      </c>
      <c r="H29" s="11">
        <f>'P一般'!H29+'B一般'!H29</f>
        <v>0</v>
      </c>
      <c r="I29" s="18">
        <f>'P一般'!I29+'B一般'!I29</f>
        <v>0</v>
      </c>
      <c r="J29" s="26">
        <f>SUM(D29:I29)</f>
        <v>0</v>
      </c>
      <c r="K29" s="22">
        <f>'P一般'!K29+'B一般'!K29</f>
        <v>0</v>
      </c>
      <c r="L29" s="11">
        <f>'P一般'!L29+'B一般'!L29</f>
        <v>0</v>
      </c>
      <c r="M29" s="11">
        <f>'P一般'!M29+'B一般'!M29</f>
        <v>0</v>
      </c>
      <c r="N29" s="11">
        <f>'P一般'!N29+'B一般'!N29</f>
        <v>0</v>
      </c>
      <c r="O29" s="11">
        <f>'P一般'!O29+'B一般'!O29</f>
        <v>0</v>
      </c>
      <c r="P29" s="18">
        <f>'P一般'!P29+'B一般'!P29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'P一般'!D31+'B一般'!D31</f>
        <v>618480</v>
      </c>
      <c r="E31" s="11">
        <f>'P一般'!E31+'B一般'!E31</f>
        <v>589890</v>
      </c>
      <c r="F31" s="11">
        <f>'P一般'!F31+'B一般'!F31</f>
        <v>297706</v>
      </c>
      <c r="G31" s="11">
        <f>'P一般'!G31+'B一般'!G31</f>
        <v>687032</v>
      </c>
      <c r="H31" s="11">
        <f>'P一般'!H31+'B一般'!H31</f>
        <v>306426</v>
      </c>
      <c r="I31" s="18">
        <f>'P一般'!I31+'B一般'!I31</f>
        <v>508592</v>
      </c>
      <c r="J31" s="30">
        <f>SUM(D31:I31)</f>
        <v>3008126</v>
      </c>
      <c r="K31" s="22">
        <f>'P一般'!K31+'B一般'!K31</f>
        <v>381599</v>
      </c>
      <c r="L31" s="11">
        <f>'P一般'!L31+'B一般'!L31</f>
        <v>430611</v>
      </c>
      <c r="M31" s="11">
        <f>'P一般'!M31+'B一般'!M31</f>
        <v>581495</v>
      </c>
      <c r="N31" s="11">
        <f>'P一般'!N31+'B一般'!N31</f>
        <v>791471</v>
      </c>
      <c r="O31" s="11">
        <f>'P一般'!O31+'B一般'!O31</f>
        <v>814485</v>
      </c>
      <c r="P31" s="18">
        <f>'P一般'!P31+'B一般'!P31</f>
        <v>706745</v>
      </c>
      <c r="Q31" s="30">
        <f>SUM(K31:P31)</f>
        <v>3706406</v>
      </c>
      <c r="R31" s="22">
        <f>J31+Q31</f>
        <v>6714532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'P一般'!D32+'B一般'!D32</f>
        <v>24194988</v>
      </c>
      <c r="E32" s="11">
        <f>'P一般'!E32+'B一般'!E32</f>
        <v>20823247</v>
      </c>
      <c r="F32" s="11">
        <f>'P一般'!F32+'B一般'!F32</f>
        <v>10895927</v>
      </c>
      <c r="G32" s="11">
        <f>'P一般'!G32+'B一般'!G32</f>
        <v>26588886</v>
      </c>
      <c r="H32" s="11">
        <f>'P一般'!H32+'B一般'!H32</f>
        <v>12134470</v>
      </c>
      <c r="I32" s="18">
        <f>'P一般'!I32+'B一般'!I32</f>
        <v>20259173</v>
      </c>
      <c r="J32" s="26">
        <f>SUM(D32:I32)</f>
        <v>114896691</v>
      </c>
      <c r="K32" s="22">
        <f>'P一般'!K32+'B一般'!K32</f>
        <v>16268858</v>
      </c>
      <c r="L32" s="11">
        <f>'P一般'!L32+'B一般'!L32</f>
        <v>19107127</v>
      </c>
      <c r="M32" s="11">
        <f>'P一般'!M32+'B一般'!M32</f>
        <v>28049457</v>
      </c>
      <c r="N32" s="11">
        <f>'P一般'!N32+'B一般'!N32</f>
        <v>43877027</v>
      </c>
      <c r="O32" s="11">
        <f>'P一般'!O32+'B一般'!O32</f>
        <v>51017185</v>
      </c>
      <c r="P32" s="18">
        <f>'P一般'!P32+'B一般'!P32</f>
        <v>46355977</v>
      </c>
      <c r="Q32" s="26">
        <f>SUM(K32:P32)</f>
        <v>204675631</v>
      </c>
      <c r="R32" s="22">
        <f>J32+Q32</f>
        <v>319572322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39120.08149010477</v>
      </c>
      <c r="E33" s="12">
        <f aca="true" t="shared" si="9" ref="E33:R33">IF(OR(E31=0,E32=0)," ",(E32/E31)*1000)</f>
        <v>35300.22038007086</v>
      </c>
      <c r="F33" s="12">
        <f t="shared" si="9"/>
        <v>36599.62177450236</v>
      </c>
      <c r="G33" s="12">
        <f t="shared" si="9"/>
        <v>38701.08815892127</v>
      </c>
      <c r="H33" s="12">
        <f t="shared" si="9"/>
        <v>39600.00130537226</v>
      </c>
      <c r="I33" s="19">
        <f t="shared" si="9"/>
        <v>39833.841271589015</v>
      </c>
      <c r="J33" s="27">
        <f t="shared" si="9"/>
        <v>38195.43828948655</v>
      </c>
      <c r="K33" s="23">
        <f t="shared" si="9"/>
        <v>42633.38740405504</v>
      </c>
      <c r="L33" s="12">
        <f t="shared" si="9"/>
        <v>44372.129369663104</v>
      </c>
      <c r="M33" s="12">
        <f t="shared" si="9"/>
        <v>48236.798252779474</v>
      </c>
      <c r="N33" s="12">
        <f t="shared" si="9"/>
        <v>55437.31482265301</v>
      </c>
      <c r="O33" s="12">
        <f t="shared" si="9"/>
        <v>62637.35366519949</v>
      </c>
      <c r="P33" s="19">
        <f t="shared" si="9"/>
        <v>65590.80998096909</v>
      </c>
      <c r="Q33" s="27">
        <f t="shared" si="9"/>
        <v>55222.129200093026</v>
      </c>
      <c r="R33" s="23">
        <f t="shared" si="9"/>
        <v>47594.13195141523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'P一般'!D34+'B一般'!D34</f>
        <v>59573</v>
      </c>
      <c r="E34" s="11">
        <f>'P一般'!E34+'B一般'!E34</f>
        <v>56617</v>
      </c>
      <c r="F34" s="11">
        <f>'P一般'!F34+'B一般'!F34</f>
        <v>144840</v>
      </c>
      <c r="G34" s="11">
        <f>'P一般'!G34+'B一般'!G34</f>
        <v>26691</v>
      </c>
      <c r="H34" s="11">
        <f>'P一般'!H34+'B一般'!H34</f>
        <v>115930</v>
      </c>
      <c r="I34" s="18">
        <f>'P一般'!I34+'B一般'!I34</f>
        <v>50843</v>
      </c>
      <c r="J34" s="30">
        <f>SUM(D34:I34)</f>
        <v>454494</v>
      </c>
      <c r="K34" s="22">
        <f>'P一般'!K34+'B一般'!K34</f>
        <v>50261</v>
      </c>
      <c r="L34" s="11">
        <f>'P一般'!L34+'B一般'!L34</f>
        <v>49855</v>
      </c>
      <c r="M34" s="11">
        <f>'P一般'!M34+'B一般'!M34</f>
        <v>113410</v>
      </c>
      <c r="N34" s="11">
        <f>'P一般'!N34+'B一般'!N34</f>
        <v>113462</v>
      </c>
      <c r="O34" s="11">
        <f>'P一般'!O34+'B一般'!O34</f>
        <v>114993</v>
      </c>
      <c r="P34" s="18">
        <f>'P一般'!P34+'B一般'!P34</f>
        <v>82334</v>
      </c>
      <c r="Q34" s="30">
        <f>SUM(K34:P34)</f>
        <v>524315</v>
      </c>
      <c r="R34" s="22">
        <f>J34+Q34</f>
        <v>978809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'P一般'!D35+'B一般'!D35</f>
        <v>1755090</v>
      </c>
      <c r="E35" s="11">
        <f>'P一般'!E35+'B一般'!E35</f>
        <v>1715122</v>
      </c>
      <c r="F35" s="11">
        <f>'P一般'!F35+'B一般'!F35</f>
        <v>4781429</v>
      </c>
      <c r="G35" s="11">
        <f>'P一般'!G35+'B一般'!G35</f>
        <v>934850</v>
      </c>
      <c r="H35" s="11">
        <f>'P一般'!H35+'B一般'!H35</f>
        <v>4396869</v>
      </c>
      <c r="I35" s="18">
        <f>'P一般'!I35+'B一般'!I35</f>
        <v>2000271</v>
      </c>
      <c r="J35" s="26">
        <f>SUM(D35:I35)</f>
        <v>15583631</v>
      </c>
      <c r="K35" s="22">
        <f>'P一般'!K35+'B一般'!K35</f>
        <v>1832887</v>
      </c>
      <c r="L35" s="11">
        <f>'P一般'!L35+'B一般'!L35</f>
        <v>2075803</v>
      </c>
      <c r="M35" s="11">
        <f>'P一般'!M35+'B一般'!M35</f>
        <v>5138284</v>
      </c>
      <c r="N35" s="11">
        <f>'P一般'!N35+'B一般'!N35</f>
        <v>6009692</v>
      </c>
      <c r="O35" s="11">
        <f>'P一般'!O35+'B一般'!O35</f>
        <v>6978944</v>
      </c>
      <c r="P35" s="18">
        <f>'P一般'!P35+'B一般'!P35</f>
        <v>4984831</v>
      </c>
      <c r="Q35" s="26">
        <f>SUM(K35:P35)</f>
        <v>27020441</v>
      </c>
      <c r="R35" s="22">
        <f>J35+Q35</f>
        <v>42604072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29461.16529300186</v>
      </c>
      <c r="E36" s="12">
        <f aca="true" t="shared" si="10" ref="E36:R36">IF(OR(E34=0,E35=0)," ",(E35/E34)*1000)</f>
        <v>30293.410106505115</v>
      </c>
      <c r="F36" s="12">
        <f t="shared" si="10"/>
        <v>33011.79922673295</v>
      </c>
      <c r="G36" s="12">
        <f t="shared" si="10"/>
        <v>35024.914765276684</v>
      </c>
      <c r="H36" s="12">
        <f t="shared" si="10"/>
        <v>37926.93004399206</v>
      </c>
      <c r="I36" s="19">
        <f t="shared" si="10"/>
        <v>39342.111991817954</v>
      </c>
      <c r="J36" s="27">
        <f t="shared" si="10"/>
        <v>34287.86958683723</v>
      </c>
      <c r="K36" s="23">
        <f t="shared" si="10"/>
        <v>36467.380274964686</v>
      </c>
      <c r="L36" s="12">
        <f t="shared" si="10"/>
        <v>41636.806739544685</v>
      </c>
      <c r="M36" s="12">
        <f t="shared" si="10"/>
        <v>45307.1510448814</v>
      </c>
      <c r="N36" s="12">
        <f t="shared" si="10"/>
        <v>52966.56149195325</v>
      </c>
      <c r="O36" s="12">
        <f t="shared" si="10"/>
        <v>60690.163749097774</v>
      </c>
      <c r="P36" s="19">
        <f t="shared" si="10"/>
        <v>60544.01583792844</v>
      </c>
      <c r="Q36" s="27">
        <f t="shared" si="10"/>
        <v>51534.74724163909</v>
      </c>
      <c r="R36" s="23">
        <f t="shared" si="10"/>
        <v>43526.440807144194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'P一般'!D37+'B一般'!D37</f>
        <v>0</v>
      </c>
      <c r="E37" s="11">
        <f>'P一般'!E37+'B一般'!E37</f>
        <v>0</v>
      </c>
      <c r="F37" s="11">
        <f>'P一般'!F37+'B一般'!F37</f>
        <v>0</v>
      </c>
      <c r="G37" s="11">
        <f>'P一般'!G37+'B一般'!G37</f>
        <v>0</v>
      </c>
      <c r="H37" s="11">
        <f>'P一般'!H37+'B一般'!H37</f>
        <v>0</v>
      </c>
      <c r="I37" s="18">
        <f>'P一般'!I37+'B一般'!I37</f>
        <v>0</v>
      </c>
      <c r="J37" s="30">
        <f>SUM(D37:I37)</f>
        <v>0</v>
      </c>
      <c r="K37" s="22">
        <f>'P一般'!K37+'B一般'!K37</f>
        <v>0</v>
      </c>
      <c r="L37" s="11">
        <f>'P一般'!L37+'B一般'!L37</f>
        <v>0</v>
      </c>
      <c r="M37" s="11">
        <f>'P一般'!M37+'B一般'!M37</f>
        <v>0</v>
      </c>
      <c r="N37" s="11">
        <f>'P一般'!N37+'B一般'!N37</f>
        <v>0</v>
      </c>
      <c r="O37" s="11">
        <f>'P一般'!O37+'B一般'!O37</f>
        <v>0</v>
      </c>
      <c r="P37" s="18">
        <f>'P一般'!P37+'B一般'!P37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'P一般'!D38+'B一般'!D38</f>
        <v>0</v>
      </c>
      <c r="E38" s="11">
        <f>'P一般'!E38+'B一般'!E38</f>
        <v>0</v>
      </c>
      <c r="F38" s="11">
        <f>'P一般'!F38+'B一般'!F38</f>
        <v>0</v>
      </c>
      <c r="G38" s="11">
        <f>'P一般'!G38+'B一般'!G38</f>
        <v>0</v>
      </c>
      <c r="H38" s="11">
        <f>'P一般'!H38+'B一般'!H38</f>
        <v>0</v>
      </c>
      <c r="I38" s="18">
        <f>'P一般'!I38+'B一般'!I38</f>
        <v>0</v>
      </c>
      <c r="J38" s="26">
        <f>SUM(D38:I38)</f>
        <v>0</v>
      </c>
      <c r="K38" s="22">
        <f>'P一般'!K38+'B一般'!K38</f>
        <v>0</v>
      </c>
      <c r="L38" s="11">
        <f>'P一般'!L38+'B一般'!L38</f>
        <v>0</v>
      </c>
      <c r="M38" s="11">
        <f>'P一般'!M38+'B一般'!M38</f>
        <v>0</v>
      </c>
      <c r="N38" s="11">
        <f>'P一般'!N38+'B一般'!N38</f>
        <v>0</v>
      </c>
      <c r="O38" s="11">
        <f>'P一般'!O38+'B一般'!O38</f>
        <v>0</v>
      </c>
      <c r="P38" s="18">
        <f>'P一般'!P38+'B一般'!P38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'P一般'!D40+'B一般'!D40</f>
        <v>1391</v>
      </c>
      <c r="E40" s="11">
        <f>'P一般'!E40+'B一般'!E40</f>
        <v>1283</v>
      </c>
      <c r="F40" s="11">
        <f>'P一般'!F40+'B一般'!F40</f>
        <v>1261</v>
      </c>
      <c r="G40" s="11">
        <f>'P一般'!G40+'B一般'!G40</f>
        <v>941</v>
      </c>
      <c r="H40" s="11">
        <f>'P一般'!H40+'B一般'!H40</f>
        <v>2127</v>
      </c>
      <c r="I40" s="18">
        <f>'P一般'!I40+'B一般'!I40</f>
        <v>1996</v>
      </c>
      <c r="J40" s="30">
        <f>SUM(D40:I40)</f>
        <v>8999</v>
      </c>
      <c r="K40" s="22">
        <f>'P一般'!K40+'B一般'!K40</f>
        <v>2306</v>
      </c>
      <c r="L40" s="11">
        <f>'P一般'!L40+'B一般'!L40</f>
        <v>2901</v>
      </c>
      <c r="M40" s="11">
        <f>'P一般'!M40+'B一般'!M40</f>
        <v>2614</v>
      </c>
      <c r="N40" s="11">
        <f>'P一般'!N40+'B一般'!N40</f>
        <v>1570</v>
      </c>
      <c r="O40" s="11">
        <f>'P一般'!O40+'B一般'!O40</f>
        <v>965</v>
      </c>
      <c r="P40" s="18">
        <f>'P一般'!P40+'B一般'!P40</f>
        <v>1241</v>
      </c>
      <c r="Q40" s="30">
        <f>SUM(K40:P40)</f>
        <v>11597</v>
      </c>
      <c r="R40" s="22">
        <f>J40+Q40</f>
        <v>20596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'P一般'!D41+'B一般'!D41</f>
        <v>320150</v>
      </c>
      <c r="E41" s="11">
        <f>'P一般'!E41+'B一般'!E41</f>
        <v>292444</v>
      </c>
      <c r="F41" s="11">
        <f>'P一般'!F41+'B一般'!F41</f>
        <v>290115</v>
      </c>
      <c r="G41" s="11">
        <f>'P一般'!G41+'B一般'!G41</f>
        <v>219302</v>
      </c>
      <c r="H41" s="11">
        <f>'P一般'!H41+'B一般'!H41</f>
        <v>336563</v>
      </c>
      <c r="I41" s="18">
        <f>'P一般'!I41+'B一般'!I41</f>
        <v>453671</v>
      </c>
      <c r="J41" s="26">
        <f>SUM(D41:I41)</f>
        <v>1912245</v>
      </c>
      <c r="K41" s="22">
        <f>'P一般'!K41+'B一般'!K41</f>
        <v>513565</v>
      </c>
      <c r="L41" s="11">
        <f>'P一般'!L41+'B一般'!L41</f>
        <v>648458</v>
      </c>
      <c r="M41" s="11">
        <f>'P一般'!M41+'B一般'!M41</f>
        <v>584881</v>
      </c>
      <c r="N41" s="11">
        <f>'P一般'!N41+'B一般'!N41</f>
        <v>281322</v>
      </c>
      <c r="O41" s="11">
        <f>'P一般'!O41+'B一般'!O41</f>
        <v>218425</v>
      </c>
      <c r="P41" s="18">
        <f>'P一般'!P41+'B一般'!P41</f>
        <v>276246</v>
      </c>
      <c r="Q41" s="26">
        <f>SUM(K41:P41)</f>
        <v>2522897</v>
      </c>
      <c r="R41" s="22">
        <f>J41+Q41</f>
        <v>4435142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>
        <f>IF(OR(D40=0,D41=0)," ",(D41/D40)*1000)</f>
        <v>230158.15959741193</v>
      </c>
      <c r="E42" s="12">
        <f aca="true" t="shared" si="12" ref="E42:R42">IF(OR(E40=0,E41=0)," ",(E41/E40)*1000)</f>
        <v>227937.64614185502</v>
      </c>
      <c r="F42" s="12">
        <f t="shared" si="12"/>
        <v>230067.40681998414</v>
      </c>
      <c r="G42" s="12">
        <f t="shared" si="12"/>
        <v>233052.0722635494</v>
      </c>
      <c r="H42" s="12">
        <f t="shared" si="12"/>
        <v>158233.66243535499</v>
      </c>
      <c r="I42" s="19">
        <f t="shared" si="12"/>
        <v>227290.08016032062</v>
      </c>
      <c r="J42" s="27">
        <f t="shared" si="12"/>
        <v>212495.27725302812</v>
      </c>
      <c r="K42" s="23">
        <f t="shared" si="12"/>
        <v>222708.1526452732</v>
      </c>
      <c r="L42" s="12">
        <f t="shared" si="12"/>
        <v>223529.12788693552</v>
      </c>
      <c r="M42" s="12">
        <f t="shared" si="12"/>
        <v>223749.4261667942</v>
      </c>
      <c r="N42" s="12">
        <f t="shared" si="12"/>
        <v>179185.98726114648</v>
      </c>
      <c r="O42" s="12">
        <f t="shared" si="12"/>
        <v>226347.15025906736</v>
      </c>
      <c r="P42" s="19">
        <f t="shared" si="12"/>
        <v>222599.51651893635</v>
      </c>
      <c r="Q42" s="27">
        <f t="shared" si="12"/>
        <v>217547.3829438648</v>
      </c>
      <c r="R42" s="23">
        <f t="shared" si="12"/>
        <v>215339.96892600504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'P一般'!D43+'B一般'!D43</f>
        <v>2</v>
      </c>
      <c r="E43" s="11">
        <f>'P一般'!E43+'B一般'!E43</f>
        <v>3</v>
      </c>
      <c r="F43" s="11">
        <f>'P一般'!F43+'B一般'!F43</f>
        <v>6</v>
      </c>
      <c r="G43" s="11">
        <f>'P一般'!G43+'B一般'!G43</f>
        <v>0</v>
      </c>
      <c r="H43" s="11">
        <f>'P一般'!H43+'B一般'!H43</f>
        <v>0</v>
      </c>
      <c r="I43" s="18">
        <f>'P一般'!I43+'B一般'!I43</f>
        <v>5</v>
      </c>
      <c r="J43" s="30">
        <f>SUM(D43:I43)</f>
        <v>16</v>
      </c>
      <c r="K43" s="22">
        <f>'P一般'!K43+'B一般'!K43</f>
        <v>2</v>
      </c>
      <c r="L43" s="11">
        <f>'P一般'!L43+'B一般'!L43</f>
        <v>2</v>
      </c>
      <c r="M43" s="11">
        <f>'P一般'!M43+'B一般'!M43</f>
        <v>0</v>
      </c>
      <c r="N43" s="11">
        <f>'P一般'!N43+'B一般'!N43</f>
        <v>2</v>
      </c>
      <c r="O43" s="11">
        <f>'P一般'!O43+'B一般'!O43</f>
        <v>0</v>
      </c>
      <c r="P43" s="18">
        <f>'P一般'!P43+'B一般'!P43</f>
        <v>4</v>
      </c>
      <c r="Q43" s="30">
        <f>SUM(K43:P43)</f>
        <v>10</v>
      </c>
      <c r="R43" s="22">
        <f>J43+Q43</f>
        <v>26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'P一般'!D44+'B一般'!D44</f>
        <v>812</v>
      </c>
      <c r="E44" s="11">
        <f>'P一般'!E44+'B一般'!E44</f>
        <v>2529</v>
      </c>
      <c r="F44" s="11">
        <f>'P一般'!F44+'B一般'!F44</f>
        <v>6893</v>
      </c>
      <c r="G44" s="11">
        <f>'P一般'!G44+'B一般'!G44</f>
        <v>0</v>
      </c>
      <c r="H44" s="11">
        <f>'P一般'!H44+'B一般'!H44</f>
        <v>1199</v>
      </c>
      <c r="I44" s="18">
        <f>'P一般'!I44+'B一般'!I44</f>
        <v>6581</v>
      </c>
      <c r="J44" s="26">
        <f>SUM(D44:I44)</f>
        <v>18014</v>
      </c>
      <c r="K44" s="22">
        <f>'P一般'!K44+'B一般'!K44</f>
        <v>6043</v>
      </c>
      <c r="L44" s="11">
        <f>'P一般'!L44+'B一般'!L44</f>
        <v>6681</v>
      </c>
      <c r="M44" s="11">
        <f>'P一般'!M44+'B一般'!M44</f>
        <v>2353</v>
      </c>
      <c r="N44" s="11">
        <f>'P一般'!N44+'B一般'!N44</f>
        <v>3117</v>
      </c>
      <c r="O44" s="11">
        <f>'P一般'!O44+'B一般'!O44</f>
        <v>3881</v>
      </c>
      <c r="P44" s="18">
        <f>'P一般'!P44+'B一般'!P44</f>
        <v>3227</v>
      </c>
      <c r="Q44" s="26">
        <f>SUM(K44:P44)</f>
        <v>25302</v>
      </c>
      <c r="R44" s="22">
        <f>J44+Q44</f>
        <v>43316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406000</v>
      </c>
      <c r="E45" s="12">
        <f aca="true" t="shared" si="13" ref="E45:R45">IF(OR(E43=0,E44=0)," ",(E44/E43)*1000)</f>
        <v>843000</v>
      </c>
      <c r="F45" s="12">
        <f t="shared" si="13"/>
        <v>1148833.3333333333</v>
      </c>
      <c r="G45" s="12" t="str">
        <f t="shared" si="13"/>
        <v> </v>
      </c>
      <c r="H45" s="12" t="str">
        <f t="shared" si="13"/>
        <v> </v>
      </c>
      <c r="I45" s="19">
        <f t="shared" si="13"/>
        <v>1316200</v>
      </c>
      <c r="J45" s="27">
        <f t="shared" si="13"/>
        <v>1125875</v>
      </c>
      <c r="K45" s="23">
        <f t="shared" si="13"/>
        <v>3021500</v>
      </c>
      <c r="L45" s="12">
        <f t="shared" si="13"/>
        <v>3340500</v>
      </c>
      <c r="M45" s="12" t="str">
        <f t="shared" si="13"/>
        <v> </v>
      </c>
      <c r="N45" s="12">
        <f t="shared" si="13"/>
        <v>1558500</v>
      </c>
      <c r="O45" s="12" t="str">
        <f t="shared" si="13"/>
        <v> </v>
      </c>
      <c r="P45" s="19">
        <f t="shared" si="13"/>
        <v>806750</v>
      </c>
      <c r="Q45" s="27">
        <f t="shared" si="13"/>
        <v>2530200</v>
      </c>
      <c r="R45" s="23">
        <f t="shared" si="13"/>
        <v>1666000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'P一般'!D46+'B一般'!D46</f>
        <v>0</v>
      </c>
      <c r="E46" s="11">
        <f>'P一般'!E46+'B一般'!E46</f>
        <v>0</v>
      </c>
      <c r="F46" s="11">
        <f>'P一般'!F46+'B一般'!F46</f>
        <v>0</v>
      </c>
      <c r="G46" s="11">
        <f>'P一般'!G46+'B一般'!G46</f>
        <v>0</v>
      </c>
      <c r="H46" s="11">
        <f>'P一般'!H46+'B一般'!H46</f>
        <v>0</v>
      </c>
      <c r="I46" s="18">
        <f>'P一般'!I46+'B一般'!I46</f>
        <v>0</v>
      </c>
      <c r="J46" s="30">
        <f>SUM(D46:I46)</f>
        <v>0</v>
      </c>
      <c r="K46" s="22">
        <f>'P一般'!K46+'B一般'!K46</f>
        <v>0</v>
      </c>
      <c r="L46" s="11">
        <f>'P一般'!L46+'B一般'!L46</f>
        <v>0</v>
      </c>
      <c r="M46" s="11">
        <f>'P一般'!M46+'B一般'!M46</f>
        <v>0</v>
      </c>
      <c r="N46" s="11">
        <f>'P一般'!N46+'B一般'!N46</f>
        <v>0</v>
      </c>
      <c r="O46" s="11">
        <f>'P一般'!O46+'B一般'!O46</f>
        <v>0</v>
      </c>
      <c r="P46" s="18">
        <f>'P一般'!P46+'B一般'!P46</f>
        <v>315</v>
      </c>
      <c r="Q46" s="30">
        <f>SUM(K46:P46)</f>
        <v>315</v>
      </c>
      <c r="R46" s="22">
        <f>J46+Q46</f>
        <v>315</v>
      </c>
      <c r="S46" s="5"/>
    </row>
    <row r="47" spans="1:19" s="6" customFormat="1" ht="16.5" customHeight="1">
      <c r="A47" s="162"/>
      <c r="B47" s="112" t="s">
        <v>10</v>
      </c>
      <c r="C47" s="112" t="s">
        <v>2</v>
      </c>
      <c r="D47" s="16">
        <f>'P一般'!D47+'B一般'!D47</f>
        <v>3066</v>
      </c>
      <c r="E47" s="11">
        <f>'P一般'!E47+'B一般'!E47</f>
        <v>5368</v>
      </c>
      <c r="F47" s="11">
        <f>'P一般'!F47+'B一般'!F47</f>
        <v>3026</v>
      </c>
      <c r="G47" s="11">
        <f>'P一般'!G47+'B一般'!G47</f>
        <v>3160</v>
      </c>
      <c r="H47" s="11">
        <f>'P一般'!H47+'B一般'!H47</f>
        <v>0</v>
      </c>
      <c r="I47" s="18">
        <f>'P一般'!I47+'B一般'!I47</f>
        <v>0</v>
      </c>
      <c r="J47" s="26">
        <f>SUM(D47:I47)</f>
        <v>14620</v>
      </c>
      <c r="K47" s="22">
        <f>'P一般'!K47+'B一般'!K47</f>
        <v>0</v>
      </c>
      <c r="L47" s="11">
        <f>'P一般'!L47+'B一般'!L47</f>
        <v>0</v>
      </c>
      <c r="M47" s="11">
        <f>'P一般'!M47+'B一般'!M47</f>
        <v>0</v>
      </c>
      <c r="N47" s="11">
        <f>'P一般'!N47+'B一般'!N47</f>
        <v>0</v>
      </c>
      <c r="O47" s="11">
        <f>'P一般'!O47+'B一般'!O47</f>
        <v>0</v>
      </c>
      <c r="P47" s="18">
        <f>'P一般'!P47+'B一般'!P47</f>
        <v>30270</v>
      </c>
      <c r="Q47" s="26">
        <f>SUM(K47:P47)</f>
        <v>30270</v>
      </c>
      <c r="R47" s="22">
        <f>J47+Q47</f>
        <v>44890</v>
      </c>
      <c r="S47" s="5"/>
    </row>
    <row r="48" spans="1:19" s="6" customFormat="1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>
        <f t="shared" si="14"/>
        <v>96095.2380952381</v>
      </c>
      <c r="Q48" s="27">
        <f t="shared" si="14"/>
        <v>96095.2380952381</v>
      </c>
      <c r="R48" s="23">
        <f t="shared" si="14"/>
        <v>142507.9365079365</v>
      </c>
      <c r="S48" s="5"/>
    </row>
    <row r="49" spans="1:19" s="6" customFormat="1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833227</v>
      </c>
      <c r="E49" s="53">
        <f aca="true" t="shared" si="15" ref="E49:I50">E4+E7+E10+E13+E16+E19+E22+E25+E28+E31+E34+E40+E43+E46+E37</f>
        <v>868029</v>
      </c>
      <c r="F49" s="14">
        <f t="shared" si="15"/>
        <v>545445</v>
      </c>
      <c r="G49" s="14">
        <f t="shared" si="15"/>
        <v>811017</v>
      </c>
      <c r="H49" s="14">
        <f t="shared" si="15"/>
        <v>579665</v>
      </c>
      <c r="I49" s="21">
        <f t="shared" si="15"/>
        <v>720935</v>
      </c>
      <c r="J49" s="29">
        <f>SUM(D49:I49)</f>
        <v>4358318</v>
      </c>
      <c r="K49" s="25">
        <f aca="true" t="shared" si="16" ref="K49:P50">K4+K7+K10+K13+K16+K19+K22+K25+K28+K31+K34+K40+K43+K46+K37</f>
        <v>676340</v>
      </c>
      <c r="L49" s="14">
        <f t="shared" si="16"/>
        <v>746064</v>
      </c>
      <c r="M49" s="14">
        <f t="shared" si="16"/>
        <v>869742</v>
      </c>
      <c r="N49" s="14">
        <f t="shared" si="16"/>
        <v>1126379</v>
      </c>
      <c r="O49" s="53">
        <f t="shared" si="16"/>
        <v>1070030</v>
      </c>
      <c r="P49" s="55">
        <f t="shared" si="16"/>
        <v>953064</v>
      </c>
      <c r="Q49" s="29">
        <f>SUM(K49:P49)</f>
        <v>5441619</v>
      </c>
      <c r="R49" s="25">
        <f>J49+Q49</f>
        <v>9799937</v>
      </c>
      <c r="S49" s="5"/>
    </row>
    <row r="50" spans="1:19" s="6" customFormat="1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32085085</v>
      </c>
      <c r="E50" s="54">
        <f t="shared" si="15"/>
        <v>31293568</v>
      </c>
      <c r="F50" s="13">
        <f t="shared" si="15"/>
        <v>19762516</v>
      </c>
      <c r="G50" s="13">
        <f t="shared" si="15"/>
        <v>31395749</v>
      </c>
      <c r="H50" s="13">
        <f t="shared" si="15"/>
        <v>23243586</v>
      </c>
      <c r="I50" s="20">
        <f t="shared" si="15"/>
        <v>29209954</v>
      </c>
      <c r="J50" s="28">
        <f>SUM(D50:I50)</f>
        <v>166990458</v>
      </c>
      <c r="K50" s="24">
        <f t="shared" si="16"/>
        <v>28929987</v>
      </c>
      <c r="L50" s="13">
        <f t="shared" si="16"/>
        <v>34117279</v>
      </c>
      <c r="M50" s="13">
        <f t="shared" si="16"/>
        <v>42767945</v>
      </c>
      <c r="N50" s="13">
        <f t="shared" si="16"/>
        <v>62885009</v>
      </c>
      <c r="O50" s="56">
        <f t="shared" si="16"/>
        <v>66907699</v>
      </c>
      <c r="P50" s="57">
        <f t="shared" si="16"/>
        <v>62899471</v>
      </c>
      <c r="Q50" s="28">
        <f>SUM(K50:P50)</f>
        <v>298507390</v>
      </c>
      <c r="R50" s="24">
        <f>J50+Q50</f>
        <v>465497848</v>
      </c>
      <c r="S50" s="5"/>
    </row>
    <row r="51" spans="1:19" s="6" customFormat="1" ht="16.5" customHeight="1" thickBot="1">
      <c r="A51" s="166"/>
      <c r="B51" s="113" t="s">
        <v>18</v>
      </c>
      <c r="C51" s="113" t="s">
        <v>3</v>
      </c>
      <c r="D51" s="37">
        <f>IF(OR(D49=0,D50=0)," ",D50/D49*1000)</f>
        <v>38507.015495177184</v>
      </c>
      <c r="E51" s="12">
        <f>IF(OR(E49=0,E50=0)," ",E50/E49*1000)</f>
        <v>36051.2932171621</v>
      </c>
      <c r="F51" s="12">
        <f aca="true" t="shared" si="17" ref="F51:Q51">IF(OR(F49=0,F50=0)," ",(F50/F49)*1000)</f>
        <v>36231.91339181769</v>
      </c>
      <c r="G51" s="12">
        <f t="shared" si="17"/>
        <v>38711.57941202219</v>
      </c>
      <c r="H51" s="12">
        <f t="shared" si="17"/>
        <v>40098.30850577489</v>
      </c>
      <c r="I51" s="19">
        <f t="shared" si="17"/>
        <v>40516.76503429574</v>
      </c>
      <c r="J51" s="27">
        <f t="shared" si="17"/>
        <v>38315.34504825027</v>
      </c>
      <c r="K51" s="23">
        <f t="shared" si="17"/>
        <v>42774.325043617115</v>
      </c>
      <c r="L51" s="12">
        <f t="shared" si="17"/>
        <v>45729.694771494134</v>
      </c>
      <c r="M51" s="12">
        <f t="shared" si="17"/>
        <v>49173.139850668354</v>
      </c>
      <c r="N51" s="12">
        <f t="shared" si="17"/>
        <v>55829.35139948454</v>
      </c>
      <c r="O51" s="12">
        <f>IF(OR(O49=0,O50=0)," ",O50/O49*1000)</f>
        <v>62528.8066689719</v>
      </c>
      <c r="P51" s="47">
        <f>IF(OR(P49=0,P50=0)," ",P50/P49*1000)</f>
        <v>65997.11142168836</v>
      </c>
      <c r="Q51" s="27">
        <f t="shared" si="17"/>
        <v>54856.35616900044</v>
      </c>
      <c r="R51" s="23">
        <f>IF(OR(R49=0,R50=0)," ",(R50/R49)*1000)</f>
        <v>47500.085765857475</v>
      </c>
      <c r="S51" s="5"/>
    </row>
    <row r="52" spans="1:19" s="6" customFormat="1" ht="24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  <c r="S52" s="5"/>
    </row>
    <row r="53" spans="1:18" ht="15.75">
      <c r="A53" s="111" t="str">
        <f>'総合計'!A62</f>
        <v>※4～12月は確定値、1～3月は確々報値。</v>
      </c>
      <c r="B53" s="39"/>
      <c r="C53" s="39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3"/>
      <c r="P54" s="3"/>
      <c r="Q54" s="1"/>
      <c r="R54" s="4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4.25" customHeight="1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ht="17.25" customHeight="1"/>
  </sheetData>
  <sheetProtection/>
  <mergeCells count="19">
    <mergeCell ref="A31:A33"/>
    <mergeCell ref="A13:A15"/>
    <mergeCell ref="A16:A18"/>
    <mergeCell ref="A19:A21"/>
    <mergeCell ref="A22:A24"/>
    <mergeCell ref="D1:P1"/>
    <mergeCell ref="A4:A6"/>
    <mergeCell ref="A7:A9"/>
    <mergeCell ref="A10:A12"/>
    <mergeCell ref="Q2:R2"/>
    <mergeCell ref="A46:A48"/>
    <mergeCell ref="A49:A51"/>
    <mergeCell ref="A52:C52"/>
    <mergeCell ref="A25:A27"/>
    <mergeCell ref="A28:A30"/>
    <mergeCell ref="A34:A36"/>
    <mergeCell ref="A37:A39"/>
    <mergeCell ref="A40:A42"/>
    <mergeCell ref="A43:A45"/>
  </mergeCells>
  <printOptions horizontalCentered="1" verticalCentered="1"/>
  <pageMargins left="0.3937007874015748" right="0.3937007874015748" top="0.5905511811023623" bottom="0.5905511811023623" header="0" footer="0.3937007874015748"/>
  <pageSetup fitToHeight="1" fitToWidth="1" horizontalDpi="300" verticalDpi="300" orientation="landscape" paperSize="9" scale="59" r:id="rId2"/>
  <headerFooter alignWithMargins="0">
    <oddFooter>&amp;C&amp;"Century Gothic,標準"&amp;20-2-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11.28125" style="0" customWidth="1"/>
  </cols>
  <sheetData>
    <row r="1" spans="1:16" s="89" customFormat="1" ht="29.25" customHeight="1">
      <c r="A1" s="87" t="s">
        <v>4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5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44631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'B原料'!D4+'P原料'!D4</f>
        <v>0</v>
      </c>
      <c r="E4" s="11">
        <f>'B原料'!E4+'P原料'!E4</f>
        <v>0</v>
      </c>
      <c r="F4" s="11">
        <f>'B原料'!F4+'P原料'!F4</f>
        <v>0</v>
      </c>
      <c r="G4" s="11">
        <f>'B原料'!G4+'P原料'!G4</f>
        <v>0</v>
      </c>
      <c r="H4" s="11">
        <f>'B原料'!H4+'P原料'!H4</f>
        <v>0</v>
      </c>
      <c r="I4" s="18">
        <f>'B原料'!I4+'P原料'!I4</f>
        <v>0</v>
      </c>
      <c r="J4" s="30">
        <f>SUM(D4:I4)</f>
        <v>0</v>
      </c>
      <c r="K4" s="22">
        <f>'B原料'!K4+'P原料'!K4</f>
        <v>0</v>
      </c>
      <c r="L4" s="11">
        <f>'B原料'!L4+'P原料'!L4</f>
        <v>0</v>
      </c>
      <c r="M4" s="11">
        <f>'B原料'!M4+'P原料'!M4</f>
        <v>0</v>
      </c>
      <c r="N4" s="11">
        <f>'B原料'!N4+'P原料'!N4</f>
        <v>0</v>
      </c>
      <c r="O4" s="11">
        <f>'B原料'!O4+'P原料'!O4</f>
        <v>0</v>
      </c>
      <c r="P4" s="18">
        <f>'B原料'!P4+'P原料'!P4</f>
        <v>0</v>
      </c>
      <c r="Q4" s="30">
        <f>SUM(K4:P4)</f>
        <v>0</v>
      </c>
      <c r="R4" s="22">
        <f>Q4+J4</f>
        <v>0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'B原料'!D5+'P原料'!D5</f>
        <v>0</v>
      </c>
      <c r="E5" s="11">
        <f>'B原料'!E5+'P原料'!E5</f>
        <v>0</v>
      </c>
      <c r="F5" s="11">
        <f>'B原料'!F5+'P原料'!F5</f>
        <v>0</v>
      </c>
      <c r="G5" s="11">
        <f>'B原料'!G5+'P原料'!G5</f>
        <v>0</v>
      </c>
      <c r="H5" s="11">
        <f>'B原料'!H5+'P原料'!H5</f>
        <v>0</v>
      </c>
      <c r="I5" s="18">
        <f>'B原料'!I5+'P原料'!I5</f>
        <v>0</v>
      </c>
      <c r="J5" s="26">
        <f>SUM(D5:I5)</f>
        <v>0</v>
      </c>
      <c r="K5" s="22">
        <f>'B原料'!K5+'P原料'!K5</f>
        <v>0</v>
      </c>
      <c r="L5" s="11">
        <f>'B原料'!L5+'P原料'!L5</f>
        <v>0</v>
      </c>
      <c r="M5" s="11">
        <f>'B原料'!M5+'P原料'!M5</f>
        <v>0</v>
      </c>
      <c r="N5" s="11">
        <f>'B原料'!N5+'P原料'!N5</f>
        <v>0</v>
      </c>
      <c r="O5" s="11">
        <f>'B原料'!O5+'P原料'!O5</f>
        <v>0</v>
      </c>
      <c r="P5" s="18">
        <f>'B原料'!P5+'P原料'!P5</f>
        <v>0</v>
      </c>
      <c r="Q5" s="26">
        <f>SUM(K5:P5)</f>
        <v>0</v>
      </c>
      <c r="R5" s="22">
        <f>Q5+J5</f>
        <v>0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37" t="str">
        <f>IF(OR(D4=0,D5=0)," ",D5/D4*1000)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 t="str">
        <f t="shared" si="0"/>
        <v> </v>
      </c>
      <c r="M6" s="12" t="str">
        <f t="shared" si="0"/>
        <v> </v>
      </c>
      <c r="N6" s="12" t="str">
        <f t="shared" si="0"/>
        <v> </v>
      </c>
      <c r="O6" s="12" t="str">
        <f t="shared" si="0"/>
        <v> </v>
      </c>
      <c r="P6" s="19" t="str">
        <f t="shared" si="0"/>
        <v> </v>
      </c>
      <c r="Q6" s="27" t="str">
        <f t="shared" si="0"/>
        <v> </v>
      </c>
      <c r="R6" s="23" t="str">
        <f t="shared" si="0"/>
        <v> </v>
      </c>
      <c r="S6" s="5"/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'B原料'!D7+'P原料'!D7</f>
        <v>0</v>
      </c>
      <c r="E7" s="11">
        <f>'B原料'!E7+'P原料'!E7</f>
        <v>4496</v>
      </c>
      <c r="F7" s="11">
        <f>'B原料'!F7+'P原料'!F7</f>
        <v>0</v>
      </c>
      <c r="G7" s="11">
        <f>'B原料'!G7+'P原料'!G7</f>
        <v>0</v>
      </c>
      <c r="H7" s="11">
        <f>'B原料'!H7+'P原料'!H7</f>
        <v>20877</v>
      </c>
      <c r="I7" s="18">
        <f>'B原料'!I7+'P原料'!I7</f>
        <v>12004</v>
      </c>
      <c r="J7" s="30">
        <f>SUM(D7:I7)</f>
        <v>37377</v>
      </c>
      <c r="K7" s="22">
        <f>'B原料'!K7+'P原料'!K7</f>
        <v>0</v>
      </c>
      <c r="L7" s="11">
        <f>'B原料'!L7+'P原料'!L7</f>
        <v>0</v>
      </c>
      <c r="M7" s="11">
        <f>'B原料'!M7+'P原料'!M7</f>
        <v>0</v>
      </c>
      <c r="N7" s="11">
        <f>'B原料'!N7+'P原料'!N7</f>
        <v>6538</v>
      </c>
      <c r="O7" s="11">
        <f>'B原料'!O7+'P原料'!O7</f>
        <v>0</v>
      </c>
      <c r="P7" s="18">
        <f>'B原料'!P7+'P原料'!P7</f>
        <v>17480</v>
      </c>
      <c r="Q7" s="30">
        <f>SUM(K7:P7)</f>
        <v>24018</v>
      </c>
      <c r="R7" s="22">
        <f>Q7+J7</f>
        <v>61395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'B原料'!D8+'P原料'!D8</f>
        <v>0</v>
      </c>
      <c r="E8" s="11">
        <f>'B原料'!E8+'P原料'!E8</f>
        <v>187530</v>
      </c>
      <c r="F8" s="11">
        <f>'B原料'!F8+'P原料'!F8</f>
        <v>0</v>
      </c>
      <c r="G8" s="11">
        <f>'B原料'!G8+'P原料'!G8</f>
        <v>0</v>
      </c>
      <c r="H8" s="11">
        <f>'B原料'!H8+'P原料'!H8</f>
        <v>821285</v>
      </c>
      <c r="I8" s="18">
        <f>'B原料'!I8+'P原料'!I8</f>
        <v>456607</v>
      </c>
      <c r="J8" s="26">
        <f>SUM(D8:I8)</f>
        <v>1465422</v>
      </c>
      <c r="K8" s="22">
        <f>'B原料'!K8+'P原料'!K8</f>
        <v>0</v>
      </c>
      <c r="L8" s="11">
        <f>'B原料'!L8+'P原料'!L8</f>
        <v>0</v>
      </c>
      <c r="M8" s="11">
        <f>'B原料'!M8+'P原料'!M8</f>
        <v>0</v>
      </c>
      <c r="N8" s="11">
        <f>'B原料'!N8+'P原料'!N8</f>
        <v>233221</v>
      </c>
      <c r="O8" s="11">
        <f>'B原料'!O8+'P原料'!O8</f>
        <v>0</v>
      </c>
      <c r="P8" s="18">
        <f>'B原料'!P8+'P原料'!P8</f>
        <v>1117207</v>
      </c>
      <c r="Q8" s="26">
        <f>SUM(K8:P8)</f>
        <v>1350428</v>
      </c>
      <c r="R8" s="22">
        <f>Q8+J8</f>
        <v>2815850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37" t="str">
        <f>IF(OR(D7=0,D8=0)," ",D8/D7*1000)</f>
        <v> </v>
      </c>
      <c r="E9" s="12">
        <f aca="true" t="shared" si="1" ref="E9:R9">IF(OR(E7=0,E8=0)," ",(E8/E7)*1000)</f>
        <v>41710.40925266904</v>
      </c>
      <c r="F9" s="12" t="str">
        <f t="shared" si="1"/>
        <v> </v>
      </c>
      <c r="G9" s="12" t="str">
        <f t="shared" si="1"/>
        <v> </v>
      </c>
      <c r="H9" s="12">
        <f t="shared" si="1"/>
        <v>39339.22498443263</v>
      </c>
      <c r="I9" s="19">
        <f t="shared" si="1"/>
        <v>38037.90403198933</v>
      </c>
      <c r="J9" s="27">
        <f t="shared" si="1"/>
        <v>39206.51737699655</v>
      </c>
      <c r="K9" s="23" t="str">
        <f t="shared" si="1"/>
        <v> </v>
      </c>
      <c r="L9" s="12" t="str">
        <f t="shared" si="1"/>
        <v> </v>
      </c>
      <c r="M9" s="12" t="str">
        <f t="shared" si="1"/>
        <v> </v>
      </c>
      <c r="N9" s="12">
        <f t="shared" si="1"/>
        <v>35671.61211379626</v>
      </c>
      <c r="O9" s="12" t="str">
        <f t="shared" si="1"/>
        <v> </v>
      </c>
      <c r="P9" s="19">
        <f t="shared" si="1"/>
        <v>63913.44393592677</v>
      </c>
      <c r="Q9" s="27">
        <f t="shared" si="1"/>
        <v>56225.66408526938</v>
      </c>
      <c r="R9" s="23">
        <f t="shared" si="1"/>
        <v>45864.48407850802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'B原料'!D10+'P原料'!D10</f>
        <v>0</v>
      </c>
      <c r="E10" s="11">
        <f>'B原料'!E10+'P原料'!E10</f>
        <v>0</v>
      </c>
      <c r="F10" s="11">
        <f>'B原料'!F10+'P原料'!F10</f>
        <v>0</v>
      </c>
      <c r="G10" s="11">
        <f>'B原料'!G10+'P原料'!G10</f>
        <v>0</v>
      </c>
      <c r="H10" s="11">
        <f>'B原料'!H10+'P原料'!H10</f>
        <v>34452</v>
      </c>
      <c r="I10" s="18">
        <f>'B原料'!I10+'P原料'!I10</f>
        <v>10971</v>
      </c>
      <c r="J10" s="30">
        <f>SUM(D10:I10)</f>
        <v>45423</v>
      </c>
      <c r="K10" s="22">
        <f>'B原料'!K10+'P原料'!K10</f>
        <v>0</v>
      </c>
      <c r="L10" s="11">
        <f>'B原料'!L10+'P原料'!L10</f>
        <v>0</v>
      </c>
      <c r="M10" s="11">
        <f>'B原料'!M10+'P原料'!M10</f>
        <v>0</v>
      </c>
      <c r="N10" s="11">
        <f>'B原料'!N10+'P原料'!N10</f>
        <v>0</v>
      </c>
      <c r="O10" s="11">
        <f>'B原料'!O10+'P原料'!O10</f>
        <v>0</v>
      </c>
      <c r="P10" s="18">
        <f>'B原料'!P10+'P原料'!P10</f>
        <v>0</v>
      </c>
      <c r="Q10" s="30">
        <f>SUM(K10:P10)</f>
        <v>0</v>
      </c>
      <c r="R10" s="22">
        <f>Q10+J10</f>
        <v>45423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'B原料'!D11+'P原料'!D11</f>
        <v>0</v>
      </c>
      <c r="E11" s="11">
        <f>'B原料'!E11+'P原料'!E11</f>
        <v>0</v>
      </c>
      <c r="F11" s="11">
        <f>'B原料'!F11+'P原料'!F11</f>
        <v>0</v>
      </c>
      <c r="G11" s="11">
        <f>'B原料'!G11+'P原料'!G11</f>
        <v>0</v>
      </c>
      <c r="H11" s="11">
        <f>'B原料'!H11+'P原料'!H11</f>
        <v>1308630</v>
      </c>
      <c r="I11" s="18">
        <f>'B原料'!I11+'P原料'!I11</f>
        <v>415886</v>
      </c>
      <c r="J11" s="26">
        <f>SUM(D11:I11)</f>
        <v>1724516</v>
      </c>
      <c r="K11" s="22">
        <f>'B原料'!K11+'P原料'!K11</f>
        <v>0</v>
      </c>
      <c r="L11" s="11">
        <f>'B原料'!L11+'P原料'!L11</f>
        <v>0</v>
      </c>
      <c r="M11" s="11">
        <f>'B原料'!M11+'P原料'!M11</f>
        <v>0</v>
      </c>
      <c r="N11" s="11">
        <f>'B原料'!N11+'P原料'!N11</f>
        <v>0</v>
      </c>
      <c r="O11" s="11">
        <f>'B原料'!O11+'P原料'!O11</f>
        <v>0</v>
      </c>
      <c r="P11" s="18">
        <f>'B原料'!P11+'P原料'!P11</f>
        <v>0</v>
      </c>
      <c r="Q11" s="26">
        <f>SUM(K11:P11)</f>
        <v>0</v>
      </c>
      <c r="R11" s="22">
        <f>Q11+J11</f>
        <v>1724516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37" t="str">
        <f>IF(OR(D10=0,D11=0)," ",D11/D10*1000)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>
        <f t="shared" si="2"/>
        <v>37984.15186346221</v>
      </c>
      <c r="I12" s="19">
        <f t="shared" si="2"/>
        <v>37907.756813417196</v>
      </c>
      <c r="J12" s="27">
        <f t="shared" si="2"/>
        <v>37965.70019593598</v>
      </c>
      <c r="K12" s="23" t="str">
        <f t="shared" si="2"/>
        <v> </v>
      </c>
      <c r="L12" s="12" t="str">
        <f t="shared" si="2"/>
        <v> 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 t="str">
        <f t="shared" si="2"/>
        <v> </v>
      </c>
      <c r="R12" s="23">
        <f t="shared" si="2"/>
        <v>37965.70019593598</v>
      </c>
      <c r="S12" s="5"/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'B原料'!D13+'P原料'!D13</f>
        <v>0</v>
      </c>
      <c r="E13" s="11">
        <f>'B原料'!E13+'P原料'!E13</f>
        <v>0</v>
      </c>
      <c r="F13" s="11">
        <f>'B原料'!F13+'P原料'!F13</f>
        <v>16748</v>
      </c>
      <c r="G13" s="11">
        <f>'B原料'!G13+'P原料'!G13</f>
        <v>0</v>
      </c>
      <c r="H13" s="11">
        <f>'B原料'!H13+'P原料'!H13</f>
        <v>0</v>
      </c>
      <c r="I13" s="18">
        <f>'B原料'!I13+'P原料'!I13</f>
        <v>13993</v>
      </c>
      <c r="J13" s="30">
        <f>SUM(D13:I13)</f>
        <v>30741</v>
      </c>
      <c r="K13" s="22">
        <f>'B原料'!K13+'P原料'!K13</f>
        <v>0</v>
      </c>
      <c r="L13" s="11">
        <f>'B原料'!L13+'P原料'!L13</f>
        <v>1795</v>
      </c>
      <c r="M13" s="11">
        <f>'B原料'!M13+'P原料'!M13</f>
        <v>0</v>
      </c>
      <c r="N13" s="11">
        <f>'B原料'!N13+'P原料'!N13</f>
        <v>0</v>
      </c>
      <c r="O13" s="11">
        <f>'B原料'!O13+'P原料'!O13</f>
        <v>0</v>
      </c>
      <c r="P13" s="18">
        <f>'B原料'!P13+'P原料'!P13</f>
        <v>0</v>
      </c>
      <c r="Q13" s="30">
        <f>SUM(K13:P13)</f>
        <v>1795</v>
      </c>
      <c r="R13" s="22">
        <f>Q13+J13</f>
        <v>32536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'B原料'!D14+'P原料'!D14</f>
        <v>0</v>
      </c>
      <c r="E14" s="11">
        <f>'B原料'!E14+'P原料'!E14</f>
        <v>0</v>
      </c>
      <c r="F14" s="11">
        <f>'B原料'!F14+'P原料'!F14</f>
        <v>485061</v>
      </c>
      <c r="G14" s="11">
        <f>'B原料'!G14+'P原料'!G14</f>
        <v>0</v>
      </c>
      <c r="H14" s="11">
        <f>'B原料'!H14+'P原料'!H14</f>
        <v>0</v>
      </c>
      <c r="I14" s="18">
        <f>'B原料'!I14+'P原料'!I14</f>
        <v>603616</v>
      </c>
      <c r="J14" s="26">
        <f>SUM(D14:I14)</f>
        <v>1088677</v>
      </c>
      <c r="K14" s="22">
        <f>'B原料'!K14+'P原料'!K14</f>
        <v>0</v>
      </c>
      <c r="L14" s="11">
        <f>'B原料'!L14+'P原料'!L14</f>
        <v>78071</v>
      </c>
      <c r="M14" s="11">
        <f>'B原料'!M14+'P原料'!M14</f>
        <v>0</v>
      </c>
      <c r="N14" s="11">
        <f>'B原料'!N14+'P原料'!N14</f>
        <v>0</v>
      </c>
      <c r="O14" s="11">
        <f>'B原料'!O14+'P原料'!O14</f>
        <v>0</v>
      </c>
      <c r="P14" s="18">
        <f>'B原料'!P14+'P原料'!P14</f>
        <v>0</v>
      </c>
      <c r="Q14" s="26">
        <f>SUM(K14:P14)</f>
        <v>78071</v>
      </c>
      <c r="R14" s="22">
        <f>Q14+J14</f>
        <v>1166748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37" t="str">
        <f>IF(OR(D13=0,D14=0)," ",D14/D13*1000)</f>
        <v> </v>
      </c>
      <c r="E15" s="12" t="str">
        <f aca="true" t="shared" si="3" ref="E15:R15">IF(OR(E13=0,E14=0)," ",(E14/E13)*1000)</f>
        <v> </v>
      </c>
      <c r="F15" s="12">
        <f t="shared" si="3"/>
        <v>28962.32385956532</v>
      </c>
      <c r="G15" s="12" t="str">
        <f t="shared" si="3"/>
        <v> </v>
      </c>
      <c r="H15" s="12" t="str">
        <f t="shared" si="3"/>
        <v> </v>
      </c>
      <c r="I15" s="19">
        <f t="shared" si="3"/>
        <v>43136.99706996355</v>
      </c>
      <c r="J15" s="27">
        <f t="shared" si="3"/>
        <v>35414.495299437236</v>
      </c>
      <c r="K15" s="23" t="str">
        <f t="shared" si="3"/>
        <v> </v>
      </c>
      <c r="L15" s="12">
        <f t="shared" si="3"/>
        <v>43493.59331476323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43493.59331476323</v>
      </c>
      <c r="R15" s="23">
        <f t="shared" si="3"/>
        <v>35860.216375706914</v>
      </c>
      <c r="S15" s="5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'B原料'!D16+'P原料'!D16</f>
        <v>16533</v>
      </c>
      <c r="E16" s="11">
        <f>'B原料'!E16+'P原料'!E16</f>
        <v>23634</v>
      </c>
      <c r="F16" s="11">
        <f>'B原料'!F16+'P原料'!F16</f>
        <v>0</v>
      </c>
      <c r="G16" s="11">
        <f>'B原料'!G16+'P原料'!G16</f>
        <v>0</v>
      </c>
      <c r="H16" s="11">
        <f>'B原料'!H16+'P原料'!H16</f>
        <v>13498</v>
      </c>
      <c r="I16" s="18">
        <f>'B原料'!I16+'P原料'!I16</f>
        <v>15324</v>
      </c>
      <c r="J16" s="30">
        <f>SUM(D16:I16)</f>
        <v>68989</v>
      </c>
      <c r="K16" s="22">
        <f>'B原料'!K16+'P原料'!K16</f>
        <v>0</v>
      </c>
      <c r="L16" s="11">
        <f>'B原料'!L16+'P原料'!L16</f>
        <v>17333</v>
      </c>
      <c r="M16" s="11">
        <f>'B原料'!M16+'P原料'!M16</f>
        <v>7745</v>
      </c>
      <c r="N16" s="11">
        <f>'B原料'!N16+'P原料'!N16</f>
        <v>4000</v>
      </c>
      <c r="O16" s="11">
        <f>'B原料'!O16+'P原料'!O16</f>
        <v>0</v>
      </c>
      <c r="P16" s="18">
        <f>'B原料'!P16+'P原料'!P16</f>
        <v>3800</v>
      </c>
      <c r="Q16" s="30">
        <f>SUM(K16:P16)</f>
        <v>32878</v>
      </c>
      <c r="R16" s="22">
        <f>Q16+J16</f>
        <v>101867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'B原料'!D17+'P原料'!D17</f>
        <v>733371</v>
      </c>
      <c r="E17" s="11">
        <f>'B原料'!E17+'P原料'!E17</f>
        <v>555708</v>
      </c>
      <c r="F17" s="11">
        <f>'B原料'!F17+'P原料'!F17</f>
        <v>0</v>
      </c>
      <c r="G17" s="11">
        <f>'B原料'!G17+'P原料'!G17</f>
        <v>0</v>
      </c>
      <c r="H17" s="11">
        <f>'B原料'!H17+'P原料'!H17</f>
        <v>523339</v>
      </c>
      <c r="I17" s="18">
        <f>'B原料'!I17+'P原料'!I17</f>
        <v>573201</v>
      </c>
      <c r="J17" s="26">
        <f>SUM(D17:I17)</f>
        <v>2385619</v>
      </c>
      <c r="K17" s="22">
        <f>'B原料'!K17+'P原料'!K17</f>
        <v>0</v>
      </c>
      <c r="L17" s="11">
        <f>'B原料'!L17+'P原料'!L17</f>
        <v>644305</v>
      </c>
      <c r="M17" s="11">
        <f>'B原料'!M17+'P原料'!M17</f>
        <v>343680</v>
      </c>
      <c r="N17" s="11">
        <f>'B原料'!N17+'P原料'!N17</f>
        <v>238017</v>
      </c>
      <c r="O17" s="11">
        <f>'B原料'!O17+'P原料'!O17</f>
        <v>0</v>
      </c>
      <c r="P17" s="18">
        <f>'B原料'!P17+'P原料'!P17</f>
        <v>225693</v>
      </c>
      <c r="Q17" s="26">
        <f>SUM(K17:P17)</f>
        <v>1451695</v>
      </c>
      <c r="R17" s="22">
        <f>Q17+J17</f>
        <v>3837314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37">
        <f>IF(OR(D16=0,D17=0)," ",D17/D16*1000)</f>
        <v>44358.01125022682</v>
      </c>
      <c r="E18" s="12">
        <f aca="true" t="shared" si="4" ref="E18:R18">IF(OR(E16=0,E17=0)," ",(E17/E16)*1000)</f>
        <v>23513.074384361513</v>
      </c>
      <c r="F18" s="12" t="str">
        <f t="shared" si="4"/>
        <v> </v>
      </c>
      <c r="G18" s="12" t="str">
        <f t="shared" si="4"/>
        <v> </v>
      </c>
      <c r="H18" s="12">
        <f t="shared" si="4"/>
        <v>38771.59579196919</v>
      </c>
      <c r="I18" s="19">
        <f t="shared" si="4"/>
        <v>37405.44244322631</v>
      </c>
      <c r="J18" s="27">
        <f t="shared" si="4"/>
        <v>34579.70111177144</v>
      </c>
      <c r="K18" s="23" t="str">
        <f t="shared" si="4"/>
        <v> </v>
      </c>
      <c r="L18" s="12">
        <f t="shared" si="4"/>
        <v>37172.1571568684</v>
      </c>
      <c r="M18" s="12">
        <f t="shared" si="4"/>
        <v>44374.435119431895</v>
      </c>
      <c r="N18" s="12">
        <f t="shared" si="4"/>
        <v>59504.25</v>
      </c>
      <c r="O18" s="12" t="str">
        <f t="shared" si="4"/>
        <v> </v>
      </c>
      <c r="P18" s="19">
        <f t="shared" si="4"/>
        <v>59392.8947368421</v>
      </c>
      <c r="Q18" s="27">
        <f t="shared" si="4"/>
        <v>44153.993551919215</v>
      </c>
      <c r="R18" s="23">
        <f t="shared" si="4"/>
        <v>37669.84401229053</v>
      </c>
      <c r="S18" s="5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'B原料'!D19+'P原料'!D19</f>
        <v>0</v>
      </c>
      <c r="E19" s="11">
        <f>'B原料'!E19+'P原料'!E19</f>
        <v>0</v>
      </c>
      <c r="F19" s="11">
        <f>'B原料'!F19+'P原料'!F19</f>
        <v>0</v>
      </c>
      <c r="G19" s="11">
        <f>'B原料'!G19+'P原料'!G19</f>
        <v>0</v>
      </c>
      <c r="H19" s="11">
        <f>'B原料'!H19+'P原料'!H19</f>
        <v>0</v>
      </c>
      <c r="I19" s="18">
        <f>'B原料'!I19+'P原料'!I19</f>
        <v>0</v>
      </c>
      <c r="J19" s="30">
        <f>SUM(D19:I19)</f>
        <v>0</v>
      </c>
      <c r="K19" s="22">
        <f>'B原料'!K19+'P原料'!K19</f>
        <v>0</v>
      </c>
      <c r="L19" s="11">
        <f>'B原料'!L19+'P原料'!L19</f>
        <v>0</v>
      </c>
      <c r="M19" s="11">
        <f>'B原料'!M19+'P原料'!M19</f>
        <v>0</v>
      </c>
      <c r="N19" s="11">
        <f>'B原料'!N19+'P原料'!N19</f>
        <v>0</v>
      </c>
      <c r="O19" s="11">
        <f>'B原料'!O19+'P原料'!O19</f>
        <v>0</v>
      </c>
      <c r="P19" s="18">
        <f>'B原料'!P19+'P原料'!P19</f>
        <v>0</v>
      </c>
      <c r="Q19" s="30">
        <f>SUM(K19:P19)</f>
        <v>0</v>
      </c>
      <c r="R19" s="22">
        <f>Q19+J19</f>
        <v>0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'B原料'!D20+'P原料'!D20</f>
        <v>0</v>
      </c>
      <c r="E20" s="11">
        <f>'B原料'!E20+'P原料'!E20</f>
        <v>0</v>
      </c>
      <c r="F20" s="11">
        <f>'B原料'!F20+'P原料'!F20</f>
        <v>0</v>
      </c>
      <c r="G20" s="11">
        <f>'B原料'!G20+'P原料'!G20</f>
        <v>0</v>
      </c>
      <c r="H20" s="11">
        <f>'B原料'!H20+'P原料'!H20</f>
        <v>0</v>
      </c>
      <c r="I20" s="18">
        <f>'B原料'!I20+'P原料'!I20</f>
        <v>0</v>
      </c>
      <c r="J20" s="26">
        <f>SUM(D20:I20)</f>
        <v>0</v>
      </c>
      <c r="K20" s="22">
        <f>'B原料'!K20+'P原料'!K20</f>
        <v>0</v>
      </c>
      <c r="L20" s="11">
        <f>'B原料'!L20+'P原料'!L20</f>
        <v>0</v>
      </c>
      <c r="M20" s="11">
        <f>'B原料'!M20+'P原料'!M20</f>
        <v>0</v>
      </c>
      <c r="N20" s="11">
        <f>'B原料'!N20+'P原料'!N20</f>
        <v>0</v>
      </c>
      <c r="O20" s="11">
        <f>'B原料'!O20+'P原料'!O20</f>
        <v>0</v>
      </c>
      <c r="P20" s="18">
        <f>'B原料'!P20+'P原料'!P20</f>
        <v>0</v>
      </c>
      <c r="Q20" s="26">
        <f>SUM(K20:P20)</f>
        <v>0</v>
      </c>
      <c r="R20" s="22">
        <f>Q20+J20</f>
        <v>0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37" t="str">
        <f>IF(OR(D19=0,D20=0)," ",D20/D19*1000)</f>
        <v> </v>
      </c>
      <c r="E21" s="12" t="str">
        <f aca="true" t="shared" si="5" ref="E21:R21">IF(OR(E19=0,E20=0)," ",(E20/E19)*1000)</f>
        <v> 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 t="str">
        <f t="shared" si="5"/>
        <v> 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 t="str">
        <f t="shared" si="5"/>
        <v> </v>
      </c>
      <c r="S21" s="5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'B原料'!D22+'P原料'!D22</f>
        <v>0</v>
      </c>
      <c r="E22" s="11">
        <f>'B原料'!E22+'P原料'!E22</f>
        <v>0</v>
      </c>
      <c r="F22" s="11">
        <f>'B原料'!F22+'P原料'!F22</f>
        <v>0</v>
      </c>
      <c r="G22" s="11">
        <f>'B原料'!G22+'P原料'!G22</f>
        <v>0</v>
      </c>
      <c r="H22" s="11">
        <f>'B原料'!H22+'P原料'!H22</f>
        <v>0</v>
      </c>
      <c r="I22" s="18">
        <f>'B原料'!I22+'P原料'!I22</f>
        <v>0</v>
      </c>
      <c r="J22" s="30">
        <f>SUM(D22:I22)</f>
        <v>0</v>
      </c>
      <c r="K22" s="22">
        <f>'B原料'!K22+'P原料'!K22</f>
        <v>0</v>
      </c>
      <c r="L22" s="11">
        <f>'B原料'!L22+'P原料'!L22</f>
        <v>0</v>
      </c>
      <c r="M22" s="11">
        <f>'B原料'!M22+'P原料'!M22</f>
        <v>0</v>
      </c>
      <c r="N22" s="11">
        <f>'B原料'!N22+'P原料'!N22</f>
        <v>0</v>
      </c>
      <c r="O22" s="11">
        <f>'B原料'!O22+'P原料'!O22</f>
        <v>0</v>
      </c>
      <c r="P22" s="18">
        <f>'B原料'!P22+'P原料'!P22</f>
        <v>0</v>
      </c>
      <c r="Q22" s="30">
        <f>SUM(K22:P22)</f>
        <v>0</v>
      </c>
      <c r="R22" s="22">
        <f>Q22+J22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'B原料'!D23+'P原料'!D23</f>
        <v>0</v>
      </c>
      <c r="E23" s="11">
        <f>'B原料'!E23+'P原料'!E23</f>
        <v>0</v>
      </c>
      <c r="F23" s="11">
        <f>'B原料'!F23+'P原料'!F23</f>
        <v>0</v>
      </c>
      <c r="G23" s="11">
        <f>'B原料'!G23+'P原料'!G23</f>
        <v>0</v>
      </c>
      <c r="H23" s="11">
        <f>'B原料'!H23+'P原料'!H23</f>
        <v>0</v>
      </c>
      <c r="I23" s="18">
        <f>'B原料'!I23+'P原料'!I23</f>
        <v>0</v>
      </c>
      <c r="J23" s="26">
        <f>SUM(D23:I23)</f>
        <v>0</v>
      </c>
      <c r="K23" s="22">
        <f>'B原料'!K23+'P原料'!K23</f>
        <v>0</v>
      </c>
      <c r="L23" s="11">
        <f>'B原料'!L23+'P原料'!L23</f>
        <v>0</v>
      </c>
      <c r="M23" s="11">
        <f>'B原料'!M23+'P原料'!M23</f>
        <v>0</v>
      </c>
      <c r="N23" s="11">
        <f>'B原料'!N23+'P原料'!N23</f>
        <v>0</v>
      </c>
      <c r="O23" s="11">
        <f>'B原料'!O23+'P原料'!O23</f>
        <v>0</v>
      </c>
      <c r="P23" s="18">
        <f>'B原料'!P23+'P原料'!P23</f>
        <v>0</v>
      </c>
      <c r="Q23" s="26">
        <f>SUM(K23:P23)</f>
        <v>0</v>
      </c>
      <c r="R23" s="22">
        <f>Q23+J23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37" t="str">
        <f>IF(OR(D22=0,D23=0)," ",D23/D22*1000)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5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'B原料'!D25+'P原料'!D25</f>
        <v>0</v>
      </c>
      <c r="E25" s="11">
        <f>'B原料'!E25+'P原料'!E25</f>
        <v>0</v>
      </c>
      <c r="F25" s="11">
        <f>'B原料'!F25+'P原料'!F25</f>
        <v>0</v>
      </c>
      <c r="G25" s="11">
        <f>'B原料'!G25+'P原料'!G25</f>
        <v>0</v>
      </c>
      <c r="H25" s="11">
        <f>'B原料'!H25+'P原料'!H25</f>
        <v>0</v>
      </c>
      <c r="I25" s="18">
        <f>'B原料'!I25+'P原料'!I25</f>
        <v>0</v>
      </c>
      <c r="J25" s="30">
        <f>SUM(D25:I25)</f>
        <v>0</v>
      </c>
      <c r="K25" s="22">
        <f>'B原料'!K25+'P原料'!K25</f>
        <v>0</v>
      </c>
      <c r="L25" s="11">
        <f>'B原料'!L25+'P原料'!L25</f>
        <v>0</v>
      </c>
      <c r="M25" s="11">
        <f>'B原料'!M25+'P原料'!M25</f>
        <v>0</v>
      </c>
      <c r="N25" s="11">
        <f>'B原料'!N25+'P原料'!N25</f>
        <v>0</v>
      </c>
      <c r="O25" s="11">
        <f>'B原料'!O25+'P原料'!O25</f>
        <v>0</v>
      </c>
      <c r="P25" s="18">
        <f>'B原料'!P25+'P原料'!P25</f>
        <v>0</v>
      </c>
      <c r="Q25" s="30">
        <f>SUM(K25:P25)</f>
        <v>0</v>
      </c>
      <c r="R25" s="22">
        <f>Q25+J25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'B原料'!D26+'P原料'!D26</f>
        <v>0</v>
      </c>
      <c r="E26" s="11">
        <f>'B原料'!E26+'P原料'!E26</f>
        <v>0</v>
      </c>
      <c r="F26" s="11">
        <f>'B原料'!F26+'P原料'!F26</f>
        <v>0</v>
      </c>
      <c r="G26" s="11">
        <f>'B原料'!G26+'P原料'!G26</f>
        <v>0</v>
      </c>
      <c r="H26" s="11">
        <f>'B原料'!H26+'P原料'!H26</f>
        <v>0</v>
      </c>
      <c r="I26" s="18">
        <f>'B原料'!I26+'P原料'!I26</f>
        <v>0</v>
      </c>
      <c r="J26" s="26">
        <f>SUM(D26:I26)</f>
        <v>0</v>
      </c>
      <c r="K26" s="22">
        <f>'B原料'!K26+'P原料'!K26</f>
        <v>0</v>
      </c>
      <c r="L26" s="11">
        <f>'B原料'!L26+'P原料'!L26</f>
        <v>0</v>
      </c>
      <c r="M26" s="11">
        <f>'B原料'!M26+'P原料'!M26</f>
        <v>0</v>
      </c>
      <c r="N26" s="11">
        <f>'B原料'!N26+'P原料'!N26</f>
        <v>0</v>
      </c>
      <c r="O26" s="11">
        <f>'B原料'!O26+'P原料'!O26</f>
        <v>0</v>
      </c>
      <c r="P26" s="18">
        <f>'B原料'!P26+'P原料'!P26</f>
        <v>0</v>
      </c>
      <c r="Q26" s="26">
        <f>SUM(K26:P26)</f>
        <v>0</v>
      </c>
      <c r="R26" s="22">
        <f>Q26+J26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37" t="str">
        <f>IF(OR(D25=0,D26=0)," ",D26/D25*1000)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5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'B原料'!D28+'P原料'!D28</f>
        <v>0</v>
      </c>
      <c r="E28" s="11">
        <f>'B原料'!E28+'P原料'!E28</f>
        <v>0</v>
      </c>
      <c r="F28" s="11">
        <f>'B原料'!F28+'P原料'!F28</f>
        <v>0</v>
      </c>
      <c r="G28" s="11">
        <f>'B原料'!G28+'P原料'!G28</f>
        <v>0</v>
      </c>
      <c r="H28" s="11">
        <f>'B原料'!H28+'P原料'!H28</f>
        <v>0</v>
      </c>
      <c r="I28" s="18">
        <f>'B原料'!I28+'P原料'!I28</f>
        <v>0</v>
      </c>
      <c r="J28" s="30">
        <f>SUM(D28:I28)</f>
        <v>0</v>
      </c>
      <c r="K28" s="22">
        <f>'B原料'!K28+'P原料'!K28</f>
        <v>0</v>
      </c>
      <c r="L28" s="11">
        <f>'B原料'!L28+'P原料'!L28</f>
        <v>0</v>
      </c>
      <c r="M28" s="11">
        <f>'B原料'!M28+'P原料'!M28</f>
        <v>0</v>
      </c>
      <c r="N28" s="11">
        <f>'B原料'!N28+'P原料'!N28</f>
        <v>0</v>
      </c>
      <c r="O28" s="11">
        <f>'B原料'!O28+'P原料'!O28</f>
        <v>0</v>
      </c>
      <c r="P28" s="18">
        <f>'B原料'!P28+'P原料'!P28</f>
        <v>0</v>
      </c>
      <c r="Q28" s="30">
        <f>SUM(K28:P28)</f>
        <v>0</v>
      </c>
      <c r="R28" s="22">
        <f>Q28+J28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'B原料'!D29+'P原料'!D29</f>
        <v>0</v>
      </c>
      <c r="E29" s="11">
        <f>'B原料'!E29+'P原料'!E29</f>
        <v>0</v>
      </c>
      <c r="F29" s="11">
        <f>'B原料'!F29+'P原料'!F29</f>
        <v>0</v>
      </c>
      <c r="G29" s="11">
        <f>'B原料'!G29+'P原料'!G29</f>
        <v>0</v>
      </c>
      <c r="H29" s="11">
        <f>'B原料'!H29+'P原料'!H29</f>
        <v>0</v>
      </c>
      <c r="I29" s="18">
        <f>'B原料'!I29+'P原料'!I29</f>
        <v>0</v>
      </c>
      <c r="J29" s="26">
        <f>SUM(D29:I29)</f>
        <v>0</v>
      </c>
      <c r="K29" s="22">
        <f>'B原料'!K29+'P原料'!K29</f>
        <v>0</v>
      </c>
      <c r="L29" s="11">
        <f>'B原料'!L29+'P原料'!L29</f>
        <v>0</v>
      </c>
      <c r="M29" s="11">
        <f>'B原料'!M29+'P原料'!M29</f>
        <v>0</v>
      </c>
      <c r="N29" s="11">
        <f>'B原料'!N29+'P原料'!N29</f>
        <v>0</v>
      </c>
      <c r="O29" s="11">
        <f>'B原料'!O29+'P原料'!O29</f>
        <v>0</v>
      </c>
      <c r="P29" s="18">
        <f>'B原料'!P29+'P原料'!P29</f>
        <v>0</v>
      </c>
      <c r="Q29" s="26">
        <f>SUM(K29:P29)</f>
        <v>0</v>
      </c>
      <c r="R29" s="22">
        <f>Q29+J29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37" t="str">
        <f>IF(OR(D28=0,D29=0)," ",D29/D28*1000)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5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'B原料'!D31+'P原料'!D31</f>
        <v>11573</v>
      </c>
      <c r="E31" s="11">
        <f>'B原料'!E31+'P原料'!E31</f>
        <v>0</v>
      </c>
      <c r="F31" s="11">
        <f>'B原料'!F31+'P原料'!F31</f>
        <v>6434</v>
      </c>
      <c r="G31" s="11">
        <f>'B原料'!G31+'P原料'!G31</f>
        <v>0</v>
      </c>
      <c r="H31" s="11">
        <f>'B原料'!H31+'P原料'!H31</f>
        <v>2497</v>
      </c>
      <c r="I31" s="18">
        <f>'B原料'!I31+'P原料'!I31</f>
        <v>20054</v>
      </c>
      <c r="J31" s="30">
        <f>SUM(D31:I31)</f>
        <v>40558</v>
      </c>
      <c r="K31" s="22">
        <f>'B原料'!K31+'P原料'!K31</f>
        <v>11621</v>
      </c>
      <c r="L31" s="11">
        <f>'B原料'!L31+'P原料'!L31</f>
        <v>0</v>
      </c>
      <c r="M31" s="11">
        <f>'B原料'!M31+'P原料'!M31</f>
        <v>0</v>
      </c>
      <c r="N31" s="11">
        <f>'B原料'!N31+'P原料'!N31</f>
        <v>0</v>
      </c>
      <c r="O31" s="11">
        <f>'B原料'!O31+'P原料'!O31</f>
        <v>2999</v>
      </c>
      <c r="P31" s="18">
        <f>'B原料'!P31+'P原料'!P31</f>
        <v>2370</v>
      </c>
      <c r="Q31" s="30">
        <f>SUM(K31:P31)</f>
        <v>16990</v>
      </c>
      <c r="R31" s="22">
        <f>Q31+J31</f>
        <v>57548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'B原料'!D32+'P原料'!D32</f>
        <v>355792</v>
      </c>
      <c r="E32" s="11">
        <f>'B原料'!E32+'P原料'!E32</f>
        <v>0</v>
      </c>
      <c r="F32" s="11">
        <f>'B原料'!F32+'P原料'!F32</f>
        <v>238085</v>
      </c>
      <c r="G32" s="11">
        <f>'B原料'!G32+'P原料'!G32</f>
        <v>0</v>
      </c>
      <c r="H32" s="11">
        <f>'B原料'!H32+'P原料'!H32</f>
        <v>93288</v>
      </c>
      <c r="I32" s="18">
        <f>'B原料'!I32+'P原料'!I32</f>
        <v>785460</v>
      </c>
      <c r="J32" s="26">
        <f>SUM(D32:I32)</f>
        <v>1472625</v>
      </c>
      <c r="K32" s="22">
        <f>'B原料'!K32+'P原料'!K32</f>
        <v>452687</v>
      </c>
      <c r="L32" s="11">
        <f>'B原料'!L32+'P原料'!L32</f>
        <v>0</v>
      </c>
      <c r="M32" s="11">
        <f>'B原料'!M32+'P原料'!M32</f>
        <v>0</v>
      </c>
      <c r="N32" s="11">
        <f>'B原料'!N32+'P原料'!N32</f>
        <v>0</v>
      </c>
      <c r="O32" s="11">
        <f>'B原料'!O32+'P原料'!O32</f>
        <v>195242</v>
      </c>
      <c r="P32" s="18">
        <f>'B原料'!P32+'P原料'!P32</f>
        <v>143991</v>
      </c>
      <c r="Q32" s="26">
        <f>SUM(K32:P32)</f>
        <v>791920</v>
      </c>
      <c r="R32" s="22">
        <f>Q32+J32</f>
        <v>2264545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37">
        <f>IF(OR(D31=0,D32=0)," ",D32/D31*1000)</f>
        <v>30743.28177654886</v>
      </c>
      <c r="E33" s="12" t="str">
        <f aca="true" t="shared" si="9" ref="E33:R33">IF(OR(E31=0,E32=0)," ",(E32/E31)*1000)</f>
        <v> </v>
      </c>
      <c r="F33" s="12">
        <f t="shared" si="9"/>
        <v>37004.19645632577</v>
      </c>
      <c r="G33" s="12" t="str">
        <f t="shared" si="9"/>
        <v> </v>
      </c>
      <c r="H33" s="12">
        <f t="shared" si="9"/>
        <v>37360.03203844614</v>
      </c>
      <c r="I33" s="19">
        <f t="shared" si="9"/>
        <v>39167.24842924105</v>
      </c>
      <c r="J33" s="27">
        <f t="shared" si="9"/>
        <v>36309.11287538833</v>
      </c>
      <c r="K33" s="23">
        <f t="shared" si="9"/>
        <v>38954.22080715945</v>
      </c>
      <c r="L33" s="12" t="str">
        <f t="shared" si="9"/>
        <v> </v>
      </c>
      <c r="M33" s="12" t="str">
        <f t="shared" si="9"/>
        <v> </v>
      </c>
      <c r="N33" s="12" t="str">
        <f t="shared" si="9"/>
        <v> </v>
      </c>
      <c r="O33" s="12">
        <f t="shared" si="9"/>
        <v>65102.36745581861</v>
      </c>
      <c r="P33" s="19">
        <f t="shared" si="9"/>
        <v>60755.696202531646</v>
      </c>
      <c r="Q33" s="27">
        <f t="shared" si="9"/>
        <v>46610.94761624485</v>
      </c>
      <c r="R33" s="23">
        <f t="shared" si="9"/>
        <v>39350.54215611316</v>
      </c>
      <c r="S33" s="5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'B原料'!D34+'P原料'!D34</f>
        <v>0</v>
      </c>
      <c r="E34" s="11">
        <f>'B原料'!E34+'P原料'!E34</f>
        <v>0</v>
      </c>
      <c r="F34" s="11">
        <f>'B原料'!F34+'P原料'!F34</f>
        <v>0</v>
      </c>
      <c r="G34" s="11">
        <f>'B原料'!G34+'P原料'!G34</f>
        <v>0</v>
      </c>
      <c r="H34" s="11">
        <f>'B原料'!H34+'P原料'!H34</f>
        <v>0</v>
      </c>
      <c r="I34" s="18">
        <f>'B原料'!I34+'P原料'!I34</f>
        <v>0</v>
      </c>
      <c r="J34" s="30">
        <f>SUM(D34:I34)</f>
        <v>0</v>
      </c>
      <c r="K34" s="22">
        <f>'B原料'!K34+'P原料'!K34</f>
        <v>0</v>
      </c>
      <c r="L34" s="11">
        <f>'B原料'!L34+'P原料'!L34</f>
        <v>0</v>
      </c>
      <c r="M34" s="11">
        <f>'B原料'!M34+'P原料'!M34</f>
        <v>0</v>
      </c>
      <c r="N34" s="11">
        <f>'B原料'!N34+'P原料'!N34</f>
        <v>0</v>
      </c>
      <c r="O34" s="11">
        <f>'B原料'!O34+'P原料'!O34</f>
        <v>0</v>
      </c>
      <c r="P34" s="18">
        <f>'B原料'!P34+'P原料'!P34</f>
        <v>0</v>
      </c>
      <c r="Q34" s="30">
        <f>SUM(K34:P34)</f>
        <v>0</v>
      </c>
      <c r="R34" s="22">
        <f>Q34+J34</f>
        <v>0</v>
      </c>
      <c r="S34" s="5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'B原料'!D35+'P原料'!D35</f>
        <v>0</v>
      </c>
      <c r="E35" s="11">
        <f>'B原料'!E35+'P原料'!E35</f>
        <v>0</v>
      </c>
      <c r="F35" s="11">
        <f>'B原料'!F35+'P原料'!F35</f>
        <v>0</v>
      </c>
      <c r="G35" s="11">
        <f>'B原料'!G35+'P原料'!G35</f>
        <v>0</v>
      </c>
      <c r="H35" s="11">
        <f>'B原料'!H35+'P原料'!H35</f>
        <v>0</v>
      </c>
      <c r="I35" s="18">
        <f>'B原料'!I35+'P原料'!I35</f>
        <v>0</v>
      </c>
      <c r="J35" s="26">
        <f>SUM(D35:I35)</f>
        <v>0</v>
      </c>
      <c r="K35" s="22">
        <f>'B原料'!K35+'P原料'!K35</f>
        <v>0</v>
      </c>
      <c r="L35" s="11">
        <f>'B原料'!L35+'P原料'!L35</f>
        <v>0</v>
      </c>
      <c r="M35" s="11">
        <f>'B原料'!M35+'P原料'!M35</f>
        <v>0</v>
      </c>
      <c r="N35" s="11">
        <f>'B原料'!N35+'P原料'!N35</f>
        <v>0</v>
      </c>
      <c r="O35" s="11">
        <f>'B原料'!O35+'P原料'!O35</f>
        <v>0</v>
      </c>
      <c r="P35" s="18">
        <f>'B原料'!P35+'P原料'!P35</f>
        <v>0</v>
      </c>
      <c r="Q35" s="26">
        <f>SUM(K35:P35)</f>
        <v>0</v>
      </c>
      <c r="R35" s="22">
        <f>Q35+J35</f>
        <v>0</v>
      </c>
      <c r="S35" s="5"/>
    </row>
    <row r="36" spans="1:19" s="6" customFormat="1" ht="16.5" customHeight="1" thickBot="1">
      <c r="A36" s="163"/>
      <c r="B36" s="113" t="s">
        <v>18</v>
      </c>
      <c r="C36" s="113" t="s">
        <v>3</v>
      </c>
      <c r="D36" s="37" t="str">
        <f>IF(OR(D34=0,D35=0)," ",D35/D34*1000)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5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'B原料'!D37+'P原料'!D37</f>
        <v>0</v>
      </c>
      <c r="E37" s="11">
        <f>'B原料'!E37+'P原料'!E37</f>
        <v>0</v>
      </c>
      <c r="F37" s="11">
        <f>'B原料'!F37+'P原料'!F37</f>
        <v>0</v>
      </c>
      <c r="G37" s="11">
        <f>'B原料'!G37+'P原料'!G37</f>
        <v>0</v>
      </c>
      <c r="H37" s="11">
        <f>'B原料'!H37+'P原料'!H37</f>
        <v>0</v>
      </c>
      <c r="I37" s="18">
        <f>'B原料'!I37+'P原料'!I37</f>
        <v>0</v>
      </c>
      <c r="J37" s="30">
        <f>SUM(D37:I37)</f>
        <v>0</v>
      </c>
      <c r="K37" s="22">
        <f>'B原料'!K37+'P原料'!K37</f>
        <v>0</v>
      </c>
      <c r="L37" s="11">
        <f>'B原料'!L37+'P原料'!L37</f>
        <v>0</v>
      </c>
      <c r="M37" s="11">
        <f>'B原料'!M37+'P原料'!M37</f>
        <v>0</v>
      </c>
      <c r="N37" s="11">
        <f>'B原料'!N37+'P原料'!N37</f>
        <v>0</v>
      </c>
      <c r="O37" s="11">
        <f>'B原料'!O37+'P原料'!O37</f>
        <v>0</v>
      </c>
      <c r="P37" s="18">
        <f>'B原料'!P37+'P原料'!P37</f>
        <v>0</v>
      </c>
      <c r="Q37" s="30">
        <f>SUM(K37:P37)</f>
        <v>0</v>
      </c>
      <c r="R37" s="22">
        <f>Q37+J37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'B原料'!D38+'P原料'!D38</f>
        <v>0</v>
      </c>
      <c r="E38" s="11">
        <f>'B原料'!E38+'P原料'!E38</f>
        <v>0</v>
      </c>
      <c r="F38" s="11">
        <f>'B原料'!F38+'P原料'!F38</f>
        <v>0</v>
      </c>
      <c r="G38" s="11">
        <f>'B原料'!G38+'P原料'!G38</f>
        <v>0</v>
      </c>
      <c r="H38" s="11">
        <f>'B原料'!H38+'P原料'!H38</f>
        <v>0</v>
      </c>
      <c r="I38" s="18">
        <f>'B原料'!I38+'P原料'!I38</f>
        <v>0</v>
      </c>
      <c r="J38" s="26">
        <f>SUM(D38:I38)</f>
        <v>0</v>
      </c>
      <c r="K38" s="22">
        <f>'B原料'!K38+'P原料'!K38</f>
        <v>0</v>
      </c>
      <c r="L38" s="11">
        <f>'B原料'!L38+'P原料'!L38</f>
        <v>0</v>
      </c>
      <c r="M38" s="11">
        <f>'B原料'!M38+'P原料'!M38</f>
        <v>0</v>
      </c>
      <c r="N38" s="11">
        <f>'B原料'!N38+'P原料'!N38</f>
        <v>0</v>
      </c>
      <c r="O38" s="11">
        <f>'B原料'!O38+'P原料'!O38</f>
        <v>0</v>
      </c>
      <c r="P38" s="18">
        <f>'B原料'!P38+'P原料'!P38</f>
        <v>0</v>
      </c>
      <c r="Q38" s="26">
        <f>SUM(K38:P38)</f>
        <v>0</v>
      </c>
      <c r="R38" s="22">
        <f>Q38+J38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37" t="str">
        <f>IF(OR(D37=0,D38=0)," ",D38/D37*1000)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5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'B原料'!D40+'P原料'!D40</f>
        <v>0</v>
      </c>
      <c r="E40" s="11">
        <f>'B原料'!E40+'P原料'!E40</f>
        <v>0</v>
      </c>
      <c r="F40" s="11">
        <f>'B原料'!F40+'P原料'!F40</f>
        <v>0</v>
      </c>
      <c r="G40" s="11">
        <f>'B原料'!G40+'P原料'!G40</f>
        <v>0</v>
      </c>
      <c r="H40" s="11">
        <f>'B原料'!H40+'P原料'!H40</f>
        <v>0</v>
      </c>
      <c r="I40" s="18">
        <f>'B原料'!I40+'P原料'!I40</f>
        <v>0</v>
      </c>
      <c r="J40" s="30">
        <f>SUM(D40:I40)</f>
        <v>0</v>
      </c>
      <c r="K40" s="22">
        <f>'B原料'!K40+'P原料'!K40</f>
        <v>0</v>
      </c>
      <c r="L40" s="11">
        <f>'B原料'!L40+'P原料'!L40</f>
        <v>0</v>
      </c>
      <c r="M40" s="11">
        <f>'B原料'!M40+'P原料'!M40</f>
        <v>0</v>
      </c>
      <c r="N40" s="11">
        <f>'B原料'!N40+'P原料'!N40</f>
        <v>0</v>
      </c>
      <c r="O40" s="11">
        <f>'B原料'!O40+'P原料'!O40</f>
        <v>0</v>
      </c>
      <c r="P40" s="18">
        <f>'B原料'!P40+'P原料'!P40</f>
        <v>0</v>
      </c>
      <c r="Q40" s="30">
        <f>SUM(K40:P40)</f>
        <v>0</v>
      </c>
      <c r="R40" s="22">
        <f>Q40+J40</f>
        <v>0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'B原料'!D41+'P原料'!D41</f>
        <v>0</v>
      </c>
      <c r="E41" s="11">
        <f>'B原料'!E41+'P原料'!E41</f>
        <v>0</v>
      </c>
      <c r="F41" s="11">
        <f>'B原料'!F41+'P原料'!F41</f>
        <v>0</v>
      </c>
      <c r="G41" s="11">
        <f>'B原料'!G41+'P原料'!G41</f>
        <v>0</v>
      </c>
      <c r="H41" s="11">
        <f>'B原料'!H41+'P原料'!H41</f>
        <v>0</v>
      </c>
      <c r="I41" s="18">
        <f>'B原料'!I41+'P原料'!I41</f>
        <v>0</v>
      </c>
      <c r="J41" s="26">
        <f>SUM(D41:I41)</f>
        <v>0</v>
      </c>
      <c r="K41" s="22">
        <f>'B原料'!K41+'P原料'!K41</f>
        <v>0</v>
      </c>
      <c r="L41" s="11">
        <f>'B原料'!L41+'P原料'!L41</f>
        <v>0</v>
      </c>
      <c r="M41" s="11">
        <f>'B原料'!M41+'P原料'!M41</f>
        <v>0</v>
      </c>
      <c r="N41" s="11">
        <f>'B原料'!N41+'P原料'!N41</f>
        <v>0</v>
      </c>
      <c r="O41" s="11">
        <f>'B原料'!O41+'P原料'!O41</f>
        <v>0</v>
      </c>
      <c r="P41" s="18">
        <f>'B原料'!P41+'P原料'!P41</f>
        <v>0</v>
      </c>
      <c r="Q41" s="26">
        <f>SUM(K41:P41)</f>
        <v>0</v>
      </c>
      <c r="R41" s="22">
        <f>Q41+J41</f>
        <v>0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37" t="str">
        <f>IF(OR(D40=0,D41=0)," ",D41/D40*1000)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 t="str">
        <f t="shared" si="12"/>
        <v> </v>
      </c>
      <c r="I42" s="19" t="str">
        <f t="shared" si="12"/>
        <v> </v>
      </c>
      <c r="J42" s="27" t="str">
        <f t="shared" si="12"/>
        <v> 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 t="str">
        <f t="shared" si="12"/>
        <v> </v>
      </c>
      <c r="O42" s="12" t="str">
        <f t="shared" si="12"/>
        <v> </v>
      </c>
      <c r="P42" s="19" t="str">
        <f t="shared" si="12"/>
        <v> </v>
      </c>
      <c r="Q42" s="27" t="str">
        <f t="shared" si="12"/>
        <v> </v>
      </c>
      <c r="R42" s="23" t="str">
        <f t="shared" si="12"/>
        <v> </v>
      </c>
      <c r="S42" s="5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'B原料'!D43+'P原料'!D43</f>
        <v>0</v>
      </c>
      <c r="E43" s="11">
        <f>'B原料'!E43+'P原料'!E43</f>
        <v>0</v>
      </c>
      <c r="F43" s="11">
        <f>'B原料'!F43+'P原料'!F43</f>
        <v>0</v>
      </c>
      <c r="G43" s="11">
        <f>'B原料'!G43+'P原料'!G43</f>
        <v>0</v>
      </c>
      <c r="H43" s="11">
        <f>'B原料'!H43+'P原料'!H43</f>
        <v>0</v>
      </c>
      <c r="I43" s="18">
        <f>'B原料'!I43+'P原料'!I43</f>
        <v>0</v>
      </c>
      <c r="J43" s="30">
        <f>SUM(D43:I43)</f>
        <v>0</v>
      </c>
      <c r="K43" s="22">
        <f>'B原料'!K43+'P原料'!K43</f>
        <v>0</v>
      </c>
      <c r="L43" s="11">
        <f>'B原料'!L43+'P原料'!L43</f>
        <v>0</v>
      </c>
      <c r="M43" s="11">
        <f>'B原料'!M43+'P原料'!M43</f>
        <v>0</v>
      </c>
      <c r="N43" s="11">
        <f>'B原料'!N43+'P原料'!N43</f>
        <v>0</v>
      </c>
      <c r="O43" s="11">
        <f>'B原料'!O43+'P原料'!O43</f>
        <v>0</v>
      </c>
      <c r="P43" s="18">
        <f>'B原料'!P43+'P原料'!P43</f>
        <v>0</v>
      </c>
      <c r="Q43" s="30">
        <f>SUM(K43:P43)</f>
        <v>0</v>
      </c>
      <c r="R43" s="22">
        <f>Q43+J43</f>
        <v>0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'B原料'!D44+'P原料'!D44</f>
        <v>0</v>
      </c>
      <c r="E44" s="11">
        <f>'B原料'!E44+'P原料'!E44</f>
        <v>0</v>
      </c>
      <c r="F44" s="11">
        <f>'B原料'!F44+'P原料'!F44</f>
        <v>0</v>
      </c>
      <c r="G44" s="11">
        <f>'B原料'!G44+'P原料'!G44</f>
        <v>0</v>
      </c>
      <c r="H44" s="11">
        <f>'B原料'!H44+'P原料'!H44</f>
        <v>0</v>
      </c>
      <c r="I44" s="18">
        <f>'B原料'!I44+'P原料'!I44</f>
        <v>0</v>
      </c>
      <c r="J44" s="26">
        <f>SUM(D44:I44)</f>
        <v>0</v>
      </c>
      <c r="K44" s="22">
        <f>'B原料'!K44+'P原料'!K44</f>
        <v>0</v>
      </c>
      <c r="L44" s="11">
        <f>'B原料'!L44+'P原料'!L44</f>
        <v>0</v>
      </c>
      <c r="M44" s="11">
        <f>'B原料'!M44+'P原料'!M44</f>
        <v>0</v>
      </c>
      <c r="N44" s="11">
        <f>'B原料'!N44+'P原料'!N44</f>
        <v>0</v>
      </c>
      <c r="O44" s="11">
        <f>'B原料'!O44+'P原料'!O44</f>
        <v>0</v>
      </c>
      <c r="P44" s="18">
        <f>'B原料'!P44+'P原料'!P44</f>
        <v>0</v>
      </c>
      <c r="Q44" s="26">
        <f>SUM(K44:P44)</f>
        <v>0</v>
      </c>
      <c r="R44" s="22">
        <f>Q44+J44</f>
        <v>0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37" t="str">
        <f>IF(OR(D43=0,D44=0)," ",D44/D43*1000)</f>
        <v> </v>
      </c>
      <c r="E45" s="12" t="str">
        <f aca="true" t="shared" si="13" ref="E45:R45">IF(OR(E43=0,E44=0)," ",(E44/E43)*1000)</f>
        <v> </v>
      </c>
      <c r="F45" s="12" t="str">
        <f t="shared" si="13"/>
        <v> 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 t="str">
        <f t="shared" si="13"/>
        <v> 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 t="str">
        <f t="shared" si="13"/>
        <v> </v>
      </c>
      <c r="S45" s="5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'B原料'!D46+'P原料'!D46</f>
        <v>0</v>
      </c>
      <c r="E46" s="11">
        <f>'B原料'!E46+'P原料'!E46</f>
        <v>0</v>
      </c>
      <c r="F46" s="11">
        <f>'B原料'!F46+'P原料'!F46</f>
        <v>0</v>
      </c>
      <c r="G46" s="11">
        <f>'B原料'!G46+'P原料'!G46</f>
        <v>0</v>
      </c>
      <c r="H46" s="11">
        <f>'B原料'!H46+'P原料'!H46</f>
        <v>0</v>
      </c>
      <c r="I46" s="18">
        <f>'B原料'!I46+'P原料'!I46</f>
        <v>0</v>
      </c>
      <c r="J46" s="30">
        <f>SUM(D46:I46)</f>
        <v>0</v>
      </c>
      <c r="K46" s="22">
        <f>'B原料'!K46+'P原料'!K46</f>
        <v>0</v>
      </c>
      <c r="L46" s="11">
        <f>'B原料'!L46+'P原料'!L46</f>
        <v>0</v>
      </c>
      <c r="M46" s="11">
        <f>'B原料'!M46+'P原料'!M46</f>
        <v>0</v>
      </c>
      <c r="N46" s="11">
        <f>'B原料'!N46+'P原料'!N46</f>
        <v>0</v>
      </c>
      <c r="O46" s="11">
        <f>'B原料'!O46+'P原料'!O46</f>
        <v>0</v>
      </c>
      <c r="P46" s="18">
        <f>'B原料'!P46+'P原料'!P46</f>
        <v>0</v>
      </c>
      <c r="Q46" s="30">
        <f>SUM(K46:P46)</f>
        <v>0</v>
      </c>
      <c r="R46" s="22">
        <f>Q46+J46</f>
        <v>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'B原料'!D47+'P原料'!D47</f>
        <v>0</v>
      </c>
      <c r="E47" s="11">
        <f>'B原料'!E47+'P原料'!E47</f>
        <v>0</v>
      </c>
      <c r="F47" s="11">
        <f>'B原料'!F47+'P原料'!F47</f>
        <v>0</v>
      </c>
      <c r="G47" s="11">
        <f>'B原料'!G47+'P原料'!G47</f>
        <v>0</v>
      </c>
      <c r="H47" s="11">
        <f>'B原料'!H47+'P原料'!H47</f>
        <v>0</v>
      </c>
      <c r="I47" s="18">
        <f>'B原料'!I47+'P原料'!I47</f>
        <v>0</v>
      </c>
      <c r="J47" s="26">
        <f>SUM(D47:I47)</f>
        <v>0</v>
      </c>
      <c r="K47" s="22">
        <f>'B原料'!K47+'P原料'!K47</f>
        <v>0</v>
      </c>
      <c r="L47" s="11">
        <f>'B原料'!L47+'P原料'!L47</f>
        <v>0</v>
      </c>
      <c r="M47" s="11">
        <f>'B原料'!M47+'P原料'!M47</f>
        <v>0</v>
      </c>
      <c r="N47" s="11">
        <f>'B原料'!N47+'P原料'!N47</f>
        <v>0</v>
      </c>
      <c r="O47" s="11">
        <f>'B原料'!O47+'P原料'!O47</f>
        <v>0</v>
      </c>
      <c r="P47" s="18">
        <f>'B原料'!P47+'P原料'!P47</f>
        <v>0</v>
      </c>
      <c r="Q47" s="26">
        <f>SUM(K47:P47)</f>
        <v>0</v>
      </c>
      <c r="R47" s="22">
        <f>Q47+J47</f>
        <v>0</v>
      </c>
    </row>
    <row r="48" spans="1:18" ht="16.5" customHeight="1" thickBot="1">
      <c r="A48" s="163"/>
      <c r="B48" s="113" t="s">
        <v>18</v>
      </c>
      <c r="C48" s="113" t="s">
        <v>3</v>
      </c>
      <c r="D48" s="37" t="str">
        <f>IF(OR(D46=0,D47=0)," ",D47/D46*1000)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 t="str">
        <f t="shared" si="14"/>
        <v> </v>
      </c>
      <c r="Q48" s="27" t="str">
        <f t="shared" si="14"/>
        <v> </v>
      </c>
      <c r="R48" s="23" t="str">
        <f t="shared" si="14"/>
        <v> 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28106</v>
      </c>
      <c r="E49" s="53">
        <f aca="true" t="shared" si="15" ref="E49:I50">E4+E7+E10+E13+E16+E19+E22+E25+E28+E31+E34+E40+E43+E46+E37</f>
        <v>28130</v>
      </c>
      <c r="F49" s="14">
        <f t="shared" si="15"/>
        <v>23182</v>
      </c>
      <c r="G49" s="14">
        <f t="shared" si="15"/>
        <v>0</v>
      </c>
      <c r="H49" s="14">
        <f t="shared" si="15"/>
        <v>71324</v>
      </c>
      <c r="I49" s="21">
        <f t="shared" si="15"/>
        <v>72346</v>
      </c>
      <c r="J49" s="29">
        <f>SUM(D49:I49)</f>
        <v>223088</v>
      </c>
      <c r="K49" s="25">
        <f aca="true" t="shared" si="16" ref="K49:P50">K4+K7+K10+K13+K16+K19+K22+K25+K28+K31+K34+K40+K43+K46+K37</f>
        <v>11621</v>
      </c>
      <c r="L49" s="14">
        <f t="shared" si="16"/>
        <v>19128</v>
      </c>
      <c r="M49" s="14">
        <f t="shared" si="16"/>
        <v>7745</v>
      </c>
      <c r="N49" s="14">
        <f t="shared" si="16"/>
        <v>10538</v>
      </c>
      <c r="O49" s="53">
        <f t="shared" si="16"/>
        <v>2999</v>
      </c>
      <c r="P49" s="55">
        <f t="shared" si="16"/>
        <v>23650</v>
      </c>
      <c r="Q49" s="29">
        <f>SUM(K49:P49)</f>
        <v>75681</v>
      </c>
      <c r="R49" s="25">
        <f>J49+Q49</f>
        <v>298769</v>
      </c>
    </row>
    <row r="50" spans="1:18" ht="16.5" customHeight="1">
      <c r="A50" s="165"/>
      <c r="B50" s="112" t="s">
        <v>10</v>
      </c>
      <c r="C50" s="112" t="s">
        <v>2</v>
      </c>
      <c r="D50" s="52">
        <f>D5+D8+D11+D14+D17+D20+D23+D26+D29+D32+D35+D41+D44+D47+D38</f>
        <v>1089163</v>
      </c>
      <c r="E50" s="54">
        <f t="shared" si="15"/>
        <v>743238</v>
      </c>
      <c r="F50" s="13">
        <f t="shared" si="15"/>
        <v>723146</v>
      </c>
      <c r="G50" s="13">
        <f t="shared" si="15"/>
        <v>0</v>
      </c>
      <c r="H50" s="13">
        <f t="shared" si="15"/>
        <v>2746542</v>
      </c>
      <c r="I50" s="20">
        <f t="shared" si="15"/>
        <v>2834770</v>
      </c>
      <c r="J50" s="28">
        <f>SUM(D50:I50)</f>
        <v>8136859</v>
      </c>
      <c r="K50" s="24">
        <f t="shared" si="16"/>
        <v>452687</v>
      </c>
      <c r="L50" s="13">
        <f t="shared" si="16"/>
        <v>722376</v>
      </c>
      <c r="M50" s="13">
        <f t="shared" si="16"/>
        <v>343680</v>
      </c>
      <c r="N50" s="13">
        <f t="shared" si="16"/>
        <v>471238</v>
      </c>
      <c r="O50" s="56">
        <f t="shared" si="16"/>
        <v>195242</v>
      </c>
      <c r="P50" s="57">
        <f t="shared" si="16"/>
        <v>1486891</v>
      </c>
      <c r="Q50" s="28">
        <f>SUM(K50:P50)</f>
        <v>3672114</v>
      </c>
      <c r="R50" s="24">
        <f>J50+Q50</f>
        <v>11808973</v>
      </c>
    </row>
    <row r="51" spans="1:18" ht="16.5" customHeight="1" thickBot="1">
      <c r="A51" s="166"/>
      <c r="B51" s="113" t="s">
        <v>18</v>
      </c>
      <c r="C51" s="113" t="s">
        <v>3</v>
      </c>
      <c r="D51" s="37">
        <f>IF(OR(D49=0,D50=0)," ",D50/D49*1000)</f>
        <v>38751.97466733082</v>
      </c>
      <c r="E51" s="12">
        <f>IF(OR(E49=0,E50=0)," ",E50/E49*1000)</f>
        <v>26421.54283682901</v>
      </c>
      <c r="F51" s="12">
        <f aca="true" t="shared" si="17" ref="F51:Q51">IF(OR(F49=0,F50=0)," ",(F50/F49)*1000)</f>
        <v>31194.288672245708</v>
      </c>
      <c r="G51" s="12" t="str">
        <f t="shared" si="17"/>
        <v> </v>
      </c>
      <c r="H51" s="12">
        <f t="shared" si="17"/>
        <v>38507.96365879648</v>
      </c>
      <c r="I51" s="19">
        <f t="shared" si="17"/>
        <v>39183.50703563431</v>
      </c>
      <c r="J51" s="27">
        <f t="shared" si="17"/>
        <v>36473.76371656028</v>
      </c>
      <c r="K51" s="23">
        <f t="shared" si="17"/>
        <v>38954.22080715945</v>
      </c>
      <c r="L51" s="12">
        <f t="shared" si="17"/>
        <v>37765.37013801756</v>
      </c>
      <c r="M51" s="12">
        <f t="shared" si="17"/>
        <v>44374.435119431895</v>
      </c>
      <c r="N51" s="12">
        <f t="shared" si="17"/>
        <v>44717.973049914595</v>
      </c>
      <c r="O51" s="12">
        <f>IF(OR(O49=0,O50=0)," ",O50/O49*1000)</f>
        <v>65102.36745581861</v>
      </c>
      <c r="P51" s="47">
        <f>IF(OR(P49=0,P50=0)," ",P50/P49*1000)</f>
        <v>62870.655391120505</v>
      </c>
      <c r="Q51" s="27">
        <f t="shared" si="17"/>
        <v>48520.949776033616</v>
      </c>
      <c r="R51" s="23">
        <f>IF(OR(R49=0,R50=0)," ",(R50/R49)*1000)</f>
        <v>39525.42934507931</v>
      </c>
    </row>
    <row r="52" spans="1:18" ht="15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</row>
    <row r="53" spans="1:18" ht="14.25">
      <c r="A53" s="111" t="str">
        <f>'総合計'!A62</f>
        <v>※4～12月は確定値、1～3月は確々報値。</v>
      </c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1:A33"/>
    <mergeCell ref="A43:A45"/>
    <mergeCell ref="A25:A27"/>
    <mergeCell ref="A28:A30"/>
    <mergeCell ref="A34:A36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Gothic,標準"&amp;20-3-</oddFooter>
  </headerFooter>
  <colBreaks count="1" manualBreakCount="1">
    <brk id="18" max="4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Zeros="0" zoomScale="85" zoomScaleNormal="85" zoomScaleSheetLayoutView="10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C2" sqref="C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8515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44631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6.5" customHeight="1">
      <c r="A4" s="161" t="s">
        <v>17</v>
      </c>
      <c r="B4" s="112" t="s">
        <v>9</v>
      </c>
      <c r="C4" s="112" t="s">
        <v>1</v>
      </c>
      <c r="D4" s="15">
        <f>'P一般'!D4+'P原料'!D4</f>
        <v>0</v>
      </c>
      <c r="E4" s="11">
        <f>'P一般'!E4+'P原料'!E4</f>
        <v>0</v>
      </c>
      <c r="F4" s="11">
        <f>'P一般'!F4+'P原料'!F4</f>
        <v>0</v>
      </c>
      <c r="G4" s="11">
        <f>'P一般'!G4+'P原料'!G4</f>
        <v>0</v>
      </c>
      <c r="H4" s="11">
        <f>'P一般'!H4+'P原料'!H4</f>
        <v>0</v>
      </c>
      <c r="I4" s="18">
        <f>'P一般'!I4+'P原料'!I4</f>
        <v>0</v>
      </c>
      <c r="J4" s="30">
        <f>SUM(D4:I4)</f>
        <v>0</v>
      </c>
      <c r="K4" s="22">
        <f>'P一般'!K4+'P原料'!K4</f>
        <v>0</v>
      </c>
      <c r="L4" s="11">
        <f>'P一般'!L4+'P原料'!L4</f>
        <v>8448</v>
      </c>
      <c r="M4" s="11">
        <f>'P一般'!M4+'P原料'!M4</f>
        <v>13570</v>
      </c>
      <c r="N4" s="11">
        <f>'P一般'!N4+'P原料'!N4</f>
        <v>34356</v>
      </c>
      <c r="O4" s="11">
        <f>'P一般'!O4+'P原料'!O4</f>
        <v>0</v>
      </c>
      <c r="P4" s="18">
        <f>'P一般'!P4+'P原料'!P4</f>
        <v>0</v>
      </c>
      <c r="Q4" s="30">
        <f>SUM(K4:P4)</f>
        <v>56374</v>
      </c>
      <c r="R4" s="22">
        <f>J4+Q4</f>
        <v>56374</v>
      </c>
      <c r="S4" s="5"/>
    </row>
    <row r="5" spans="1:19" s="6" customFormat="1" ht="16.5" customHeight="1">
      <c r="A5" s="162"/>
      <c r="B5" s="112" t="s">
        <v>10</v>
      </c>
      <c r="C5" s="112" t="s">
        <v>2</v>
      </c>
      <c r="D5" s="16">
        <f>'P一般'!D5+'P原料'!D5</f>
        <v>0</v>
      </c>
      <c r="E5" s="11">
        <f>'P一般'!E5+'P原料'!E5</f>
        <v>0</v>
      </c>
      <c r="F5" s="11">
        <f>'P一般'!F5+'P原料'!F5</f>
        <v>0</v>
      </c>
      <c r="G5" s="11">
        <f>'P一般'!G5+'P原料'!G5</f>
        <v>0</v>
      </c>
      <c r="H5" s="11">
        <f>'P一般'!H5+'P原料'!H5</f>
        <v>0</v>
      </c>
      <c r="I5" s="18">
        <f>'P一般'!I5+'P原料'!I5</f>
        <v>0</v>
      </c>
      <c r="J5" s="26">
        <f>SUM(D5:I5)</f>
        <v>0</v>
      </c>
      <c r="K5" s="22">
        <f>'P一般'!K5+'P原料'!K5</f>
        <v>0</v>
      </c>
      <c r="L5" s="11">
        <f>'P一般'!L5+'P原料'!L5</f>
        <v>389883</v>
      </c>
      <c r="M5" s="11">
        <f>'P一般'!M5+'P原料'!M5</f>
        <v>722610</v>
      </c>
      <c r="N5" s="11">
        <f>'P一般'!N5+'P原料'!N5</f>
        <v>1805582</v>
      </c>
      <c r="O5" s="11">
        <f>'P一般'!O5+'P原料'!O5</f>
        <v>0</v>
      </c>
      <c r="P5" s="18">
        <f>'P一般'!P5+'P原料'!P5</f>
        <v>0</v>
      </c>
      <c r="Q5" s="26">
        <f>SUM(K5:P5)</f>
        <v>2918075</v>
      </c>
      <c r="R5" s="22">
        <f>J5+Q5</f>
        <v>2918075</v>
      </c>
      <c r="S5" s="5"/>
    </row>
    <row r="6" spans="1:19" s="6" customFormat="1" ht="16.5" customHeight="1" thickBot="1">
      <c r="A6" s="163"/>
      <c r="B6" s="113" t="s">
        <v>18</v>
      </c>
      <c r="C6" s="113" t="s">
        <v>3</v>
      </c>
      <c r="D6" s="17" t="str">
        <f>IF(OR(D4=0,D5=0)," ",(D5/D4)*1000)</f>
        <v> 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 t="str">
        <f t="shared" si="0"/>
        <v> </v>
      </c>
      <c r="K6" s="23" t="str">
        <f t="shared" si="0"/>
        <v> </v>
      </c>
      <c r="L6" s="12">
        <f t="shared" si="0"/>
        <v>46150.923295454544</v>
      </c>
      <c r="M6" s="12">
        <f t="shared" si="0"/>
        <v>53250.55268975681</v>
      </c>
      <c r="N6" s="12">
        <f t="shared" si="0"/>
        <v>52555.07043893352</v>
      </c>
      <c r="O6" s="12" t="str">
        <f t="shared" si="0"/>
        <v> </v>
      </c>
      <c r="P6" s="19" t="str">
        <f t="shared" si="0"/>
        <v> </v>
      </c>
      <c r="Q6" s="27">
        <f t="shared" si="0"/>
        <v>51762.78071451378</v>
      </c>
      <c r="R6" s="23">
        <f t="shared" si="0"/>
        <v>51762.78071451378</v>
      </c>
      <c r="S6" s="9">
        <f>IF(S4=0,"",(S5/S4)*1000)</f>
      </c>
    </row>
    <row r="7" spans="1:19" s="6" customFormat="1" ht="16.5" customHeight="1">
      <c r="A7" s="161" t="s">
        <v>19</v>
      </c>
      <c r="B7" s="112" t="s">
        <v>9</v>
      </c>
      <c r="C7" s="112" t="s">
        <v>1</v>
      </c>
      <c r="D7" s="15">
        <f>'P一般'!D7+'P原料'!D7</f>
        <v>0</v>
      </c>
      <c r="E7" s="11">
        <f>'P一般'!E7+'P原料'!E7</f>
        <v>91833</v>
      </c>
      <c r="F7" s="11">
        <f>'P一般'!F7+'P原料'!F7</f>
        <v>0</v>
      </c>
      <c r="G7" s="11">
        <f>'P一般'!G7+'P原料'!G7</f>
        <v>0</v>
      </c>
      <c r="H7" s="11">
        <f>'P一般'!H7+'P原料'!H7</f>
        <v>20904</v>
      </c>
      <c r="I7" s="18">
        <f>'P一般'!I7+'P原料'!I7</f>
        <v>15991</v>
      </c>
      <c r="J7" s="30">
        <f>SUM(D7:I7)</f>
        <v>128728</v>
      </c>
      <c r="K7" s="22">
        <f>'P一般'!K7+'P原料'!K7</f>
        <v>16887</v>
      </c>
      <c r="L7" s="11">
        <f>'P一般'!L7+'P原料'!L7</f>
        <v>39654</v>
      </c>
      <c r="M7" s="11">
        <f>'P一般'!M7+'P原料'!M7</f>
        <v>7003</v>
      </c>
      <c r="N7" s="11">
        <f>'P一般'!N7+'P原料'!N7</f>
        <v>68057</v>
      </c>
      <c r="O7" s="11">
        <f>'P一般'!O7+'P原料'!O7</f>
        <v>0</v>
      </c>
      <c r="P7" s="18">
        <f>'P一般'!P7+'P原料'!P7</f>
        <v>105790</v>
      </c>
      <c r="Q7" s="30">
        <f>SUM(K7:P7)</f>
        <v>237391</v>
      </c>
      <c r="R7" s="22">
        <f>J7+Q7</f>
        <v>366119</v>
      </c>
      <c r="S7" s="5"/>
    </row>
    <row r="8" spans="1:19" s="6" customFormat="1" ht="16.5" customHeight="1">
      <c r="A8" s="162"/>
      <c r="B8" s="112" t="s">
        <v>10</v>
      </c>
      <c r="C8" s="112" t="s">
        <v>2</v>
      </c>
      <c r="D8" s="16">
        <f>'P一般'!D8+'P原料'!D8</f>
        <v>0</v>
      </c>
      <c r="E8" s="11">
        <f>'P一般'!E8+'P原料'!E8</f>
        <v>3629891</v>
      </c>
      <c r="F8" s="11">
        <f>'P一般'!F8+'P原料'!F8</f>
        <v>0</v>
      </c>
      <c r="G8" s="11">
        <f>'P一般'!G8+'P原料'!G8</f>
        <v>0</v>
      </c>
      <c r="H8" s="11">
        <f>'P一般'!H8+'P原料'!H8</f>
        <v>898343</v>
      </c>
      <c r="I8" s="18">
        <f>'P一般'!I8+'P原料'!I8</f>
        <v>651741</v>
      </c>
      <c r="J8" s="26">
        <f>SUM(D8:I8)</f>
        <v>5179975</v>
      </c>
      <c r="K8" s="22">
        <f>'P一般'!K8+'P原料'!K8</f>
        <v>749621</v>
      </c>
      <c r="L8" s="11">
        <f>'P一般'!L8+'P原料'!L8</f>
        <v>1747517</v>
      </c>
      <c r="M8" s="11">
        <f>'P一般'!M8+'P原料'!M8</f>
        <v>303189</v>
      </c>
      <c r="N8" s="11">
        <f>'P一般'!N8+'P原料'!N8</f>
        <v>4318279</v>
      </c>
      <c r="O8" s="11">
        <f>'P一般'!O8+'P原料'!O8</f>
        <v>0</v>
      </c>
      <c r="P8" s="18">
        <f>'P一般'!P8+'P原料'!P8</f>
        <v>7480701</v>
      </c>
      <c r="Q8" s="26">
        <f>SUM(K8:P8)</f>
        <v>14599307</v>
      </c>
      <c r="R8" s="22">
        <f>J8+Q8</f>
        <v>19779282</v>
      </c>
      <c r="S8" s="5"/>
    </row>
    <row r="9" spans="1:19" s="6" customFormat="1" ht="16.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39527.08721265776</v>
      </c>
      <c r="F9" s="12" t="str">
        <f t="shared" si="1"/>
        <v> </v>
      </c>
      <c r="G9" s="12" t="str">
        <f t="shared" si="1"/>
        <v> </v>
      </c>
      <c r="H9" s="12">
        <f t="shared" si="1"/>
        <v>42974.693838499814</v>
      </c>
      <c r="I9" s="19">
        <f t="shared" si="1"/>
        <v>40756.73816521793</v>
      </c>
      <c r="J9" s="27">
        <f t="shared" si="1"/>
        <v>40239.69144242123</v>
      </c>
      <c r="K9" s="23">
        <f t="shared" si="1"/>
        <v>44390.41866524546</v>
      </c>
      <c r="L9" s="12">
        <f t="shared" si="1"/>
        <v>44069.12291319917</v>
      </c>
      <c r="M9" s="12">
        <f t="shared" si="1"/>
        <v>43294.15964586606</v>
      </c>
      <c r="N9" s="12">
        <f t="shared" si="1"/>
        <v>63450.91614382062</v>
      </c>
      <c r="O9" s="12" t="str">
        <f t="shared" si="1"/>
        <v> </v>
      </c>
      <c r="P9" s="19">
        <f t="shared" si="1"/>
        <v>70712.74222516305</v>
      </c>
      <c r="Q9" s="27">
        <f t="shared" si="1"/>
        <v>61498.991115922676</v>
      </c>
      <c r="R9" s="23">
        <f t="shared" si="1"/>
        <v>54024.188856628585</v>
      </c>
      <c r="S9" s="5"/>
    </row>
    <row r="10" spans="1:19" s="6" customFormat="1" ht="16.5" customHeight="1">
      <c r="A10" s="161" t="s">
        <v>39</v>
      </c>
      <c r="B10" s="112" t="s">
        <v>9</v>
      </c>
      <c r="C10" s="112" t="s">
        <v>1</v>
      </c>
      <c r="D10" s="15">
        <f>'P一般'!D10+'P原料'!D10</f>
        <v>46665</v>
      </c>
      <c r="E10" s="11">
        <f>'P一般'!E10+'P原料'!E10</f>
        <v>0</v>
      </c>
      <c r="F10" s="11">
        <f>'P一般'!F10+'P原料'!F10</f>
        <v>17234</v>
      </c>
      <c r="G10" s="11">
        <f>'P一般'!G10+'P原料'!G10</f>
        <v>22357</v>
      </c>
      <c r="H10" s="11">
        <f>'P一般'!H10+'P原料'!H10</f>
        <v>33591</v>
      </c>
      <c r="I10" s="18">
        <f>'P一般'!I10+'P原料'!I10</f>
        <v>0</v>
      </c>
      <c r="J10" s="30">
        <f>SUM(D10:I10)</f>
        <v>119847</v>
      </c>
      <c r="K10" s="22">
        <f>'P一般'!K10+'P原料'!K10</f>
        <v>28019</v>
      </c>
      <c r="L10" s="11">
        <f>'P一般'!L10+'P原料'!L10</f>
        <v>0</v>
      </c>
      <c r="M10" s="11">
        <f>'P一般'!M10+'P原料'!M10</f>
        <v>16637</v>
      </c>
      <c r="N10" s="11">
        <f>'P一般'!N10+'P原料'!N10</f>
        <v>0</v>
      </c>
      <c r="O10" s="11">
        <f>'P一般'!O10+'P原料'!O10</f>
        <v>0</v>
      </c>
      <c r="P10" s="18">
        <f>'P一般'!P10+'P原料'!P10</f>
        <v>0</v>
      </c>
      <c r="Q10" s="30">
        <f>SUM(K10:P10)</f>
        <v>44656</v>
      </c>
      <c r="R10" s="22">
        <f>J10+Q10</f>
        <v>164503</v>
      </c>
      <c r="S10" s="5"/>
    </row>
    <row r="11" spans="1:19" s="6" customFormat="1" ht="16.5" customHeight="1">
      <c r="A11" s="162"/>
      <c r="B11" s="112" t="s">
        <v>10</v>
      </c>
      <c r="C11" s="112" t="s">
        <v>2</v>
      </c>
      <c r="D11" s="16">
        <f>'P一般'!D11+'P原料'!D11</f>
        <v>1768433</v>
      </c>
      <c r="E11" s="11">
        <f>'P一般'!E11+'P原料'!E11</f>
        <v>0</v>
      </c>
      <c r="F11" s="11">
        <f>'P一般'!F11+'P原料'!F11</f>
        <v>704950</v>
      </c>
      <c r="G11" s="11">
        <f>'P一般'!G11+'P原料'!G11</f>
        <v>879998</v>
      </c>
      <c r="H11" s="11">
        <f>'P一般'!H11+'P原料'!H11</f>
        <v>1379046</v>
      </c>
      <c r="I11" s="18">
        <f>'P一般'!I11+'P原料'!I11</f>
        <v>0</v>
      </c>
      <c r="J11" s="26">
        <f>SUM(D11:I11)</f>
        <v>4732427</v>
      </c>
      <c r="K11" s="22">
        <f>'P一般'!K11+'P原料'!K11</f>
        <v>1158431</v>
      </c>
      <c r="L11" s="11">
        <f>'P一般'!L11+'P原料'!L11</f>
        <v>0</v>
      </c>
      <c r="M11" s="11">
        <f>'P一般'!M11+'P原料'!M11</f>
        <v>677625</v>
      </c>
      <c r="N11" s="11">
        <f>'P一般'!N11+'P原料'!N11</f>
        <v>0</v>
      </c>
      <c r="O11" s="11">
        <f>'P一般'!O11+'P原料'!O11</f>
        <v>0</v>
      </c>
      <c r="P11" s="18">
        <f>'P一般'!P11+'P原料'!P11</f>
        <v>0</v>
      </c>
      <c r="Q11" s="26">
        <f>SUM(K11:P11)</f>
        <v>1836056</v>
      </c>
      <c r="R11" s="22">
        <f>J11+Q11</f>
        <v>6568483</v>
      </c>
      <c r="S11" s="5"/>
    </row>
    <row r="12" spans="1:19" s="6" customFormat="1" ht="16.5" customHeight="1" thickBot="1">
      <c r="A12" s="163"/>
      <c r="B12" s="113" t="s">
        <v>18</v>
      </c>
      <c r="C12" s="113" t="s">
        <v>3</v>
      </c>
      <c r="D12" s="17">
        <f>IF(OR(D10=0,D11=0)," ",(D11/D10)*1000)</f>
        <v>37896.34629808207</v>
      </c>
      <c r="E12" s="12" t="str">
        <f aca="true" t="shared" si="2" ref="E12:R12">IF(OR(E10=0,E11=0)," ",(E11/E10)*1000)</f>
        <v> </v>
      </c>
      <c r="F12" s="12">
        <f t="shared" si="2"/>
        <v>40904.60717186956</v>
      </c>
      <c r="G12" s="12">
        <f t="shared" si="2"/>
        <v>39361.18441651385</v>
      </c>
      <c r="H12" s="12">
        <f t="shared" si="2"/>
        <v>41054.03233008842</v>
      </c>
      <c r="I12" s="19" t="str">
        <f t="shared" si="2"/>
        <v> </v>
      </c>
      <c r="J12" s="27">
        <f t="shared" si="2"/>
        <v>39487.23789498277</v>
      </c>
      <c r="K12" s="23">
        <f t="shared" si="2"/>
        <v>41344.480531068206</v>
      </c>
      <c r="L12" s="12" t="str">
        <f t="shared" si="2"/>
        <v> </v>
      </c>
      <c r="M12" s="12">
        <f t="shared" si="2"/>
        <v>40729.9993989301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41115.54998208528</v>
      </c>
      <c r="R12" s="23">
        <f t="shared" si="2"/>
        <v>39929.259648760206</v>
      </c>
      <c r="S12" s="9">
        <f>IF(S10=0,"",(S11/S10)*1000)</f>
      </c>
    </row>
    <row r="13" spans="1:19" s="6" customFormat="1" ht="16.5" customHeight="1">
      <c r="A13" s="161" t="s">
        <v>22</v>
      </c>
      <c r="B13" s="112" t="s">
        <v>9</v>
      </c>
      <c r="C13" s="112" t="s">
        <v>1</v>
      </c>
      <c r="D13" s="15">
        <f>'P一般'!D13+'P原料'!D13</f>
        <v>0</v>
      </c>
      <c r="E13" s="11">
        <f>'P一般'!E13+'P原料'!E13</f>
        <v>0</v>
      </c>
      <c r="F13" s="11">
        <f>'P一般'!F13+'P原料'!F13</f>
        <v>0</v>
      </c>
      <c r="G13" s="11">
        <f>'P一般'!G13+'P原料'!G13</f>
        <v>17785</v>
      </c>
      <c r="H13" s="11">
        <f>'P一般'!H13+'P原料'!H13</f>
        <v>5142</v>
      </c>
      <c r="I13" s="18">
        <f>'P一般'!I13+'P原料'!I13</f>
        <v>33604</v>
      </c>
      <c r="J13" s="30">
        <f>SUM(D13:I13)</f>
        <v>56531</v>
      </c>
      <c r="K13" s="22">
        <f>'P一般'!K13+'P原料'!K13</f>
        <v>22990</v>
      </c>
      <c r="L13" s="11">
        <f>'P一般'!L13+'P原料'!L13</f>
        <v>35314</v>
      </c>
      <c r="M13" s="11">
        <f>'P一般'!M13+'P原料'!M13</f>
        <v>0</v>
      </c>
      <c r="N13" s="11">
        <f>'P一般'!N13+'P原料'!N13</f>
        <v>0</v>
      </c>
      <c r="O13" s="11">
        <f>'P一般'!O13+'P原料'!O13</f>
        <v>0</v>
      </c>
      <c r="P13" s="18">
        <f>'P一般'!P13+'P原料'!P13</f>
        <v>0</v>
      </c>
      <c r="Q13" s="30">
        <f>SUM(K13:P13)</f>
        <v>58304</v>
      </c>
      <c r="R13" s="22">
        <f>J13+Q13</f>
        <v>114835</v>
      </c>
      <c r="S13" s="5"/>
    </row>
    <row r="14" spans="1:19" s="6" customFormat="1" ht="16.5" customHeight="1">
      <c r="A14" s="162"/>
      <c r="B14" s="112" t="s">
        <v>10</v>
      </c>
      <c r="C14" s="112" t="s">
        <v>2</v>
      </c>
      <c r="D14" s="16">
        <f>'P一般'!D14+'P原料'!D14</f>
        <v>0</v>
      </c>
      <c r="E14" s="11">
        <f>'P一般'!E14+'P原料'!E14</f>
        <v>0</v>
      </c>
      <c r="F14" s="11">
        <f>'P一般'!F14+'P原料'!F14</f>
        <v>0</v>
      </c>
      <c r="G14" s="11">
        <f>'P一般'!G14+'P原料'!G14</f>
        <v>732969</v>
      </c>
      <c r="H14" s="11">
        <f>'P一般'!H14+'P原料'!H14</f>
        <v>217024</v>
      </c>
      <c r="I14" s="18">
        <f>'P一般'!I14+'P原料'!I14</f>
        <v>1331338</v>
      </c>
      <c r="J14" s="26">
        <f>SUM(D14:I14)</f>
        <v>2281331</v>
      </c>
      <c r="K14" s="22">
        <f>'P一般'!K14+'P原料'!K14</f>
        <v>1099374</v>
      </c>
      <c r="L14" s="11">
        <f>'P一般'!L14+'P原料'!L14</f>
        <v>1676359</v>
      </c>
      <c r="M14" s="11">
        <f>'P一般'!M14+'P原料'!M14</f>
        <v>0</v>
      </c>
      <c r="N14" s="11">
        <f>'P一般'!N14+'P原料'!N14</f>
        <v>0</v>
      </c>
      <c r="O14" s="11">
        <f>'P一般'!O14+'P原料'!O14</f>
        <v>0</v>
      </c>
      <c r="P14" s="18">
        <f>'P一般'!P14+'P原料'!P14</f>
        <v>0</v>
      </c>
      <c r="Q14" s="26">
        <f>SUM(K14:P14)</f>
        <v>2775733</v>
      </c>
      <c r="R14" s="22">
        <f>J14+Q14</f>
        <v>5057064</v>
      </c>
      <c r="S14" s="5"/>
    </row>
    <row r="15" spans="1:19" s="6" customFormat="1" ht="16.5" customHeight="1" thickBot="1">
      <c r="A15" s="163"/>
      <c r="B15" s="113" t="s">
        <v>18</v>
      </c>
      <c r="C15" s="113" t="s">
        <v>3</v>
      </c>
      <c r="D15" s="17" t="str">
        <f>IF(OR(D13=0,D14=0)," ",(D14/D13)*1000)</f>
        <v> </v>
      </c>
      <c r="E15" s="12" t="str">
        <f aca="true" t="shared" si="3" ref="E15:R15">IF(OR(E13=0,E14=0)," ",(E14/E13)*1000)</f>
        <v> </v>
      </c>
      <c r="F15" s="12" t="str">
        <f t="shared" si="3"/>
        <v> </v>
      </c>
      <c r="G15" s="12">
        <f t="shared" si="3"/>
        <v>41212.7635648018</v>
      </c>
      <c r="H15" s="12">
        <f t="shared" si="3"/>
        <v>42206.14546868923</v>
      </c>
      <c r="I15" s="19">
        <f t="shared" si="3"/>
        <v>39618.438281157</v>
      </c>
      <c r="J15" s="27">
        <f t="shared" si="3"/>
        <v>40355.39792326334</v>
      </c>
      <c r="K15" s="23">
        <f t="shared" si="3"/>
        <v>47819.660722053064</v>
      </c>
      <c r="L15" s="12">
        <f t="shared" si="3"/>
        <v>47470.09684544373</v>
      </c>
      <c r="M15" s="12" t="str">
        <f t="shared" si="3"/>
        <v> 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47607.93427552141</v>
      </c>
      <c r="R15" s="23">
        <f t="shared" si="3"/>
        <v>44037.65402534071</v>
      </c>
      <c r="S15" s="7"/>
    </row>
    <row r="16" spans="1:19" s="6" customFormat="1" ht="16.5" customHeight="1">
      <c r="A16" s="161" t="s">
        <v>20</v>
      </c>
      <c r="B16" s="112" t="s">
        <v>9</v>
      </c>
      <c r="C16" s="112" t="s">
        <v>1</v>
      </c>
      <c r="D16" s="15">
        <f>'P一般'!D16+'P原料'!D16</f>
        <v>74023</v>
      </c>
      <c r="E16" s="11">
        <f>'P一般'!E16+'P原料'!E16</f>
        <v>52070</v>
      </c>
      <c r="F16" s="11">
        <f>'P一般'!F16+'P原料'!F16</f>
        <v>54164</v>
      </c>
      <c r="G16" s="11">
        <f>'P一般'!G16+'P原料'!G16</f>
        <v>36049</v>
      </c>
      <c r="H16" s="11">
        <f>'P一般'!H16+'P原料'!H16</f>
        <v>52565</v>
      </c>
      <c r="I16" s="18">
        <f>'P一般'!I16+'P原料'!I16</f>
        <v>23495</v>
      </c>
      <c r="J16" s="30">
        <f>SUM(D16:I16)</f>
        <v>292366</v>
      </c>
      <c r="K16" s="22">
        <f>'P一般'!K16+'P原料'!K16</f>
        <v>85162</v>
      </c>
      <c r="L16" s="11">
        <f>'P一般'!L16+'P原料'!L16</f>
        <v>46498</v>
      </c>
      <c r="M16" s="11">
        <f>'P一般'!M16+'P原料'!M16</f>
        <v>50859</v>
      </c>
      <c r="N16" s="11">
        <f>'P一般'!N16+'P原料'!N16</f>
        <v>39213</v>
      </c>
      <c r="O16" s="11">
        <f>'P一般'!O16+'P原料'!O16</f>
        <v>54118</v>
      </c>
      <c r="P16" s="18">
        <f>'P一般'!P16+'P原料'!P16</f>
        <v>31496</v>
      </c>
      <c r="Q16" s="30">
        <f>SUM(K16:P16)</f>
        <v>307346</v>
      </c>
      <c r="R16" s="22">
        <f>J16+Q16</f>
        <v>599712</v>
      </c>
      <c r="S16" s="5"/>
    </row>
    <row r="17" spans="1:19" s="6" customFormat="1" ht="16.5" customHeight="1">
      <c r="A17" s="162"/>
      <c r="B17" s="112" t="s">
        <v>10</v>
      </c>
      <c r="C17" s="112" t="s">
        <v>2</v>
      </c>
      <c r="D17" s="16">
        <f>'P一般'!D17+'P原料'!D17</f>
        <v>2401309</v>
      </c>
      <c r="E17" s="11">
        <f>'P一般'!E17+'P原料'!E17</f>
        <v>1690365</v>
      </c>
      <c r="F17" s="11">
        <f>'P一般'!F17+'P原料'!F17</f>
        <v>1939950</v>
      </c>
      <c r="G17" s="11">
        <f>'P一般'!G17+'P原料'!G17</f>
        <v>1298526</v>
      </c>
      <c r="H17" s="11">
        <f>'P一般'!H17+'P原料'!H17</f>
        <v>2165613</v>
      </c>
      <c r="I17" s="18">
        <f>'P一般'!I17+'P原料'!I17</f>
        <v>989374</v>
      </c>
      <c r="J17" s="26">
        <f>SUM(D17:I17)</f>
        <v>10485137</v>
      </c>
      <c r="K17" s="22">
        <f>'P一般'!K17+'P原料'!K17</f>
        <v>3379966</v>
      </c>
      <c r="L17" s="11">
        <f>'P一般'!L17+'P原料'!L17</f>
        <v>2141932</v>
      </c>
      <c r="M17" s="11">
        <f>'P一般'!M17+'P原料'!M17</f>
        <v>2707778</v>
      </c>
      <c r="N17" s="11">
        <f>'P一般'!N17+'P原料'!N17</f>
        <v>2379636</v>
      </c>
      <c r="O17" s="11">
        <f>'P一般'!O17+'P原料'!O17</f>
        <v>3321475</v>
      </c>
      <c r="P17" s="18">
        <f>'P一般'!P17+'P原料'!P17</f>
        <v>2147263</v>
      </c>
      <c r="Q17" s="26">
        <f>SUM(K17:P17)</f>
        <v>16078050</v>
      </c>
      <c r="R17" s="22">
        <f>J17+Q17</f>
        <v>26563187</v>
      </c>
      <c r="S17" s="5"/>
    </row>
    <row r="18" spans="1:19" s="6" customFormat="1" ht="16.5" customHeight="1" thickBot="1">
      <c r="A18" s="163"/>
      <c r="B18" s="113" t="s">
        <v>18</v>
      </c>
      <c r="C18" s="113" t="s">
        <v>3</v>
      </c>
      <c r="D18" s="17">
        <f>IF(OR(D16=0,D17=0)," ",(D17/D16)*1000)</f>
        <v>32440.03890682626</v>
      </c>
      <c r="E18" s="12">
        <f aca="true" t="shared" si="4" ref="E18:R18">IF(OR(E16=0,E17=0)," ",(E17/E16)*1000)</f>
        <v>32463.31860956405</v>
      </c>
      <c r="F18" s="12">
        <f t="shared" si="4"/>
        <v>35816.22479875932</v>
      </c>
      <c r="G18" s="12">
        <f t="shared" si="4"/>
        <v>36021.137895642045</v>
      </c>
      <c r="H18" s="12">
        <f t="shared" si="4"/>
        <v>41198.763435746216</v>
      </c>
      <c r="I18" s="19">
        <f t="shared" si="4"/>
        <v>42109.98084698872</v>
      </c>
      <c r="J18" s="27">
        <f t="shared" si="4"/>
        <v>35863.051791247955</v>
      </c>
      <c r="K18" s="23">
        <f t="shared" si="4"/>
        <v>39688.663958103374</v>
      </c>
      <c r="L18" s="12">
        <f t="shared" si="4"/>
        <v>46065.0350552712</v>
      </c>
      <c r="M18" s="12">
        <f t="shared" si="4"/>
        <v>53240.881653198056</v>
      </c>
      <c r="N18" s="12">
        <f t="shared" si="4"/>
        <v>60684.8749139316</v>
      </c>
      <c r="O18" s="12">
        <f t="shared" si="4"/>
        <v>61374.68125207879</v>
      </c>
      <c r="P18" s="19">
        <f t="shared" si="4"/>
        <v>68175.73660147321</v>
      </c>
      <c r="Q18" s="27">
        <f t="shared" si="4"/>
        <v>52312.54026406721</v>
      </c>
      <c r="R18" s="23">
        <f t="shared" si="4"/>
        <v>44293.239088095615</v>
      </c>
      <c r="S18" s="7"/>
    </row>
    <row r="19" spans="1:19" s="6" customFormat="1" ht="16.5" customHeight="1">
      <c r="A19" s="161" t="s">
        <v>38</v>
      </c>
      <c r="B19" s="112" t="s">
        <v>9</v>
      </c>
      <c r="C19" s="112" t="s">
        <v>1</v>
      </c>
      <c r="D19" s="15">
        <f>'P一般'!D19+'P原料'!D19</f>
        <v>0</v>
      </c>
      <c r="E19" s="11">
        <f>'P一般'!E19+'P原料'!E19</f>
        <v>11508</v>
      </c>
      <c r="F19" s="11">
        <f>'P一般'!F19+'P原料'!F19</f>
        <v>0</v>
      </c>
      <c r="G19" s="11">
        <f>'P一般'!G19+'P原料'!G19</f>
        <v>0</v>
      </c>
      <c r="H19" s="11">
        <f>'P一般'!H19+'P原料'!H19</f>
        <v>0</v>
      </c>
      <c r="I19" s="18">
        <f>'P一般'!I19+'P原料'!I19</f>
        <v>15971</v>
      </c>
      <c r="J19" s="30">
        <f>SUM(D19:I19)</f>
        <v>27479</v>
      </c>
      <c r="K19" s="22">
        <f>'P一般'!K19+'P原料'!K19</f>
        <v>0</v>
      </c>
      <c r="L19" s="11">
        <f>'P一般'!L19+'P原料'!L19</f>
        <v>0</v>
      </c>
      <c r="M19" s="11">
        <f>'P一般'!M19+'P原料'!M19</f>
        <v>0</v>
      </c>
      <c r="N19" s="11">
        <f>'P一般'!N19+'P原料'!N19</f>
        <v>0</v>
      </c>
      <c r="O19" s="11">
        <f>'P一般'!O19+'P原料'!O19</f>
        <v>0</v>
      </c>
      <c r="P19" s="18">
        <f>'P一般'!P19+'P原料'!P19</f>
        <v>0</v>
      </c>
      <c r="Q19" s="30">
        <f>SUM(K19:P19)</f>
        <v>0</v>
      </c>
      <c r="R19" s="22">
        <f>J19+Q19</f>
        <v>27479</v>
      </c>
      <c r="S19" s="5"/>
    </row>
    <row r="20" spans="1:19" s="6" customFormat="1" ht="16.5" customHeight="1">
      <c r="A20" s="162"/>
      <c r="B20" s="112" t="s">
        <v>10</v>
      </c>
      <c r="C20" s="112" t="s">
        <v>2</v>
      </c>
      <c r="D20" s="16">
        <f>'P一般'!D20+'P原料'!D20</f>
        <v>0</v>
      </c>
      <c r="E20" s="11">
        <f>'P一般'!E20+'P原料'!E20</f>
        <v>447261</v>
      </c>
      <c r="F20" s="11">
        <f>'P一般'!F20+'P原料'!F20</f>
        <v>0</v>
      </c>
      <c r="G20" s="11">
        <f>'P一般'!G20+'P原料'!G20</f>
        <v>0</v>
      </c>
      <c r="H20" s="11">
        <f>'P一般'!H20+'P原料'!H20</f>
        <v>0</v>
      </c>
      <c r="I20" s="18">
        <f>'P一般'!I20+'P原料'!I20</f>
        <v>677934</v>
      </c>
      <c r="J20" s="26">
        <f>SUM(D20:I20)</f>
        <v>1125195</v>
      </c>
      <c r="K20" s="22">
        <f>'P一般'!K20+'P原料'!K20</f>
        <v>0</v>
      </c>
      <c r="L20" s="11">
        <f>'P一般'!L20+'P原料'!L20</f>
        <v>0</v>
      </c>
      <c r="M20" s="11">
        <f>'P一般'!M20+'P原料'!M20</f>
        <v>0</v>
      </c>
      <c r="N20" s="11">
        <f>'P一般'!N20+'P原料'!N20</f>
        <v>0</v>
      </c>
      <c r="O20" s="11">
        <f>'P一般'!O20+'P原料'!O20</f>
        <v>0</v>
      </c>
      <c r="P20" s="18">
        <f>'P一般'!P20+'P原料'!P20</f>
        <v>0</v>
      </c>
      <c r="Q20" s="26">
        <f>SUM(K20:P20)</f>
        <v>0</v>
      </c>
      <c r="R20" s="22">
        <f>J20+Q20</f>
        <v>1125195</v>
      </c>
      <c r="S20" s="5"/>
    </row>
    <row r="21" spans="1:19" s="6" customFormat="1" ht="16.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>
        <f aca="true" t="shared" si="5" ref="E21:R21">IF(OR(E19=0,E20=0)," ",(E20/E19)*1000)</f>
        <v>38865.22419186653</v>
      </c>
      <c r="F21" s="12" t="str">
        <f t="shared" si="5"/>
        <v> </v>
      </c>
      <c r="G21" s="12" t="str">
        <f t="shared" si="5"/>
        <v> </v>
      </c>
      <c r="H21" s="12" t="str">
        <f t="shared" si="5"/>
        <v> </v>
      </c>
      <c r="I21" s="19">
        <f t="shared" si="5"/>
        <v>42447.81165863127</v>
      </c>
      <c r="J21" s="27">
        <f t="shared" si="5"/>
        <v>40947.45078059609</v>
      </c>
      <c r="K21" s="23" t="str">
        <f t="shared" si="5"/>
        <v> </v>
      </c>
      <c r="L21" s="12" t="str">
        <f t="shared" si="5"/>
        <v> 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 t="str">
        <f t="shared" si="5"/>
        <v> </v>
      </c>
      <c r="R21" s="23">
        <f t="shared" si="5"/>
        <v>40947.45078059609</v>
      </c>
      <c r="S21" s="7"/>
    </row>
    <row r="22" spans="1:19" s="6" customFormat="1" ht="16.5" customHeight="1">
      <c r="A22" s="161" t="s">
        <v>21</v>
      </c>
      <c r="B22" s="112" t="s">
        <v>9</v>
      </c>
      <c r="C22" s="112" t="s">
        <v>1</v>
      </c>
      <c r="D22" s="15">
        <f>'P一般'!D22+'P原料'!D22</f>
        <v>0</v>
      </c>
      <c r="E22" s="11">
        <f>'P一般'!E22+'P原料'!E22</f>
        <v>0</v>
      </c>
      <c r="F22" s="11">
        <f>'P一般'!F22+'P原料'!F22</f>
        <v>0</v>
      </c>
      <c r="G22" s="11">
        <f>'P一般'!G22+'P原料'!G22</f>
        <v>0</v>
      </c>
      <c r="H22" s="11">
        <f>'P一般'!H22+'P原料'!H22</f>
        <v>0</v>
      </c>
      <c r="I22" s="18">
        <f>'P一般'!I22+'P原料'!I22</f>
        <v>0</v>
      </c>
      <c r="J22" s="30">
        <f>SUM(D22:I22)</f>
        <v>0</v>
      </c>
      <c r="K22" s="22">
        <f>'P一般'!K22+'P原料'!K22</f>
        <v>0</v>
      </c>
      <c r="L22" s="11">
        <f>'P一般'!L22+'P原料'!L22</f>
        <v>0</v>
      </c>
      <c r="M22" s="11">
        <f>'P一般'!M22+'P原料'!M22</f>
        <v>0</v>
      </c>
      <c r="N22" s="11">
        <f>'P一般'!N22+'P原料'!N22</f>
        <v>0</v>
      </c>
      <c r="O22" s="11">
        <f>'P一般'!O22+'P原料'!O22</f>
        <v>0</v>
      </c>
      <c r="P22" s="18">
        <f>'P一般'!P22+'P原料'!P22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6.5" customHeight="1">
      <c r="A23" s="162"/>
      <c r="B23" s="112" t="s">
        <v>10</v>
      </c>
      <c r="C23" s="112" t="s">
        <v>2</v>
      </c>
      <c r="D23" s="16">
        <f>'P一般'!D23+'P原料'!D23</f>
        <v>0</v>
      </c>
      <c r="E23" s="11">
        <f>'P一般'!E23+'P原料'!E23</f>
        <v>0</v>
      </c>
      <c r="F23" s="11">
        <f>'P一般'!F23+'P原料'!F23</f>
        <v>0</v>
      </c>
      <c r="G23" s="11">
        <f>'P一般'!G23+'P原料'!G23</f>
        <v>0</v>
      </c>
      <c r="H23" s="11">
        <f>'P一般'!H23+'P原料'!H23</f>
        <v>0</v>
      </c>
      <c r="I23" s="18">
        <f>'P一般'!I23+'P原料'!I23</f>
        <v>0</v>
      </c>
      <c r="J23" s="26">
        <f>SUM(D23:I23)</f>
        <v>0</v>
      </c>
      <c r="K23" s="22">
        <f>'P一般'!K23+'P原料'!K23</f>
        <v>0</v>
      </c>
      <c r="L23" s="11">
        <f>'P一般'!L23+'P原料'!L23</f>
        <v>0</v>
      </c>
      <c r="M23" s="11">
        <f>'P一般'!M23+'P原料'!M23</f>
        <v>0</v>
      </c>
      <c r="N23" s="11">
        <f>'P一般'!N23+'P原料'!N23</f>
        <v>0</v>
      </c>
      <c r="O23" s="11">
        <f>'P一般'!O23+'P原料'!O23</f>
        <v>0</v>
      </c>
      <c r="P23" s="18">
        <f>'P一般'!P23+'P原料'!P23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6.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6.5" customHeight="1">
      <c r="A25" s="161" t="s">
        <v>46</v>
      </c>
      <c r="B25" s="112" t="s">
        <v>9</v>
      </c>
      <c r="C25" s="112" t="s">
        <v>1</v>
      </c>
      <c r="D25" s="15">
        <f>'P一般'!D25+'P原料'!D25</f>
        <v>0</v>
      </c>
      <c r="E25" s="11">
        <f>'P一般'!E25+'P原料'!E25</f>
        <v>0</v>
      </c>
      <c r="F25" s="11">
        <f>'P一般'!F25+'P原料'!F25</f>
        <v>0</v>
      </c>
      <c r="G25" s="11">
        <f>'P一般'!G25+'P原料'!G25</f>
        <v>0</v>
      </c>
      <c r="H25" s="11">
        <f>'P一般'!H25+'P原料'!H25</f>
        <v>0</v>
      </c>
      <c r="I25" s="18">
        <f>'P一般'!I25+'P原料'!I25</f>
        <v>0</v>
      </c>
      <c r="J25" s="30">
        <f>SUM(D25:I25)</f>
        <v>0</v>
      </c>
      <c r="K25" s="22">
        <f>'P一般'!K25+'P原料'!K25</f>
        <v>0</v>
      </c>
      <c r="L25" s="11">
        <f>'P一般'!L25+'P原料'!L25</f>
        <v>0</v>
      </c>
      <c r="M25" s="11">
        <f>'P一般'!M25+'P原料'!M25</f>
        <v>0</v>
      </c>
      <c r="N25" s="11">
        <f>'P一般'!N25+'P原料'!N25</f>
        <v>0</v>
      </c>
      <c r="O25" s="11">
        <f>'P一般'!O25+'P原料'!O25</f>
        <v>0</v>
      </c>
      <c r="P25" s="18">
        <f>'P一般'!P25+'P原料'!P25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6.5" customHeight="1">
      <c r="A26" s="162"/>
      <c r="B26" s="112" t="s">
        <v>10</v>
      </c>
      <c r="C26" s="112" t="s">
        <v>2</v>
      </c>
      <c r="D26" s="16">
        <f>'P一般'!D26+'P原料'!D26</f>
        <v>0</v>
      </c>
      <c r="E26" s="11">
        <f>'P一般'!E26+'P原料'!E26</f>
        <v>0</v>
      </c>
      <c r="F26" s="11">
        <f>'P一般'!F26+'P原料'!F26</f>
        <v>0</v>
      </c>
      <c r="G26" s="11">
        <f>'P一般'!G26+'P原料'!G26</f>
        <v>0</v>
      </c>
      <c r="H26" s="11">
        <f>'P一般'!H26+'P原料'!H26</f>
        <v>0</v>
      </c>
      <c r="I26" s="18">
        <f>'P一般'!I26+'P原料'!I26</f>
        <v>0</v>
      </c>
      <c r="J26" s="26">
        <f>SUM(D26:I26)</f>
        <v>0</v>
      </c>
      <c r="K26" s="22">
        <f>'P一般'!K26+'P原料'!K26</f>
        <v>0</v>
      </c>
      <c r="L26" s="11">
        <f>'P一般'!L26+'P原料'!L26</f>
        <v>0</v>
      </c>
      <c r="M26" s="11">
        <f>'P一般'!M26+'P原料'!M26</f>
        <v>0</v>
      </c>
      <c r="N26" s="11">
        <f>'P一般'!N26+'P原料'!N26</f>
        <v>0</v>
      </c>
      <c r="O26" s="11">
        <f>'P一般'!O26+'P原料'!O26</f>
        <v>0</v>
      </c>
      <c r="P26" s="18">
        <f>'P一般'!P26+'P原料'!P26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6.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6.5" customHeight="1">
      <c r="A28" s="161" t="s">
        <v>49</v>
      </c>
      <c r="B28" s="112" t="s">
        <v>9</v>
      </c>
      <c r="C28" s="112" t="s">
        <v>1</v>
      </c>
      <c r="D28" s="15">
        <f>'P一般'!D28+'P原料'!D28</f>
        <v>0</v>
      </c>
      <c r="E28" s="11">
        <f>'P一般'!E28+'P原料'!E28</f>
        <v>0</v>
      </c>
      <c r="F28" s="11">
        <f>'P一般'!F28+'P原料'!F28</f>
        <v>0</v>
      </c>
      <c r="G28" s="11">
        <f>'P一般'!G28+'P原料'!G28</f>
        <v>0</v>
      </c>
      <c r="H28" s="11">
        <f>'P一般'!H28+'P原料'!H28</f>
        <v>0</v>
      </c>
      <c r="I28" s="18">
        <f>'P一般'!I28+'P原料'!I28</f>
        <v>0</v>
      </c>
      <c r="J28" s="30">
        <f>SUM(D28:I28)</f>
        <v>0</v>
      </c>
      <c r="K28" s="22">
        <f>'P一般'!K28+'P原料'!K28</f>
        <v>0</v>
      </c>
      <c r="L28" s="11">
        <f>'P一般'!L28+'P原料'!L28</f>
        <v>0</v>
      </c>
      <c r="M28" s="11">
        <f>'P一般'!M28+'P原料'!M28</f>
        <v>0</v>
      </c>
      <c r="N28" s="11">
        <f>'P一般'!N28+'P原料'!N28</f>
        <v>0</v>
      </c>
      <c r="O28" s="11">
        <f>'P一般'!O28+'P原料'!O28</f>
        <v>0</v>
      </c>
      <c r="P28" s="18">
        <f>'P一般'!P28+'P原料'!P28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6.5" customHeight="1">
      <c r="A29" s="162"/>
      <c r="B29" s="112" t="s">
        <v>10</v>
      </c>
      <c r="C29" s="112" t="s">
        <v>2</v>
      </c>
      <c r="D29" s="16">
        <f>'P一般'!D29+'P原料'!D29</f>
        <v>0</v>
      </c>
      <c r="E29" s="11">
        <f>'P一般'!E29+'P原料'!E29</f>
        <v>0</v>
      </c>
      <c r="F29" s="11">
        <f>'P一般'!F29+'P原料'!F29</f>
        <v>0</v>
      </c>
      <c r="G29" s="11">
        <f>'P一般'!G29+'P原料'!G29</f>
        <v>0</v>
      </c>
      <c r="H29" s="11">
        <f>'P一般'!H29+'P原料'!H29</f>
        <v>0</v>
      </c>
      <c r="I29" s="18">
        <f>'P一般'!I29+'P原料'!I29</f>
        <v>0</v>
      </c>
      <c r="J29" s="26">
        <f>SUM(D29:I29)</f>
        <v>0</v>
      </c>
      <c r="K29" s="22">
        <f>'P一般'!K29+'P原料'!K29</f>
        <v>0</v>
      </c>
      <c r="L29" s="11">
        <f>'P一般'!L29+'P原料'!L29</f>
        <v>0</v>
      </c>
      <c r="M29" s="11">
        <f>'P一般'!M29+'P原料'!M29</f>
        <v>0</v>
      </c>
      <c r="N29" s="11">
        <f>'P一般'!N29+'P原料'!N29</f>
        <v>0</v>
      </c>
      <c r="O29" s="11">
        <f>'P一般'!O29+'P原料'!O29</f>
        <v>0</v>
      </c>
      <c r="P29" s="18">
        <f>'P一般'!P29+'P原料'!P29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6.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6.5" customHeight="1">
      <c r="A31" s="161" t="s">
        <v>48</v>
      </c>
      <c r="B31" s="112" t="s">
        <v>9</v>
      </c>
      <c r="C31" s="112" t="s">
        <v>1</v>
      </c>
      <c r="D31" s="15">
        <f>'P一般'!D31+'P原料'!D31</f>
        <v>575432</v>
      </c>
      <c r="E31" s="11">
        <f>'P一般'!E31+'P原料'!E31</f>
        <v>589890</v>
      </c>
      <c r="F31" s="11">
        <f>'P一般'!F31+'P原料'!F31</f>
        <v>286895</v>
      </c>
      <c r="G31" s="11">
        <f>'P一般'!G31+'P原料'!G31</f>
        <v>651320</v>
      </c>
      <c r="H31" s="11">
        <f>'P一般'!H31+'P原料'!H31</f>
        <v>269015</v>
      </c>
      <c r="I31" s="18">
        <f>'P一般'!I31+'P原料'!I31</f>
        <v>475762</v>
      </c>
      <c r="J31" s="30">
        <f>SUM(D31:I31)</f>
        <v>2848314</v>
      </c>
      <c r="K31" s="22">
        <f>'P一般'!K31+'P原料'!K31</f>
        <v>376599</v>
      </c>
      <c r="L31" s="11">
        <f>'P一般'!L31+'P原料'!L31</f>
        <v>386239</v>
      </c>
      <c r="M31" s="11">
        <f>'P一般'!M31+'P原料'!M31</f>
        <v>522135</v>
      </c>
      <c r="N31" s="11">
        <f>'P一般'!N31+'P原料'!N31</f>
        <v>718683</v>
      </c>
      <c r="O31" s="11">
        <f>'P一般'!O31+'P原料'!O31</f>
        <v>787475</v>
      </c>
      <c r="P31" s="18">
        <f>'P一般'!P31+'P原料'!P31</f>
        <v>680208</v>
      </c>
      <c r="Q31" s="30">
        <f>SUM(K31:P31)</f>
        <v>3471339</v>
      </c>
      <c r="R31" s="22">
        <f>J31+Q31</f>
        <v>6319653</v>
      </c>
      <c r="S31" s="5"/>
    </row>
    <row r="32" spans="1:19" s="6" customFormat="1" ht="16.5" customHeight="1">
      <c r="A32" s="162"/>
      <c r="B32" s="112" t="s">
        <v>10</v>
      </c>
      <c r="C32" s="112" t="s">
        <v>2</v>
      </c>
      <c r="D32" s="16">
        <f>'P一般'!D32+'P原料'!D32</f>
        <v>22290729</v>
      </c>
      <c r="E32" s="11">
        <f>'P一般'!E32+'P原料'!E32</f>
        <v>20823247</v>
      </c>
      <c r="F32" s="11">
        <f>'P一般'!F32+'P原料'!F32</f>
        <v>10393361</v>
      </c>
      <c r="G32" s="11">
        <f>'P一般'!G32+'P原料'!G32</f>
        <v>25316915</v>
      </c>
      <c r="H32" s="11">
        <f>'P一般'!H32+'P原料'!H32</f>
        <v>10752794</v>
      </c>
      <c r="I32" s="18">
        <f>'P一般'!I32+'P原料'!I32</f>
        <v>18998250</v>
      </c>
      <c r="J32" s="26">
        <f>SUM(D32:I32)</f>
        <v>108575296</v>
      </c>
      <c r="K32" s="22">
        <f>'P一般'!K32+'P原料'!K32</f>
        <v>16048067</v>
      </c>
      <c r="L32" s="11">
        <f>'P一般'!L32+'P原料'!L32</f>
        <v>17259957</v>
      </c>
      <c r="M32" s="11">
        <f>'P一般'!M32+'P原料'!M32</f>
        <v>25438275</v>
      </c>
      <c r="N32" s="11">
        <f>'P一般'!N32+'P原料'!N32</f>
        <v>40040284</v>
      </c>
      <c r="O32" s="11">
        <f>'P一般'!O32+'P原料'!O32</f>
        <v>49377744</v>
      </c>
      <c r="P32" s="18">
        <f>'P一般'!P32+'P原料'!P32</f>
        <v>44546888</v>
      </c>
      <c r="Q32" s="26">
        <f>SUM(K32:P32)</f>
        <v>192711215</v>
      </c>
      <c r="R32" s="22">
        <f>J32+Q32</f>
        <v>301286511</v>
      </c>
      <c r="S32" s="5"/>
    </row>
    <row r="33" spans="1:19" s="6" customFormat="1" ht="16.5" customHeight="1" thickBot="1">
      <c r="A33" s="163"/>
      <c r="B33" s="113" t="s">
        <v>18</v>
      </c>
      <c r="C33" s="113" t="s">
        <v>3</v>
      </c>
      <c r="D33" s="17">
        <f>IF(OR(D31=0,D32=0)," ",(D32/D31)*1000)</f>
        <v>38737.38165413115</v>
      </c>
      <c r="E33" s="12">
        <f aca="true" t="shared" si="9" ref="E33:R33">IF(OR(E31=0,E32=0)," ",(E32/E31)*1000)</f>
        <v>35300.22038007086</v>
      </c>
      <c r="F33" s="12">
        <f t="shared" si="9"/>
        <v>36227.055194409106</v>
      </c>
      <c r="G33" s="12">
        <f t="shared" si="9"/>
        <v>38870.16366762882</v>
      </c>
      <c r="H33" s="12">
        <f t="shared" si="9"/>
        <v>39970.983030686024</v>
      </c>
      <c r="I33" s="19">
        <f t="shared" si="9"/>
        <v>39932.25604398838</v>
      </c>
      <c r="J33" s="27">
        <f t="shared" si="9"/>
        <v>38119.14557173121</v>
      </c>
      <c r="K33" s="23">
        <f t="shared" si="9"/>
        <v>42613.142892041666</v>
      </c>
      <c r="L33" s="12">
        <f t="shared" si="9"/>
        <v>44687.245462006686</v>
      </c>
      <c r="M33" s="12">
        <f t="shared" si="9"/>
        <v>48719.72765664052</v>
      </c>
      <c r="N33" s="12">
        <f t="shared" si="9"/>
        <v>55713.414676568114</v>
      </c>
      <c r="O33" s="12">
        <f t="shared" si="9"/>
        <v>62703.88774246801</v>
      </c>
      <c r="P33" s="19">
        <f t="shared" si="9"/>
        <v>65490.097146755106</v>
      </c>
      <c r="Q33" s="27">
        <f t="shared" si="9"/>
        <v>55514.95114709339</v>
      </c>
      <c r="R33" s="23">
        <f t="shared" si="9"/>
        <v>47674.533870767904</v>
      </c>
      <c r="S33" s="7"/>
    </row>
    <row r="34" spans="1:19" s="6" customFormat="1" ht="16.5" customHeight="1">
      <c r="A34" s="161" t="s">
        <v>54</v>
      </c>
      <c r="B34" s="112" t="s">
        <v>9</v>
      </c>
      <c r="C34" s="112" t="s">
        <v>1</v>
      </c>
      <c r="D34" s="15">
        <f>'P一般'!D34+'P原料'!D34</f>
        <v>59573</v>
      </c>
      <c r="E34" s="11">
        <f>'P一般'!E34+'P原料'!E34</f>
        <v>56617</v>
      </c>
      <c r="F34" s="11">
        <f>'P一般'!F34+'P原料'!F34</f>
        <v>144840</v>
      </c>
      <c r="G34" s="11">
        <f>'P一般'!G34+'P原料'!G34</f>
        <v>26691</v>
      </c>
      <c r="H34" s="11">
        <f>'P一般'!H34+'P原料'!H34</f>
        <v>115930</v>
      </c>
      <c r="I34" s="18">
        <f>'P一般'!I34+'P原料'!I34</f>
        <v>50843</v>
      </c>
      <c r="J34" s="30">
        <f>SUM(D34:I34)</f>
        <v>454494</v>
      </c>
      <c r="K34" s="22">
        <f>'P一般'!K34+'P原料'!K34</f>
        <v>50261</v>
      </c>
      <c r="L34" s="11">
        <f>'P一般'!L34+'P原料'!L34</f>
        <v>49855</v>
      </c>
      <c r="M34" s="11">
        <f>'P一般'!M34+'P原料'!M34</f>
        <v>113410</v>
      </c>
      <c r="N34" s="11">
        <f>'P一般'!N34+'P原料'!N34</f>
        <v>113462</v>
      </c>
      <c r="O34" s="11">
        <f>'P一般'!O34+'P原料'!O34</f>
        <v>114993</v>
      </c>
      <c r="P34" s="18">
        <f>'P一般'!P34+'P原料'!P34</f>
        <v>82334</v>
      </c>
      <c r="Q34" s="30">
        <f>SUM(K34:P34)</f>
        <v>524315</v>
      </c>
      <c r="R34" s="22">
        <f>J34+Q34</f>
        <v>978809</v>
      </c>
      <c r="S34" s="7"/>
    </row>
    <row r="35" spans="1:19" s="6" customFormat="1" ht="16.5" customHeight="1">
      <c r="A35" s="162"/>
      <c r="B35" s="112" t="s">
        <v>10</v>
      </c>
      <c r="C35" s="112" t="s">
        <v>2</v>
      </c>
      <c r="D35" s="16">
        <f>'P一般'!D35+'P原料'!D35</f>
        <v>1755090</v>
      </c>
      <c r="E35" s="11">
        <f>'P一般'!E35+'P原料'!E35</f>
        <v>1715122</v>
      </c>
      <c r="F35" s="11">
        <f>'P一般'!F35+'P原料'!F35</f>
        <v>4781429</v>
      </c>
      <c r="G35" s="11">
        <f>'P一般'!G35+'P原料'!G35</f>
        <v>934850</v>
      </c>
      <c r="H35" s="11">
        <f>'P一般'!H35+'P原料'!H35</f>
        <v>4396869</v>
      </c>
      <c r="I35" s="18">
        <f>'P一般'!I35+'P原料'!I35</f>
        <v>2000271</v>
      </c>
      <c r="J35" s="26">
        <f>SUM(D35:I35)</f>
        <v>15583631</v>
      </c>
      <c r="K35" s="22">
        <f>'P一般'!K35+'P原料'!K35</f>
        <v>1832887</v>
      </c>
      <c r="L35" s="11">
        <f>'P一般'!L35+'P原料'!L35</f>
        <v>2075803</v>
      </c>
      <c r="M35" s="11">
        <f>'P一般'!M35+'P原料'!M35</f>
        <v>5138284</v>
      </c>
      <c r="N35" s="11">
        <f>'P一般'!N35+'P原料'!N35</f>
        <v>6009692</v>
      </c>
      <c r="O35" s="11">
        <f>'P一般'!O35+'P原料'!O35</f>
        <v>6978944</v>
      </c>
      <c r="P35" s="18">
        <f>'P一般'!P35+'P原料'!P35</f>
        <v>4984831</v>
      </c>
      <c r="Q35" s="26">
        <f>SUM(K35:P35)</f>
        <v>27020441</v>
      </c>
      <c r="R35" s="22">
        <f>J35+Q35</f>
        <v>42604072</v>
      </c>
      <c r="S35" s="7"/>
    </row>
    <row r="36" spans="1:19" s="6" customFormat="1" ht="16.5" customHeight="1" thickBot="1">
      <c r="A36" s="163"/>
      <c r="B36" s="113" t="s">
        <v>18</v>
      </c>
      <c r="C36" s="113" t="s">
        <v>3</v>
      </c>
      <c r="D36" s="17">
        <f>IF(OR(D34=0,D35=0)," ",(D35/D34)*1000)</f>
        <v>29461.16529300186</v>
      </c>
      <c r="E36" s="12">
        <f aca="true" t="shared" si="10" ref="E36:R36">IF(OR(E34=0,E35=0)," ",(E35/E34)*1000)</f>
        <v>30293.410106505115</v>
      </c>
      <c r="F36" s="12">
        <f t="shared" si="10"/>
        <v>33011.79922673295</v>
      </c>
      <c r="G36" s="12">
        <f t="shared" si="10"/>
        <v>35024.914765276684</v>
      </c>
      <c r="H36" s="12">
        <f t="shared" si="10"/>
        <v>37926.93004399206</v>
      </c>
      <c r="I36" s="19">
        <f t="shared" si="10"/>
        <v>39342.111991817954</v>
      </c>
      <c r="J36" s="27">
        <f t="shared" si="10"/>
        <v>34287.86958683723</v>
      </c>
      <c r="K36" s="23">
        <f t="shared" si="10"/>
        <v>36467.380274964686</v>
      </c>
      <c r="L36" s="12">
        <f t="shared" si="10"/>
        <v>41636.806739544685</v>
      </c>
      <c r="M36" s="12">
        <f t="shared" si="10"/>
        <v>45307.1510448814</v>
      </c>
      <c r="N36" s="12">
        <f t="shared" si="10"/>
        <v>52966.56149195325</v>
      </c>
      <c r="O36" s="12">
        <f t="shared" si="10"/>
        <v>60690.163749097774</v>
      </c>
      <c r="P36" s="19">
        <f t="shared" si="10"/>
        <v>60544.01583792844</v>
      </c>
      <c r="Q36" s="27">
        <f t="shared" si="10"/>
        <v>51534.74724163909</v>
      </c>
      <c r="R36" s="23">
        <f t="shared" si="10"/>
        <v>43526.440807144194</v>
      </c>
      <c r="S36" s="7"/>
    </row>
    <row r="37" spans="1:19" s="6" customFormat="1" ht="16.5" customHeight="1">
      <c r="A37" s="161" t="s">
        <v>50</v>
      </c>
      <c r="B37" s="114" t="s">
        <v>9</v>
      </c>
      <c r="C37" s="114" t="s">
        <v>1</v>
      </c>
      <c r="D37" s="15">
        <f>'P一般'!D37+'P原料'!D37</f>
        <v>0</v>
      </c>
      <c r="E37" s="11">
        <f>'P一般'!E37+'P原料'!E37</f>
        <v>0</v>
      </c>
      <c r="F37" s="11">
        <f>'P一般'!F37+'P原料'!F37</f>
        <v>0</v>
      </c>
      <c r="G37" s="11">
        <f>'P一般'!G37+'P原料'!G37</f>
        <v>0</v>
      </c>
      <c r="H37" s="11">
        <f>'P一般'!H37+'P原料'!H37</f>
        <v>0</v>
      </c>
      <c r="I37" s="18">
        <f>'P一般'!I37+'P原料'!I37</f>
        <v>0</v>
      </c>
      <c r="J37" s="30">
        <f>SUM(D37:I37)</f>
        <v>0</v>
      </c>
      <c r="K37" s="22">
        <f>'P一般'!K37+'P原料'!K37</f>
        <v>0</v>
      </c>
      <c r="L37" s="11">
        <f>'P一般'!L37+'P原料'!L37</f>
        <v>0</v>
      </c>
      <c r="M37" s="11">
        <f>'P一般'!M37+'P原料'!M37</f>
        <v>0</v>
      </c>
      <c r="N37" s="11">
        <f>'P一般'!N37+'P原料'!N37</f>
        <v>0</v>
      </c>
      <c r="O37" s="11">
        <f>'P一般'!O37+'P原料'!O37</f>
        <v>0</v>
      </c>
      <c r="P37" s="18">
        <f>'P一般'!P37+'P原料'!P37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6.5" customHeight="1">
      <c r="A38" s="162"/>
      <c r="B38" s="112" t="s">
        <v>10</v>
      </c>
      <c r="C38" s="112" t="s">
        <v>2</v>
      </c>
      <c r="D38" s="16">
        <f>'P一般'!D38+'P原料'!D38</f>
        <v>0</v>
      </c>
      <c r="E38" s="11">
        <f>'P一般'!E38+'P原料'!E38</f>
        <v>0</v>
      </c>
      <c r="F38" s="11">
        <f>'P一般'!F38+'P原料'!F38</f>
        <v>0</v>
      </c>
      <c r="G38" s="11">
        <f>'P一般'!G38+'P原料'!G38</f>
        <v>0</v>
      </c>
      <c r="H38" s="11">
        <f>'P一般'!H38+'P原料'!H38</f>
        <v>0</v>
      </c>
      <c r="I38" s="18">
        <f>'P一般'!I38+'P原料'!I38</f>
        <v>0</v>
      </c>
      <c r="J38" s="26">
        <f>SUM(D38:I38)</f>
        <v>0</v>
      </c>
      <c r="K38" s="22">
        <f>'P一般'!K38+'P原料'!K38</f>
        <v>0</v>
      </c>
      <c r="L38" s="11">
        <f>'P一般'!L38+'P原料'!L38</f>
        <v>0</v>
      </c>
      <c r="M38" s="11">
        <f>'P一般'!M38+'P原料'!M38</f>
        <v>0</v>
      </c>
      <c r="N38" s="11">
        <f>'P一般'!N38+'P原料'!N38</f>
        <v>0</v>
      </c>
      <c r="O38" s="11">
        <f>'P一般'!O38+'P原料'!O38</f>
        <v>0</v>
      </c>
      <c r="P38" s="18">
        <f>'P一般'!P38+'P原料'!P38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6.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6.5" customHeight="1">
      <c r="A40" s="161" t="s">
        <v>11</v>
      </c>
      <c r="B40" s="114" t="s">
        <v>9</v>
      </c>
      <c r="C40" s="114" t="s">
        <v>1</v>
      </c>
      <c r="D40" s="15">
        <f>'P一般'!D40+'P原料'!D40</f>
        <v>0</v>
      </c>
      <c r="E40" s="11">
        <f>'P一般'!E40+'P原料'!E40</f>
        <v>0</v>
      </c>
      <c r="F40" s="11">
        <f>'P一般'!F40+'P原料'!F40</f>
        <v>0</v>
      </c>
      <c r="G40" s="11">
        <f>'P一般'!G40+'P原料'!G40</f>
        <v>0</v>
      </c>
      <c r="H40" s="11">
        <f>'P一般'!H40+'P原料'!H40</f>
        <v>793</v>
      </c>
      <c r="I40" s="18">
        <f>'P一般'!I40+'P原料'!I40</f>
        <v>0</v>
      </c>
      <c r="J40" s="30">
        <f>SUM(D40:I40)</f>
        <v>793</v>
      </c>
      <c r="K40" s="22">
        <f>'P一般'!K40+'P原料'!K40</f>
        <v>0</v>
      </c>
      <c r="L40" s="11">
        <f>'P一般'!L40+'P原料'!L40</f>
        <v>0</v>
      </c>
      <c r="M40" s="11">
        <f>'P一般'!M40+'P原料'!M40</f>
        <v>0</v>
      </c>
      <c r="N40" s="11">
        <f>'P一般'!N40+'P原料'!N40</f>
        <v>353</v>
      </c>
      <c r="O40" s="11">
        <f>'P一般'!O40+'P原料'!O40</f>
        <v>0</v>
      </c>
      <c r="P40" s="18">
        <f>'P一般'!P40+'P原料'!P40</f>
        <v>0</v>
      </c>
      <c r="Q40" s="30">
        <f>SUM(K40:P40)</f>
        <v>353</v>
      </c>
      <c r="R40" s="22">
        <f>J40+Q40</f>
        <v>1146</v>
      </c>
      <c r="S40" s="5"/>
    </row>
    <row r="41" spans="1:19" s="6" customFormat="1" ht="16.5" customHeight="1">
      <c r="A41" s="162"/>
      <c r="B41" s="112" t="s">
        <v>10</v>
      </c>
      <c r="C41" s="112" t="s">
        <v>2</v>
      </c>
      <c r="D41" s="16">
        <f>'P一般'!D41+'P原料'!D41</f>
        <v>0</v>
      </c>
      <c r="E41" s="11">
        <f>'P一般'!E41+'P原料'!E41</f>
        <v>0</v>
      </c>
      <c r="F41" s="11">
        <f>'P一般'!F41+'P原料'!F41</f>
        <v>0</v>
      </c>
      <c r="G41" s="11">
        <f>'P一般'!G41+'P原料'!G41</f>
        <v>0</v>
      </c>
      <c r="H41" s="11">
        <f>'P一般'!H41+'P原料'!H41</f>
        <v>37999</v>
      </c>
      <c r="I41" s="18">
        <f>'P一般'!I41+'P原料'!I41</f>
        <v>0</v>
      </c>
      <c r="J41" s="26">
        <f>SUM(D41:I41)</f>
        <v>37999</v>
      </c>
      <c r="K41" s="22">
        <f>'P一般'!K41+'P原料'!K41</f>
        <v>0</v>
      </c>
      <c r="L41" s="11">
        <f>'P一般'!L41+'P原料'!L41</f>
        <v>0</v>
      </c>
      <c r="M41" s="11">
        <f>'P一般'!M41+'P原料'!M41</f>
        <v>0</v>
      </c>
      <c r="N41" s="11">
        <f>'P一般'!N41+'P原料'!N41</f>
        <v>5489</v>
      </c>
      <c r="O41" s="11">
        <f>'P一般'!O41+'P原料'!O41</f>
        <v>0</v>
      </c>
      <c r="P41" s="18">
        <f>'P一般'!P41+'P原料'!P41</f>
        <v>0</v>
      </c>
      <c r="Q41" s="26">
        <f>SUM(K41:P41)</f>
        <v>5489</v>
      </c>
      <c r="R41" s="22">
        <f>J41+Q41</f>
        <v>43488</v>
      </c>
      <c r="S41" s="5"/>
    </row>
    <row r="42" spans="1:19" s="6" customFormat="1" ht="16.5" customHeight="1" thickBot="1">
      <c r="A42" s="163"/>
      <c r="B42" s="113" t="s">
        <v>18</v>
      </c>
      <c r="C42" s="113" t="s">
        <v>3</v>
      </c>
      <c r="D42" s="17" t="str">
        <f>IF(OR(D40=0,D41=0)," ",(D41/D40)*1000)</f>
        <v> </v>
      </c>
      <c r="E42" s="12" t="str">
        <f aca="true" t="shared" si="12" ref="E42:R42">IF(OR(E40=0,E41=0)," ",(E41/E40)*1000)</f>
        <v> </v>
      </c>
      <c r="F42" s="12" t="str">
        <f t="shared" si="12"/>
        <v> </v>
      </c>
      <c r="G42" s="12" t="str">
        <f t="shared" si="12"/>
        <v> </v>
      </c>
      <c r="H42" s="12">
        <f t="shared" si="12"/>
        <v>47918.03278688525</v>
      </c>
      <c r="I42" s="19" t="str">
        <f t="shared" si="12"/>
        <v> </v>
      </c>
      <c r="J42" s="27">
        <f t="shared" si="12"/>
        <v>47918.03278688525</v>
      </c>
      <c r="K42" s="23" t="str">
        <f t="shared" si="12"/>
        <v> </v>
      </c>
      <c r="L42" s="12" t="str">
        <f t="shared" si="12"/>
        <v> </v>
      </c>
      <c r="M42" s="12" t="str">
        <f t="shared" si="12"/>
        <v> </v>
      </c>
      <c r="N42" s="12">
        <f t="shared" si="12"/>
        <v>15549.57507082153</v>
      </c>
      <c r="O42" s="12" t="str">
        <f t="shared" si="12"/>
        <v> </v>
      </c>
      <c r="P42" s="19" t="str">
        <f t="shared" si="12"/>
        <v> </v>
      </c>
      <c r="Q42" s="27">
        <f t="shared" si="12"/>
        <v>15549.57507082153</v>
      </c>
      <c r="R42" s="23">
        <f t="shared" si="12"/>
        <v>37947.64397905759</v>
      </c>
      <c r="S42" s="7"/>
    </row>
    <row r="43" spans="1:19" s="6" customFormat="1" ht="16.5" customHeight="1">
      <c r="A43" s="161" t="s">
        <v>47</v>
      </c>
      <c r="B43" s="114" t="s">
        <v>9</v>
      </c>
      <c r="C43" s="114" t="s">
        <v>1</v>
      </c>
      <c r="D43" s="15">
        <f>'P一般'!D43+'P原料'!D43</f>
        <v>2</v>
      </c>
      <c r="E43" s="11">
        <f>'P一般'!E43+'P原料'!E43</f>
        <v>3</v>
      </c>
      <c r="F43" s="11">
        <f>'P一般'!F43+'P原料'!F43</f>
        <v>3</v>
      </c>
      <c r="G43" s="11">
        <f>'P一般'!G43+'P原料'!G43</f>
        <v>0</v>
      </c>
      <c r="H43" s="11">
        <f>'P一般'!H43+'P原料'!H43</f>
        <v>0</v>
      </c>
      <c r="I43" s="18">
        <f>'P一般'!I43+'P原料'!I43</f>
        <v>5</v>
      </c>
      <c r="J43" s="30">
        <f>SUM(D43:I43)</f>
        <v>13</v>
      </c>
      <c r="K43" s="22">
        <f>'P一般'!K43+'P原料'!K43</f>
        <v>2</v>
      </c>
      <c r="L43" s="11">
        <f>'P一般'!L43+'P原料'!L43</f>
        <v>2</v>
      </c>
      <c r="M43" s="11">
        <f>'P一般'!M43+'P原料'!M43</f>
        <v>0</v>
      </c>
      <c r="N43" s="11">
        <f>'P一般'!N43+'P原料'!N43</f>
        <v>2</v>
      </c>
      <c r="O43" s="11">
        <f>'P一般'!O43+'P原料'!O43</f>
        <v>0</v>
      </c>
      <c r="P43" s="18">
        <f>'P一般'!P43+'P原料'!P43</f>
        <v>4</v>
      </c>
      <c r="Q43" s="30">
        <f>SUM(K43:P43)</f>
        <v>10</v>
      </c>
      <c r="R43" s="22">
        <f>J43+Q43</f>
        <v>23</v>
      </c>
      <c r="S43" s="5"/>
    </row>
    <row r="44" spans="1:19" s="6" customFormat="1" ht="16.5" customHeight="1">
      <c r="A44" s="162"/>
      <c r="B44" s="112" t="s">
        <v>10</v>
      </c>
      <c r="C44" s="112" t="s">
        <v>2</v>
      </c>
      <c r="D44" s="16">
        <f>'P一般'!D44+'P原料'!D44</f>
        <v>812</v>
      </c>
      <c r="E44" s="11">
        <f>'P一般'!E44+'P原料'!E44</f>
        <v>1279</v>
      </c>
      <c r="F44" s="11">
        <f>'P一般'!F44+'P原料'!F44</f>
        <v>1198</v>
      </c>
      <c r="G44" s="11">
        <f>'P一般'!G44+'P原料'!G44</f>
        <v>0</v>
      </c>
      <c r="H44" s="11">
        <f>'P一般'!H44+'P原料'!H44</f>
        <v>0</v>
      </c>
      <c r="I44" s="18">
        <f>'P一般'!I44+'P原料'!I44</f>
        <v>3018</v>
      </c>
      <c r="J44" s="26">
        <f>SUM(D44:I44)</f>
        <v>6307</v>
      </c>
      <c r="K44" s="22">
        <f>'P一般'!K44+'P原料'!K44</f>
        <v>789</v>
      </c>
      <c r="L44" s="11">
        <f>'P一般'!L44+'P原料'!L44</f>
        <v>785</v>
      </c>
      <c r="M44" s="11">
        <f>'P一般'!M44+'P原料'!M44</f>
        <v>0</v>
      </c>
      <c r="N44" s="11">
        <f>'P一般'!N44+'P原料'!N44</f>
        <v>783</v>
      </c>
      <c r="O44" s="11">
        <f>'P一般'!O44+'P原料'!O44</f>
        <v>0</v>
      </c>
      <c r="P44" s="18">
        <f>'P一般'!P44+'P原料'!P44</f>
        <v>1620</v>
      </c>
      <c r="Q44" s="26">
        <f>SUM(K44:P44)</f>
        <v>3977</v>
      </c>
      <c r="R44" s="22">
        <f>J44+Q44</f>
        <v>10284</v>
      </c>
      <c r="S44" s="5"/>
    </row>
    <row r="45" spans="1:19" s="6" customFormat="1" ht="16.5" customHeight="1" thickBot="1">
      <c r="A45" s="163"/>
      <c r="B45" s="113" t="s">
        <v>18</v>
      </c>
      <c r="C45" s="113" t="s">
        <v>3</v>
      </c>
      <c r="D45" s="17">
        <f>IF(OR(D43=0,D44=0)," ",(D44/D43)*1000)</f>
        <v>406000</v>
      </c>
      <c r="E45" s="12">
        <f aca="true" t="shared" si="13" ref="E45:R45">IF(OR(E43=0,E44=0)," ",(E44/E43)*1000)</f>
        <v>426333.3333333333</v>
      </c>
      <c r="F45" s="12">
        <f t="shared" si="13"/>
        <v>399333.3333333333</v>
      </c>
      <c r="G45" s="12" t="str">
        <f t="shared" si="13"/>
        <v> </v>
      </c>
      <c r="H45" s="12" t="str">
        <f t="shared" si="13"/>
        <v> </v>
      </c>
      <c r="I45" s="19">
        <f t="shared" si="13"/>
        <v>603600</v>
      </c>
      <c r="J45" s="27">
        <f t="shared" si="13"/>
        <v>485153.8461538461</v>
      </c>
      <c r="K45" s="23">
        <f t="shared" si="13"/>
        <v>394500</v>
      </c>
      <c r="L45" s="12">
        <f t="shared" si="13"/>
        <v>392500</v>
      </c>
      <c r="M45" s="12" t="str">
        <f t="shared" si="13"/>
        <v> </v>
      </c>
      <c r="N45" s="12">
        <f t="shared" si="13"/>
        <v>391500</v>
      </c>
      <c r="O45" s="12" t="str">
        <f t="shared" si="13"/>
        <v> </v>
      </c>
      <c r="P45" s="19">
        <f t="shared" si="13"/>
        <v>405000</v>
      </c>
      <c r="Q45" s="27">
        <f t="shared" si="13"/>
        <v>397700</v>
      </c>
      <c r="R45" s="23">
        <f t="shared" si="13"/>
        <v>447130.4347826087</v>
      </c>
      <c r="S45" s="7"/>
    </row>
    <row r="46" spans="1:19" s="6" customFormat="1" ht="16.5" customHeight="1">
      <c r="A46" s="161" t="s">
        <v>12</v>
      </c>
      <c r="B46" s="112" t="s">
        <v>9</v>
      </c>
      <c r="C46" s="112" t="s">
        <v>1</v>
      </c>
      <c r="D46" s="15">
        <f>'P一般'!D46+'P原料'!D46</f>
        <v>0</v>
      </c>
      <c r="E46" s="11">
        <f>'P一般'!E46+'P原料'!E46</f>
        <v>0</v>
      </c>
      <c r="F46" s="11">
        <f>'P一般'!F46+'P原料'!F46</f>
        <v>0</v>
      </c>
      <c r="G46" s="11">
        <f>'P一般'!G46+'P原料'!G46</f>
        <v>0</v>
      </c>
      <c r="H46" s="11">
        <f>'P一般'!H46+'P原料'!H46</f>
        <v>0</v>
      </c>
      <c r="I46" s="18">
        <f>'P一般'!I46+'P原料'!I46</f>
        <v>0</v>
      </c>
      <c r="J46" s="30">
        <f>SUM(D46:I46)</f>
        <v>0</v>
      </c>
      <c r="K46" s="22">
        <f>'P一般'!K46+'P原料'!K46</f>
        <v>0</v>
      </c>
      <c r="L46" s="11">
        <f>'P一般'!L46+'P原料'!L46</f>
        <v>0</v>
      </c>
      <c r="M46" s="11">
        <f>'P一般'!M46+'P原料'!M46</f>
        <v>0</v>
      </c>
      <c r="N46" s="11">
        <f>'P一般'!N46+'P原料'!N46</f>
        <v>0</v>
      </c>
      <c r="O46" s="11">
        <f>'P一般'!O46+'P原料'!O46</f>
        <v>0</v>
      </c>
      <c r="P46" s="18">
        <f>'P一般'!P46+'P原料'!P46</f>
        <v>310</v>
      </c>
      <c r="Q46" s="30">
        <f>SUM(K46:P46)</f>
        <v>310</v>
      </c>
      <c r="R46" s="22">
        <f>J46+Q46</f>
        <v>310</v>
      </c>
      <c r="S46" s="5"/>
    </row>
    <row r="47" spans="1:18" ht="16.5" customHeight="1">
      <c r="A47" s="162"/>
      <c r="B47" s="112" t="s">
        <v>10</v>
      </c>
      <c r="C47" s="112" t="s">
        <v>2</v>
      </c>
      <c r="D47" s="16">
        <f>'P一般'!D47+'P原料'!D47</f>
        <v>0</v>
      </c>
      <c r="E47" s="11">
        <f>'P一般'!E47+'P原料'!E47</f>
        <v>0</v>
      </c>
      <c r="F47" s="11">
        <f>'P一般'!F47+'P原料'!F47</f>
        <v>0</v>
      </c>
      <c r="G47" s="11">
        <f>'P一般'!G47+'P原料'!G47</f>
        <v>0</v>
      </c>
      <c r="H47" s="11">
        <f>'P一般'!H47+'P原料'!H47</f>
        <v>0</v>
      </c>
      <c r="I47" s="18">
        <f>'P一般'!I47+'P原料'!I47</f>
        <v>0</v>
      </c>
      <c r="J47" s="26">
        <f>SUM(D47:I47)</f>
        <v>0</v>
      </c>
      <c r="K47" s="22">
        <f>'P一般'!K47+'P原料'!K47</f>
        <v>0</v>
      </c>
      <c r="L47" s="11">
        <f>'P一般'!L47+'P原料'!L47</f>
        <v>0</v>
      </c>
      <c r="M47" s="11">
        <f>'P一般'!M47+'P原料'!M47</f>
        <v>0</v>
      </c>
      <c r="N47" s="11">
        <f>'P一般'!N47+'P原料'!N47</f>
        <v>0</v>
      </c>
      <c r="O47" s="11">
        <f>'P一般'!O47+'P原料'!O47</f>
        <v>0</v>
      </c>
      <c r="P47" s="18">
        <f>'P一般'!P47+'P原料'!P47</f>
        <v>27971</v>
      </c>
      <c r="Q47" s="26">
        <f>SUM(K47:P47)</f>
        <v>27971</v>
      </c>
      <c r="R47" s="22">
        <f>J47+Q47</f>
        <v>27971</v>
      </c>
    </row>
    <row r="48" spans="1:18" ht="16.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>
        <f t="shared" si="14"/>
        <v>90229.03225806452</v>
      </c>
      <c r="Q48" s="27">
        <f t="shared" si="14"/>
        <v>90229.03225806452</v>
      </c>
      <c r="R48" s="23">
        <f t="shared" si="14"/>
        <v>90229.03225806452</v>
      </c>
    </row>
    <row r="49" spans="1:18" ht="16.5" customHeight="1">
      <c r="A49" s="165" t="s">
        <v>4</v>
      </c>
      <c r="B49" s="112" t="s">
        <v>9</v>
      </c>
      <c r="C49" s="112" t="s">
        <v>1</v>
      </c>
      <c r="D49" s="41">
        <f aca="true" t="shared" si="15" ref="D49:I50">D4+D7+D10+D13+D16+D19+D22+D25+D28+D31+D37+D40+D43+D46+D34</f>
        <v>755695</v>
      </c>
      <c r="E49" s="42">
        <f t="shared" si="15"/>
        <v>801921</v>
      </c>
      <c r="F49" s="42">
        <f t="shared" si="15"/>
        <v>503136</v>
      </c>
      <c r="G49" s="42">
        <f t="shared" si="15"/>
        <v>754202</v>
      </c>
      <c r="H49" s="42">
        <f t="shared" si="15"/>
        <v>497940</v>
      </c>
      <c r="I49" s="25">
        <f t="shared" si="15"/>
        <v>615671</v>
      </c>
      <c r="J49" s="29">
        <f>J4+J7+J10+J13+J16+J19+J22+J25+J28+J31+J37+J40+J43+J46</f>
        <v>3474071</v>
      </c>
      <c r="K49" s="41">
        <f aca="true" t="shared" si="16" ref="K49:P49">K4+K7+K10+K13+K16+K19+K22+K25+K28+K31+K37+K40+K43+K46+K34</f>
        <v>579920</v>
      </c>
      <c r="L49" s="42">
        <f t="shared" si="16"/>
        <v>566010</v>
      </c>
      <c r="M49" s="42">
        <f t="shared" si="16"/>
        <v>723614</v>
      </c>
      <c r="N49" s="42">
        <f t="shared" si="16"/>
        <v>974126</v>
      </c>
      <c r="O49" s="42">
        <f t="shared" si="16"/>
        <v>956586</v>
      </c>
      <c r="P49" s="25">
        <f t="shared" si="16"/>
        <v>900142</v>
      </c>
      <c r="Q49" s="30">
        <f>SUM(K49:P49)</f>
        <v>4700398</v>
      </c>
      <c r="R49" s="22">
        <f>J49+Q49</f>
        <v>8174469</v>
      </c>
    </row>
    <row r="50" spans="1:18" ht="16.5" customHeight="1">
      <c r="A50" s="165"/>
      <c r="B50" s="112" t="s">
        <v>10</v>
      </c>
      <c r="C50" s="112" t="s">
        <v>2</v>
      </c>
      <c r="D50" s="40">
        <f t="shared" si="15"/>
        <v>28216373</v>
      </c>
      <c r="E50" s="13">
        <f t="shared" si="15"/>
        <v>28307165</v>
      </c>
      <c r="F50" s="13">
        <f t="shared" si="15"/>
        <v>17820888</v>
      </c>
      <c r="G50" s="13">
        <f t="shared" si="15"/>
        <v>29163258</v>
      </c>
      <c r="H50" s="13">
        <f t="shared" si="15"/>
        <v>19847688</v>
      </c>
      <c r="I50" s="24">
        <f t="shared" si="15"/>
        <v>24651926</v>
      </c>
      <c r="J50" s="28">
        <f>J5+J8+J11+J14+J17+J20+J23+J26+J29+J32+J38+J41+J44+J47</f>
        <v>132423667</v>
      </c>
      <c r="K50" s="40">
        <f aca="true" t="shared" si="17" ref="K50:P50">K5+K8+K11+K14+K17+K20+K23+K26+K29+K32+K38+K41+K44+K47+K35</f>
        <v>24269135</v>
      </c>
      <c r="L50" s="13">
        <f t="shared" si="17"/>
        <v>25292236</v>
      </c>
      <c r="M50" s="13">
        <f t="shared" si="17"/>
        <v>34987761</v>
      </c>
      <c r="N50" s="13">
        <f t="shared" si="17"/>
        <v>54559745</v>
      </c>
      <c r="O50" s="13">
        <f t="shared" si="17"/>
        <v>59678163</v>
      </c>
      <c r="P50" s="24">
        <f t="shared" si="17"/>
        <v>59189274</v>
      </c>
      <c r="Q50" s="26">
        <f>SUM(K50:P50)</f>
        <v>257976314</v>
      </c>
      <c r="R50" s="22">
        <f>J50+Q50</f>
        <v>390399981</v>
      </c>
    </row>
    <row r="51" spans="1:18" ht="16.5" customHeight="1" thickBot="1">
      <c r="A51" s="166"/>
      <c r="B51" s="113" t="s">
        <v>18</v>
      </c>
      <c r="C51" s="113" t="s">
        <v>3</v>
      </c>
      <c r="D51" s="17">
        <f aca="true" t="shared" si="18" ref="D51:I51">IF(D49=0,,D50/D49*1000)</f>
        <v>37338.308444544426</v>
      </c>
      <c r="E51" s="12">
        <f t="shared" si="18"/>
        <v>35299.194060262795</v>
      </c>
      <c r="F51" s="12">
        <f t="shared" si="18"/>
        <v>35419.624117534826</v>
      </c>
      <c r="G51" s="12">
        <f t="shared" si="18"/>
        <v>38667.701756293405</v>
      </c>
      <c r="H51" s="12">
        <f t="shared" si="18"/>
        <v>39859.597541872514</v>
      </c>
      <c r="I51" s="19">
        <f t="shared" si="18"/>
        <v>40040.74578792894</v>
      </c>
      <c r="J51" s="27">
        <f aca="true" t="shared" si="19" ref="J51:P51">IF(J49=0,,J50/J49*1000)</f>
        <v>38117.720392012714</v>
      </c>
      <c r="K51" s="23">
        <f t="shared" si="19"/>
        <v>41849.10849772383</v>
      </c>
      <c r="L51" s="12">
        <f t="shared" si="19"/>
        <v>44685.13983851875</v>
      </c>
      <c r="M51" s="12">
        <f t="shared" si="19"/>
        <v>48351.41525730569</v>
      </c>
      <c r="N51" s="12">
        <f t="shared" si="19"/>
        <v>56008.91979066363</v>
      </c>
      <c r="O51" s="12">
        <f t="shared" si="19"/>
        <v>62386.615526466</v>
      </c>
      <c r="P51" s="19">
        <f t="shared" si="19"/>
        <v>65755.48524566123</v>
      </c>
      <c r="Q51" s="27">
        <f>IF(OR(Q49=0,Q50=0)," ",(Q50/Q49)*1000)</f>
        <v>54883.92982892087</v>
      </c>
      <c r="R51" s="23">
        <f>IF(OR(R49=0,R50=0)," ",(R50/R49)*1000)</f>
        <v>47758.451466388826</v>
      </c>
    </row>
    <row r="52" spans="1:18" ht="15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</row>
    <row r="53" spans="1:3" ht="14.25">
      <c r="A53" s="111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3937007874015748" right="0.3937007874015748" top="0.5905511811023623" bottom="0.5905511811023623" header="0" footer="0.3937007874015748"/>
  <pageSetup horizontalDpi="300" verticalDpi="300" orientation="landscape" paperSize="9" scale="59" r:id="rId2"/>
  <headerFooter alignWithMargins="0">
    <oddFooter>&amp;C&amp;"Century Gothic,標準"&amp;20-4-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4.003906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6" t="s">
        <v>51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44631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70"/>
      <c r="F4" s="45"/>
      <c r="G4" s="45"/>
      <c r="H4" s="45"/>
      <c r="I4" s="46"/>
      <c r="J4" s="49">
        <f>SUM(D4:I4)</f>
        <v>0</v>
      </c>
      <c r="K4" s="101"/>
      <c r="L4" s="70">
        <v>8448</v>
      </c>
      <c r="M4" s="70">
        <v>13570</v>
      </c>
      <c r="N4" s="70">
        <v>34356</v>
      </c>
      <c r="O4" s="70"/>
      <c r="P4" s="71"/>
      <c r="Q4" s="29">
        <f>SUM(K4:P4)</f>
        <v>56374</v>
      </c>
      <c r="R4" s="22">
        <f>J4+Q4</f>
        <v>56374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70"/>
      <c r="F5" s="45"/>
      <c r="G5" s="45"/>
      <c r="H5" s="45"/>
      <c r="I5" s="46"/>
      <c r="J5" s="103">
        <f>SUM(D5:I5)</f>
        <v>0</v>
      </c>
      <c r="K5" s="101"/>
      <c r="L5" s="70">
        <v>389883</v>
      </c>
      <c r="M5" s="70">
        <v>722610</v>
      </c>
      <c r="N5" s="70">
        <v>1805582</v>
      </c>
      <c r="O5" s="70"/>
      <c r="P5" s="71"/>
      <c r="Q5" s="28">
        <f>SUM(K5:P5)</f>
        <v>2918075</v>
      </c>
      <c r="R5" s="22">
        <f>J5+Q5</f>
        <v>2918075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>
        <v>46150.923295454544</v>
      </c>
      <c r="M6" s="12">
        <v>53250.55268975681</v>
      </c>
      <c r="N6" s="12">
        <v>52555.07043893352</v>
      </c>
      <c r="O6" s="12" t="s">
        <v>53</v>
      </c>
      <c r="P6" s="47" t="s">
        <v>53</v>
      </c>
      <c r="Q6" s="27">
        <f>IF(OR(Q4=0,Q5=0)," ",Q5/Q4*1000)</f>
        <v>51762.78071451378</v>
      </c>
      <c r="R6" s="23">
        <f>IF(OR(R4=0,R5=0)," ",R5/R4*1000)</f>
        <v>51762.78071451378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70">
        <v>91833</v>
      </c>
      <c r="F7" s="45"/>
      <c r="G7" s="45"/>
      <c r="H7" s="45">
        <v>20904</v>
      </c>
      <c r="I7" s="46">
        <v>15991</v>
      </c>
      <c r="J7" s="103">
        <f>SUM(D7:I7)</f>
        <v>128728</v>
      </c>
      <c r="K7" s="101">
        <v>16887</v>
      </c>
      <c r="L7" s="70">
        <v>39654</v>
      </c>
      <c r="M7" s="70">
        <v>7003</v>
      </c>
      <c r="N7" s="70">
        <v>68057</v>
      </c>
      <c r="O7" s="70"/>
      <c r="P7" s="71">
        <v>105790</v>
      </c>
      <c r="Q7" s="26">
        <f>SUM(K7:P7)</f>
        <v>237391</v>
      </c>
      <c r="R7" s="22">
        <f>J7+Q7</f>
        <v>366119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70">
        <v>3629891</v>
      </c>
      <c r="F8" s="45"/>
      <c r="G8" s="45"/>
      <c r="H8" s="45">
        <v>898343</v>
      </c>
      <c r="I8" s="46">
        <v>651741</v>
      </c>
      <c r="J8" s="103">
        <f>SUM(D8:I8)</f>
        <v>5179975</v>
      </c>
      <c r="K8" s="101">
        <v>749621</v>
      </c>
      <c r="L8" s="70">
        <v>1747517</v>
      </c>
      <c r="M8" s="70">
        <v>303189</v>
      </c>
      <c r="N8" s="70">
        <v>4318279</v>
      </c>
      <c r="O8" s="70"/>
      <c r="P8" s="71">
        <v>7480701</v>
      </c>
      <c r="Q8" s="26">
        <f>SUM(K8:P8)</f>
        <v>14599307</v>
      </c>
      <c r="R8" s="22">
        <f>J8+Q8</f>
        <v>19779282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39527.08721265776</v>
      </c>
      <c r="F9" s="12" t="s">
        <v>53</v>
      </c>
      <c r="G9" s="12" t="s">
        <v>53</v>
      </c>
      <c r="H9" s="12">
        <v>42974.693838499814</v>
      </c>
      <c r="I9" s="47">
        <v>40756.73816521793</v>
      </c>
      <c r="J9" s="27">
        <f>IF(OR(J7=0,J8=0)," ",J8/J7*1000)</f>
        <v>40239.69144242123</v>
      </c>
      <c r="K9" s="154">
        <v>44390.41866524546</v>
      </c>
      <c r="L9" s="12">
        <v>44069.12291319917</v>
      </c>
      <c r="M9" s="12">
        <v>43294.15964586606</v>
      </c>
      <c r="N9" s="12">
        <v>63450.91614382062</v>
      </c>
      <c r="O9" s="12" t="s">
        <v>53</v>
      </c>
      <c r="P9" s="47">
        <v>70712.74222516305</v>
      </c>
      <c r="Q9" s="27">
        <f>IF(OR(Q7=0,Q8=0)," ",Q8/Q7*1000)</f>
        <v>61498.991115922676</v>
      </c>
      <c r="R9" s="23">
        <f>IF(OR(R7=0,R8=0)," ",R8/R7*1000)</f>
        <v>54024.188856628585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>
        <v>46665</v>
      </c>
      <c r="E10" s="70"/>
      <c r="F10" s="45">
        <v>17234</v>
      </c>
      <c r="G10" s="45">
        <v>22357</v>
      </c>
      <c r="H10" s="45">
        <v>33591</v>
      </c>
      <c r="I10" s="46"/>
      <c r="J10" s="103">
        <f>SUM(D10:I10)</f>
        <v>119847</v>
      </c>
      <c r="K10" s="101">
        <v>28019</v>
      </c>
      <c r="L10" s="70"/>
      <c r="M10" s="70">
        <v>16637</v>
      </c>
      <c r="N10" s="70"/>
      <c r="O10" s="70"/>
      <c r="P10" s="71"/>
      <c r="Q10" s="26">
        <f>SUM(K10:P10)</f>
        <v>44656</v>
      </c>
      <c r="R10" s="22">
        <f>J10+Q10</f>
        <v>164503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>
        <v>1768433</v>
      </c>
      <c r="E11" s="70"/>
      <c r="F11" s="45">
        <v>704950</v>
      </c>
      <c r="G11" s="45">
        <v>879998</v>
      </c>
      <c r="H11" s="45">
        <v>1379046</v>
      </c>
      <c r="I11" s="46"/>
      <c r="J11" s="103">
        <f>SUM(D11:I11)</f>
        <v>4732427</v>
      </c>
      <c r="K11" s="101">
        <v>1158431</v>
      </c>
      <c r="L11" s="70"/>
      <c r="M11" s="70">
        <v>677625</v>
      </c>
      <c r="N11" s="70"/>
      <c r="O11" s="70"/>
      <c r="P11" s="71"/>
      <c r="Q11" s="28">
        <f>SUM(K11:P11)</f>
        <v>1836056</v>
      </c>
      <c r="R11" s="24">
        <f>J11+Q11</f>
        <v>6568483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>
        <v>37896.34629808207</v>
      </c>
      <c r="E12" s="12" t="s">
        <v>53</v>
      </c>
      <c r="F12" s="12">
        <v>40904.60717186956</v>
      </c>
      <c r="G12" s="12">
        <v>39361.18441651385</v>
      </c>
      <c r="H12" s="12">
        <v>41054.03233008842</v>
      </c>
      <c r="I12" s="47" t="s">
        <v>53</v>
      </c>
      <c r="J12" s="27">
        <f>IF(OR(J10=0,J11=0)," ",J11/J10*1000)</f>
        <v>39487.23789498277</v>
      </c>
      <c r="K12" s="154">
        <v>41344.480531068206</v>
      </c>
      <c r="L12" s="12" t="s">
        <v>53</v>
      </c>
      <c r="M12" s="12">
        <v>40729.9993989301</v>
      </c>
      <c r="N12" s="12" t="s">
        <v>53</v>
      </c>
      <c r="O12" s="12" t="s">
        <v>53</v>
      </c>
      <c r="P12" s="47" t="s">
        <v>53</v>
      </c>
      <c r="Q12" s="27">
        <f>IF(OR(Q10=0,Q11=0)," ",Q11/Q10*1000)</f>
        <v>41115.54998208528</v>
      </c>
      <c r="R12" s="23">
        <f>IF(OR(R10=0,R11=0)," ",R11/R10*1000)</f>
        <v>39929.259648760206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70"/>
      <c r="F13" s="45"/>
      <c r="G13" s="45">
        <v>17785</v>
      </c>
      <c r="H13" s="45">
        <v>5142</v>
      </c>
      <c r="I13" s="46">
        <v>33604</v>
      </c>
      <c r="J13" s="103">
        <f>SUM(D13:I13)</f>
        <v>56531</v>
      </c>
      <c r="K13" s="101">
        <v>22990</v>
      </c>
      <c r="L13" s="70">
        <v>35314</v>
      </c>
      <c r="M13" s="70"/>
      <c r="N13" s="70"/>
      <c r="O13" s="70"/>
      <c r="P13" s="71"/>
      <c r="Q13" s="26">
        <f>SUM(K13:P13)</f>
        <v>58304</v>
      </c>
      <c r="R13" s="22">
        <f>J13+Q13</f>
        <v>114835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70"/>
      <c r="F14" s="45"/>
      <c r="G14" s="45">
        <v>732969</v>
      </c>
      <c r="H14" s="45">
        <v>217024</v>
      </c>
      <c r="I14" s="46">
        <v>1331338</v>
      </c>
      <c r="J14" s="103">
        <f>SUM(D14:I14)</f>
        <v>2281331</v>
      </c>
      <c r="K14" s="101">
        <v>1099374</v>
      </c>
      <c r="L14" s="70">
        <v>1676359</v>
      </c>
      <c r="M14" s="70"/>
      <c r="N14" s="70"/>
      <c r="O14" s="70"/>
      <c r="P14" s="71"/>
      <c r="Q14" s="28">
        <f>SUM(K14:P14)</f>
        <v>2775733</v>
      </c>
      <c r="R14" s="24">
        <f>J14+Q14</f>
        <v>5057064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 t="s">
        <v>53</v>
      </c>
      <c r="G15" s="12">
        <v>41212.7635648018</v>
      </c>
      <c r="H15" s="12">
        <v>42206.14546868923</v>
      </c>
      <c r="I15" s="47">
        <v>39618.438281157</v>
      </c>
      <c r="J15" s="27">
        <f>IF(OR(J13=0,J14=0)," ",J14/J13*1000)</f>
        <v>40355.39792326334</v>
      </c>
      <c r="K15" s="154">
        <v>47819.660722053064</v>
      </c>
      <c r="L15" s="12">
        <v>47470.09684544373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47607.93427552141</v>
      </c>
      <c r="R15" s="23">
        <f>IF(OR(R13=0,R14=0)," ",R14/R13*1000)</f>
        <v>44037.65402534071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74023</v>
      </c>
      <c r="E16" s="70">
        <v>52070</v>
      </c>
      <c r="F16" s="45">
        <v>54164</v>
      </c>
      <c r="G16" s="45">
        <v>36049</v>
      </c>
      <c r="H16" s="45">
        <v>52565</v>
      </c>
      <c r="I16" s="46">
        <v>23495</v>
      </c>
      <c r="J16" s="103">
        <f>SUM(D16:I16)</f>
        <v>292366</v>
      </c>
      <c r="K16" s="101">
        <v>85162</v>
      </c>
      <c r="L16" s="70">
        <v>46498</v>
      </c>
      <c r="M16" s="70">
        <v>50859</v>
      </c>
      <c r="N16" s="70">
        <v>39213</v>
      </c>
      <c r="O16" s="70">
        <v>54118</v>
      </c>
      <c r="P16" s="71">
        <v>31496</v>
      </c>
      <c r="Q16" s="26">
        <f>SUM(K16:P16)</f>
        <v>307346</v>
      </c>
      <c r="R16" s="22">
        <f>J16+Q16</f>
        <v>599712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2401309</v>
      </c>
      <c r="E17" s="70">
        <v>1690365</v>
      </c>
      <c r="F17" s="45">
        <v>1939950</v>
      </c>
      <c r="G17" s="45">
        <v>1298526</v>
      </c>
      <c r="H17" s="70">
        <v>2165613</v>
      </c>
      <c r="I17" s="46">
        <v>989374</v>
      </c>
      <c r="J17" s="103">
        <f>SUM(D17:I17)</f>
        <v>10485137</v>
      </c>
      <c r="K17" s="101">
        <v>3379966</v>
      </c>
      <c r="L17" s="70">
        <v>2141932</v>
      </c>
      <c r="M17" s="70">
        <v>2707778</v>
      </c>
      <c r="N17" s="70">
        <v>2379636</v>
      </c>
      <c r="O17" s="70">
        <v>3321475</v>
      </c>
      <c r="P17" s="71">
        <v>2147263</v>
      </c>
      <c r="Q17" s="26">
        <f>SUM(K17:P17)</f>
        <v>16078050</v>
      </c>
      <c r="R17" s="22">
        <f>J17+Q17</f>
        <v>26563187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32440.03890682626</v>
      </c>
      <c r="E18" s="12">
        <v>32463.31860956405</v>
      </c>
      <c r="F18" s="12">
        <v>35816.22479875932</v>
      </c>
      <c r="G18" s="12">
        <v>36021.137895642045</v>
      </c>
      <c r="H18" s="12">
        <v>41198.763435746216</v>
      </c>
      <c r="I18" s="47">
        <v>42109.98084698872</v>
      </c>
      <c r="J18" s="27">
        <f>IF(OR(J16=0,J17=0)," ",J17/J16*1000)</f>
        <v>35863.051791247955</v>
      </c>
      <c r="K18" s="37">
        <v>39688.663958103374</v>
      </c>
      <c r="L18" s="12">
        <v>46065.0350552712</v>
      </c>
      <c r="M18" s="12">
        <v>53240.881653198056</v>
      </c>
      <c r="N18" s="12">
        <v>60684.8749139316</v>
      </c>
      <c r="O18" s="12">
        <v>61374.68125207879</v>
      </c>
      <c r="P18" s="47">
        <v>68175.73660147321</v>
      </c>
      <c r="Q18" s="27">
        <f>IF(OR(Q16=0,Q17=0)," ",Q17/Q16*1000)</f>
        <v>52312.54026406721</v>
      </c>
      <c r="R18" s="23">
        <f>IF(OR(R16=0,R17=0)," ",R17/R16*1000)</f>
        <v>44293.239088095615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70">
        <v>11508</v>
      </c>
      <c r="F19" s="45"/>
      <c r="G19" s="45"/>
      <c r="H19" s="45"/>
      <c r="I19" s="46">
        <v>15971</v>
      </c>
      <c r="J19" s="103">
        <f>SUM(D19:I19)</f>
        <v>27479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27479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70">
        <v>447261</v>
      </c>
      <c r="F20" s="45"/>
      <c r="G20" s="45"/>
      <c r="H20" s="45"/>
      <c r="I20" s="46">
        <v>677934</v>
      </c>
      <c r="J20" s="103">
        <f>SUM(D20:I20)</f>
        <v>1125195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1125195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>
        <v>38865.22419186653</v>
      </c>
      <c r="F21" s="12" t="s">
        <v>53</v>
      </c>
      <c r="G21" s="12" t="s">
        <v>53</v>
      </c>
      <c r="H21" s="12" t="s">
        <v>53</v>
      </c>
      <c r="I21" s="47">
        <v>42447.81165863127</v>
      </c>
      <c r="J21" s="27">
        <f>IF(OR(J19=0,J20=0)," ",J20/J19*1000)</f>
        <v>40947.45078059609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>
        <f>IF(OR(R19=0,R20=0)," ",R20/R19*1000)</f>
        <v>40947.45078059609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70"/>
      <c r="F22" s="45"/>
      <c r="G22" s="45"/>
      <c r="H22" s="45"/>
      <c r="I22" s="46"/>
      <c r="J22" s="103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70"/>
      <c r="F23" s="45"/>
      <c r="G23" s="45"/>
      <c r="H23" s="45"/>
      <c r="I23" s="46"/>
      <c r="J23" s="103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70"/>
      <c r="F25" s="45"/>
      <c r="G25" s="45"/>
      <c r="H25" s="45"/>
      <c r="I25" s="46"/>
      <c r="J25" s="103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70"/>
      <c r="F26" s="45"/>
      <c r="G26" s="45"/>
      <c r="H26" s="45"/>
      <c r="I26" s="46"/>
      <c r="J26" s="103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70"/>
      <c r="F28" s="45"/>
      <c r="G28" s="45"/>
      <c r="H28" s="45"/>
      <c r="I28" s="46"/>
      <c r="J28" s="103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70"/>
      <c r="F29" s="45"/>
      <c r="G29" s="45"/>
      <c r="H29" s="45"/>
      <c r="I29" s="46"/>
      <c r="J29" s="103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575432</v>
      </c>
      <c r="E31" s="70">
        <v>589890</v>
      </c>
      <c r="F31" s="45">
        <v>286895</v>
      </c>
      <c r="G31" s="45">
        <v>651320</v>
      </c>
      <c r="H31" s="45">
        <v>269015</v>
      </c>
      <c r="I31" s="46">
        <v>475762</v>
      </c>
      <c r="J31" s="103">
        <f>SUM(D31:I31)</f>
        <v>2848314</v>
      </c>
      <c r="K31" s="101">
        <v>376599</v>
      </c>
      <c r="L31" s="70">
        <v>386239</v>
      </c>
      <c r="M31" s="70">
        <v>522135</v>
      </c>
      <c r="N31" s="70">
        <v>718683</v>
      </c>
      <c r="O31" s="70">
        <v>787475</v>
      </c>
      <c r="P31" s="71">
        <v>680208</v>
      </c>
      <c r="Q31" s="26">
        <f>SUM(K31:P31)</f>
        <v>3471339</v>
      </c>
      <c r="R31" s="22">
        <f>J31+Q31</f>
        <v>6319653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22290729</v>
      </c>
      <c r="E32" s="70">
        <v>20823247</v>
      </c>
      <c r="F32" s="45">
        <v>10393361</v>
      </c>
      <c r="G32" s="45">
        <v>25316915</v>
      </c>
      <c r="H32" s="45">
        <v>10752794</v>
      </c>
      <c r="I32" s="46">
        <v>18998250</v>
      </c>
      <c r="J32" s="103">
        <f>SUM(D32:I32)</f>
        <v>108575296</v>
      </c>
      <c r="K32" s="101">
        <v>16048067</v>
      </c>
      <c r="L32" s="70">
        <v>17259957</v>
      </c>
      <c r="M32" s="70">
        <v>25438275</v>
      </c>
      <c r="N32" s="70">
        <v>40040284</v>
      </c>
      <c r="O32" s="70">
        <v>49377744</v>
      </c>
      <c r="P32" s="71">
        <v>44546888</v>
      </c>
      <c r="Q32" s="28">
        <f>SUM(K32:P32)</f>
        <v>192711215</v>
      </c>
      <c r="R32" s="24">
        <f>J32+Q32</f>
        <v>301286511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38737.38165413115</v>
      </c>
      <c r="E33" s="12">
        <v>35300.22038007086</v>
      </c>
      <c r="F33" s="12">
        <v>36227.055194409106</v>
      </c>
      <c r="G33" s="12">
        <v>38870.16366762882</v>
      </c>
      <c r="H33" s="12">
        <v>39970.983030686024</v>
      </c>
      <c r="I33" s="47">
        <v>39932.25604398838</v>
      </c>
      <c r="J33" s="27">
        <f>IF(OR(J31=0,J32=0)," ",J32/J31*1000)</f>
        <v>38119.14557173121</v>
      </c>
      <c r="K33" s="154">
        <v>42613.142892041666</v>
      </c>
      <c r="L33" s="12">
        <v>44687.245462006686</v>
      </c>
      <c r="M33" s="12">
        <v>48719.72765664052</v>
      </c>
      <c r="N33" s="12">
        <v>55713.414676568114</v>
      </c>
      <c r="O33" s="12">
        <v>62703.88774246801</v>
      </c>
      <c r="P33" s="47">
        <v>65490.097146755106</v>
      </c>
      <c r="Q33" s="27">
        <f>IF(OR(Q31=0,Q32=0)," ",Q32/Q31*1000)</f>
        <v>55514.95114709339</v>
      </c>
      <c r="R33" s="23">
        <f>IF(OR(R31=0,R32=0)," ",R32/R31*1000)</f>
        <v>47674.533870767904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>
        <v>59573</v>
      </c>
      <c r="E34" s="70">
        <v>56617</v>
      </c>
      <c r="F34" s="70">
        <v>144840</v>
      </c>
      <c r="G34" s="70">
        <v>26691</v>
      </c>
      <c r="H34" s="70">
        <v>115930</v>
      </c>
      <c r="I34" s="71">
        <v>50843</v>
      </c>
      <c r="J34" s="103">
        <f>SUM(D34:I34)</f>
        <v>454494</v>
      </c>
      <c r="K34" s="101">
        <v>50261</v>
      </c>
      <c r="L34" s="70">
        <v>49855</v>
      </c>
      <c r="M34" s="70">
        <v>113410</v>
      </c>
      <c r="N34" s="70">
        <v>113462</v>
      </c>
      <c r="O34" s="70">
        <v>114993</v>
      </c>
      <c r="P34" s="71">
        <v>82334</v>
      </c>
      <c r="Q34" s="26">
        <f>SUM(K34:P34)</f>
        <v>524315</v>
      </c>
      <c r="R34" s="22">
        <f>J34+Q34</f>
        <v>978809</v>
      </c>
      <c r="S34" s="5"/>
    </row>
    <row r="35" spans="1:19" s="6" customFormat="1" ht="15" customHeight="1">
      <c r="A35" s="162"/>
      <c r="B35" s="112" t="s">
        <v>10</v>
      </c>
      <c r="C35" s="112" t="s">
        <v>2</v>
      </c>
      <c r="D35" s="101">
        <v>1755090</v>
      </c>
      <c r="E35" s="70">
        <v>1715122</v>
      </c>
      <c r="F35" s="70">
        <v>4781429</v>
      </c>
      <c r="G35" s="70">
        <v>934850</v>
      </c>
      <c r="H35" s="70">
        <v>4396869</v>
      </c>
      <c r="I35" s="71">
        <v>2000271</v>
      </c>
      <c r="J35" s="103">
        <f>SUM(D35:I35)</f>
        <v>15583631</v>
      </c>
      <c r="K35" s="101">
        <v>1832887</v>
      </c>
      <c r="L35" s="70">
        <v>2075803</v>
      </c>
      <c r="M35" s="70">
        <v>5138284</v>
      </c>
      <c r="N35" s="70">
        <v>6009692</v>
      </c>
      <c r="O35" s="70">
        <v>6978944</v>
      </c>
      <c r="P35" s="71">
        <v>4984831</v>
      </c>
      <c r="Q35" s="26">
        <f>SUM(K35:P35)</f>
        <v>27020441</v>
      </c>
      <c r="R35" s="22">
        <f>J35+Q35</f>
        <v>42604072</v>
      </c>
      <c r="S35" s="5"/>
    </row>
    <row r="36" spans="1:19" s="6" customFormat="1" ht="15" customHeight="1" thickBot="1">
      <c r="A36" s="163"/>
      <c r="B36" s="113" t="s">
        <v>18</v>
      </c>
      <c r="C36" s="113" t="s">
        <v>3</v>
      </c>
      <c r="D36" s="154">
        <v>29461.16529300186</v>
      </c>
      <c r="E36" s="12">
        <v>30293.410106505115</v>
      </c>
      <c r="F36" s="12">
        <v>33011.79922673295</v>
      </c>
      <c r="G36" s="12">
        <v>35024.914765276684</v>
      </c>
      <c r="H36" s="12">
        <v>37926.93004399206</v>
      </c>
      <c r="I36" s="47">
        <v>39342.111991817954</v>
      </c>
      <c r="J36" s="27">
        <f>IF(OR(J34=0,J35=0)," ",J35/J34*1000)</f>
        <v>34287.86958683723</v>
      </c>
      <c r="K36" s="154">
        <v>36467.380274964686</v>
      </c>
      <c r="L36" s="12">
        <v>41636.806739544685</v>
      </c>
      <c r="M36" s="12">
        <v>45307.1510448814</v>
      </c>
      <c r="N36" s="12">
        <v>52966.56149195325</v>
      </c>
      <c r="O36" s="12">
        <v>60690.163749097774</v>
      </c>
      <c r="P36" s="47">
        <v>60544.01583792844</v>
      </c>
      <c r="Q36" s="27">
        <f>IF(OR(Q34=0,Q35=0)," ",Q35/Q34*1000)</f>
        <v>51534.74724163909</v>
      </c>
      <c r="R36" s="23">
        <f>IF(OR(R34=0,R35=0)," ",R35/R34*1000)</f>
        <v>43526.440807144194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70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7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70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7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70"/>
      <c r="F40" s="45"/>
      <c r="G40" s="45"/>
      <c r="H40" s="45">
        <v>793</v>
      </c>
      <c r="I40" s="46"/>
      <c r="J40" s="49">
        <f>SUM(D40:I40)</f>
        <v>793</v>
      </c>
      <c r="K40" s="101"/>
      <c r="L40" s="70"/>
      <c r="M40" s="70"/>
      <c r="N40" s="70">
        <v>353</v>
      </c>
      <c r="O40" s="70"/>
      <c r="P40" s="71"/>
      <c r="Q40" s="26">
        <f>SUM(K40:P40)</f>
        <v>353</v>
      </c>
      <c r="R40" s="22">
        <f>J40+Q40</f>
        <v>1146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70"/>
      <c r="F41" s="45"/>
      <c r="G41" s="45"/>
      <c r="H41" s="45">
        <v>37999</v>
      </c>
      <c r="I41" s="46"/>
      <c r="J41" s="49">
        <f>SUM(D41:I41)</f>
        <v>37999</v>
      </c>
      <c r="K41" s="101"/>
      <c r="L41" s="70"/>
      <c r="M41" s="70"/>
      <c r="N41" s="70">
        <v>5489</v>
      </c>
      <c r="O41" s="70"/>
      <c r="P41" s="71"/>
      <c r="Q41" s="26">
        <f>SUM(K41:P41)</f>
        <v>5489</v>
      </c>
      <c r="R41" s="22">
        <f>J41+Q41</f>
        <v>43488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>
        <v>47918.03278688525</v>
      </c>
      <c r="I42" s="47" t="s">
        <v>53</v>
      </c>
      <c r="J42" s="27">
        <f>IF(OR(J40=0,J41=0)," ",J41/J40*1000)</f>
        <v>47918.03278688525</v>
      </c>
      <c r="K42" s="154" t="s">
        <v>53</v>
      </c>
      <c r="L42" s="12" t="s">
        <v>53</v>
      </c>
      <c r="M42" s="12" t="s">
        <v>53</v>
      </c>
      <c r="N42" s="12">
        <v>15549.57507082153</v>
      </c>
      <c r="O42" s="12" t="s">
        <v>53</v>
      </c>
      <c r="P42" s="47" t="s">
        <v>53</v>
      </c>
      <c r="Q42" s="27">
        <f>IF(OR(Q40=0,Q41=0)," ",Q41/Q40*1000)</f>
        <v>15549.57507082153</v>
      </c>
      <c r="R42" s="23">
        <f>IF(OR(R40=0,R41=0)," ",R41/R40*1000)</f>
        <v>37947.64397905759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>
        <v>2</v>
      </c>
      <c r="E43" s="70">
        <v>3</v>
      </c>
      <c r="F43" s="45">
        <v>3</v>
      </c>
      <c r="G43" s="45"/>
      <c r="H43" s="45"/>
      <c r="I43" s="46">
        <v>5</v>
      </c>
      <c r="J43" s="49">
        <f>SUM(D43:I43)</f>
        <v>13</v>
      </c>
      <c r="K43" s="101">
        <v>2</v>
      </c>
      <c r="L43" s="70">
        <v>2</v>
      </c>
      <c r="M43" s="70"/>
      <c r="N43" s="70">
        <v>2</v>
      </c>
      <c r="O43" s="70"/>
      <c r="P43" s="71">
        <v>4</v>
      </c>
      <c r="Q43" s="26">
        <f>SUM(K43:P43)</f>
        <v>10</v>
      </c>
      <c r="R43" s="22">
        <f>J43+Q43</f>
        <v>23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43">
        <v>812</v>
      </c>
      <c r="E44" s="70">
        <v>1279</v>
      </c>
      <c r="F44" s="45">
        <v>1198</v>
      </c>
      <c r="G44" s="45"/>
      <c r="H44" s="45"/>
      <c r="I44" s="46">
        <v>3018</v>
      </c>
      <c r="J44" s="49">
        <f>SUM(D44:I44)</f>
        <v>6307</v>
      </c>
      <c r="K44" s="101">
        <v>789</v>
      </c>
      <c r="L44" s="70">
        <v>785</v>
      </c>
      <c r="M44" s="70"/>
      <c r="N44" s="70">
        <v>783</v>
      </c>
      <c r="O44" s="70"/>
      <c r="P44" s="71">
        <v>1620</v>
      </c>
      <c r="Q44" s="26">
        <f>SUM(K44:P44)</f>
        <v>3977</v>
      </c>
      <c r="R44" s="22">
        <f>J44+Q44</f>
        <v>10284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>
        <v>406000</v>
      </c>
      <c r="E45" s="12">
        <v>426333.3333333333</v>
      </c>
      <c r="F45" s="12">
        <v>399333.3333333333</v>
      </c>
      <c r="G45" s="12" t="s">
        <v>53</v>
      </c>
      <c r="H45" s="12" t="s">
        <v>53</v>
      </c>
      <c r="I45" s="47">
        <v>603600</v>
      </c>
      <c r="J45" s="27">
        <f>IF(OR(J43=0,J44=0)," ",J44/J43*1000)</f>
        <v>485153.8461538461</v>
      </c>
      <c r="K45" s="154">
        <v>394500</v>
      </c>
      <c r="L45" s="12">
        <v>392500</v>
      </c>
      <c r="M45" s="12" t="s">
        <v>53</v>
      </c>
      <c r="N45" s="12">
        <v>391500</v>
      </c>
      <c r="O45" s="12" t="s">
        <v>53</v>
      </c>
      <c r="P45" s="47">
        <v>405000</v>
      </c>
      <c r="Q45" s="27">
        <f>IF(OR(Q43=0,Q44=0)," ",Q44/Q43*1000)</f>
        <v>397700</v>
      </c>
      <c r="R45" s="23">
        <f>IF(OR(R43=0,R44=0)," ",R44/R43*1000)</f>
        <v>447130.4347826087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70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>
        <v>310</v>
      </c>
      <c r="Q46" s="29">
        <f>SUM(K46:P46)</f>
        <v>310</v>
      </c>
      <c r="R46" s="25">
        <f>J46+Q46</f>
        <v>310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70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>
        <v>27971</v>
      </c>
      <c r="Q47" s="28">
        <f>SUM(K47:P47)</f>
        <v>27971</v>
      </c>
      <c r="R47" s="24">
        <f>J47+Q47</f>
        <v>27971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>
        <v>90229.03225806452</v>
      </c>
      <c r="Q48" s="27">
        <f>IF(OR(Q46=0,Q47=0)," ",Q47/Q46*1000)</f>
        <v>90229.03225806452</v>
      </c>
      <c r="R48" s="23">
        <f>IF(OR(R46=0,R47=0)," ",R47/R46*1000)</f>
        <v>90229.03225806452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9">
        <f>D4+D7+D10+D13+D16+D19+D22+D25+D28+D31+D34+D37+D40+D46+D43</f>
        <v>755695</v>
      </c>
      <c r="E49" s="54">
        <f aca="true" t="shared" si="0" ref="E49:H50">E4+E7+E10+E13+E16+E19+E22+E25+E28+E31+E34+E37+E40+E46+E43</f>
        <v>801921</v>
      </c>
      <c r="F49" s="53">
        <f t="shared" si="0"/>
        <v>503136</v>
      </c>
      <c r="G49" s="53">
        <f t="shared" si="0"/>
        <v>754202</v>
      </c>
      <c r="H49" s="53">
        <f t="shared" si="0"/>
        <v>497940</v>
      </c>
      <c r="I49" s="53">
        <f>I4+I7+I10+I13+I16+I19+I22+I25+I28+I31+I34+I37+I40+I46+I43</f>
        <v>615671</v>
      </c>
      <c r="J49" s="102">
        <f>SUM(D49:I49)</f>
        <v>3928565</v>
      </c>
      <c r="K49" s="53">
        <f>K4+K7+K10+K13+K16+K19+K22+K25+K28+K31+K34+K37+K40+K46+K43</f>
        <v>579920</v>
      </c>
      <c r="L49" s="53">
        <f>L4+L7+L10+L13+L16+L19+L22+L25+L28+L31+L34+L37+L40+L46+L43</f>
        <v>566010</v>
      </c>
      <c r="M49" s="14">
        <f aca="true" t="shared" si="1" ref="M49:P50">M4+M7+M10+M13+M16+M19+M22+M25+M28+M31+M34+M37+M40+M46+M43</f>
        <v>723614</v>
      </c>
      <c r="N49" s="14">
        <f t="shared" si="1"/>
        <v>974126</v>
      </c>
      <c r="O49" s="53">
        <f t="shared" si="1"/>
        <v>956586</v>
      </c>
      <c r="P49" s="55">
        <f t="shared" si="1"/>
        <v>900142</v>
      </c>
      <c r="Q49" s="29">
        <f>SUM(K49:P49)</f>
        <v>4700398</v>
      </c>
      <c r="R49" s="25">
        <f>J49+Q49</f>
        <v>8628963</v>
      </c>
    </row>
    <row r="50" spans="1:18" ht="15" customHeight="1">
      <c r="A50" s="165"/>
      <c r="B50" s="112" t="s">
        <v>10</v>
      </c>
      <c r="C50" s="157" t="s">
        <v>2</v>
      </c>
      <c r="D50" s="160">
        <f>D5+D8+D11+D14+D17+D20+D23+D26+D29+D32+D35+D38+D41+D47+D44</f>
        <v>28216373</v>
      </c>
      <c r="E50" s="54">
        <f t="shared" si="0"/>
        <v>28307165</v>
      </c>
      <c r="F50" s="53">
        <f t="shared" si="0"/>
        <v>17820888</v>
      </c>
      <c r="G50" s="53">
        <f t="shared" si="0"/>
        <v>29163258</v>
      </c>
      <c r="H50" s="53">
        <f t="shared" si="0"/>
        <v>19847688</v>
      </c>
      <c r="I50" s="53">
        <f>I5+I8+I11+I14+I17+I20+I23+I26+I29+I32+I35+I38+I41+I47+I44</f>
        <v>24651926</v>
      </c>
      <c r="J50" s="102">
        <f>SUM(D50:I50)</f>
        <v>148007298</v>
      </c>
      <c r="K50" s="53">
        <f>K5+K8+K11+K14+K17+K20+K23+K26+K29+K32+K35+K38+K41+K47+K44</f>
        <v>24269135</v>
      </c>
      <c r="L50" s="56">
        <f>L5+L8+L11+L14+L17+L20+L23+L26+L29+L32+L35+L38+L41+L47+L44</f>
        <v>25292236</v>
      </c>
      <c r="M50" s="13">
        <f t="shared" si="1"/>
        <v>34987761</v>
      </c>
      <c r="N50" s="13">
        <f t="shared" si="1"/>
        <v>54559745</v>
      </c>
      <c r="O50" s="56">
        <f t="shared" si="1"/>
        <v>59678163</v>
      </c>
      <c r="P50" s="57">
        <f>P5+P8+P11+P14+P17+P20+P23+P26+P29+P32+P35+P38+P41+P47+P44</f>
        <v>59189274</v>
      </c>
      <c r="Q50" s="28">
        <f>SUM(K50:P50)</f>
        <v>257976314</v>
      </c>
      <c r="R50" s="24">
        <f>J50+Q50</f>
        <v>405983612</v>
      </c>
    </row>
    <row r="51" spans="1:18" ht="15" customHeight="1" thickBot="1">
      <c r="A51" s="166"/>
      <c r="B51" s="113" t="s">
        <v>18</v>
      </c>
      <c r="C51" s="158" t="s">
        <v>3</v>
      </c>
      <c r="D51" s="17">
        <f>IF(OR(D49=0,D50=0)," ",D50/D49*1000)</f>
        <v>37338.308444544426</v>
      </c>
      <c r="E51" s="12">
        <f aca="true" t="shared" si="2" ref="E51:L51">IF(OR(E49=0,E50=0)," ",E50/E49*1000)</f>
        <v>35299.194060262795</v>
      </c>
      <c r="F51" s="12">
        <f t="shared" si="2"/>
        <v>35419.624117534826</v>
      </c>
      <c r="G51" s="12">
        <f t="shared" si="2"/>
        <v>38667.701756293405</v>
      </c>
      <c r="H51" s="12">
        <f t="shared" si="2"/>
        <v>39859.597541872514</v>
      </c>
      <c r="I51" s="12">
        <f>IF(OR(I49=0,I50=0)," ",I50/I49*1000)</f>
        <v>40040.74578792894</v>
      </c>
      <c r="J51" s="27">
        <f>IF(OR(J49=0,J50=0)," ",J50/J49*1000)</f>
        <v>37674.64659487624</v>
      </c>
      <c r="K51" s="12">
        <f>IF(OR(K49=0,K50=0)," ",K50/K49*1000)</f>
        <v>41849.10849772383</v>
      </c>
      <c r="L51" s="12">
        <f t="shared" si="2"/>
        <v>44685.13983851875</v>
      </c>
      <c r="M51" s="12">
        <f aca="true" t="shared" si="3" ref="M51:R51">IF(OR(M49=0,M50=0)," ",M50/M49*1000)</f>
        <v>48351.41525730569</v>
      </c>
      <c r="N51" s="12">
        <f t="shared" si="3"/>
        <v>56008.91979066363</v>
      </c>
      <c r="O51" s="12">
        <f t="shared" si="3"/>
        <v>62386.615526466</v>
      </c>
      <c r="P51" s="47">
        <f t="shared" si="3"/>
        <v>65755.48524566123</v>
      </c>
      <c r="Q51" s="27">
        <f t="shared" si="3"/>
        <v>54883.92982892087</v>
      </c>
      <c r="R51" s="23">
        <f t="shared" si="3"/>
        <v>47048.945742379474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</row>
    <row r="53" spans="1:3" ht="14.25">
      <c r="A53" s="111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7:A39"/>
    <mergeCell ref="A43:A45"/>
    <mergeCell ref="A25:A27"/>
    <mergeCell ref="A28:A30"/>
    <mergeCell ref="A31:A33"/>
    <mergeCell ref="A34:A36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Gothic,標準"&amp;20 -5-</oddFooter>
  </headerFooter>
  <colBreaks count="1" manualBreakCount="1">
    <brk id="18" max="4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7.28125" style="0" customWidth="1"/>
  </cols>
  <sheetData>
    <row r="1" spans="1:16" s="89" customFormat="1" ht="27" customHeight="1">
      <c r="A1" s="87" t="s">
        <v>43</v>
      </c>
      <c r="B1" s="88" t="s">
        <v>37</v>
      </c>
      <c r="C1" s="9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8" s="89" customFormat="1" ht="23.25" customHeight="1" thickBot="1">
      <c r="A2" s="93" t="s">
        <v>24</v>
      </c>
      <c r="B2" s="99" t="s">
        <v>52</v>
      </c>
      <c r="C2" s="97"/>
      <c r="D2" s="100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44631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72"/>
      <c r="E4" s="58"/>
      <c r="F4" s="58"/>
      <c r="G4" s="58"/>
      <c r="H4" s="58"/>
      <c r="I4" s="59"/>
      <c r="J4" s="73">
        <f>SUM(D4:I4)</f>
        <v>0</v>
      </c>
      <c r="K4" s="59"/>
      <c r="L4" s="58"/>
      <c r="M4" s="58"/>
      <c r="N4" s="58"/>
      <c r="O4" s="58"/>
      <c r="P4" s="59"/>
      <c r="Q4" s="78">
        <f>SUM(K4:P4)</f>
        <v>0</v>
      </c>
      <c r="R4" s="85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72"/>
      <c r="E5" s="58"/>
      <c r="F5" s="58"/>
      <c r="G5" s="58"/>
      <c r="H5" s="58"/>
      <c r="I5" s="59"/>
      <c r="J5" s="73">
        <f>SUM(D5:I5)</f>
        <v>0</v>
      </c>
      <c r="K5" s="61"/>
      <c r="L5" s="60"/>
      <c r="M5" s="60"/>
      <c r="N5" s="60"/>
      <c r="O5" s="60"/>
      <c r="P5" s="61"/>
      <c r="Q5" s="81">
        <f>SUM(K5:P5)</f>
        <v>0</v>
      </c>
      <c r="R5" s="85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74" t="str">
        <f aca="true" t="shared" si="0" ref="D6:I6">IF(OR(D4=0,D5=0)," ",D5/D4*1000)</f>
        <v> </v>
      </c>
      <c r="E6" s="62" t="str">
        <f t="shared" si="0"/>
        <v> </v>
      </c>
      <c r="F6" s="62" t="str">
        <f t="shared" si="0"/>
        <v> </v>
      </c>
      <c r="G6" s="62" t="str">
        <f t="shared" si="0"/>
        <v> </v>
      </c>
      <c r="H6" s="62" t="str">
        <f t="shared" si="0"/>
        <v> </v>
      </c>
      <c r="I6" s="63" t="str">
        <f t="shared" si="0"/>
        <v> </v>
      </c>
      <c r="J6" s="75" t="str">
        <f>IF(OR(J4=0,J5=0)," ",J5/J4*1000)</f>
        <v> </v>
      </c>
      <c r="K6" s="63" t="str">
        <f aca="true" t="shared" si="1" ref="K6:P6">IF(OR(K4=0,K5=0)," ",K5/K4*1000)</f>
        <v> </v>
      </c>
      <c r="L6" s="62" t="str">
        <f t="shared" si="1"/>
        <v> </v>
      </c>
      <c r="M6" s="62" t="str">
        <f t="shared" si="1"/>
        <v> </v>
      </c>
      <c r="N6" s="62" t="str">
        <f t="shared" si="1"/>
        <v> </v>
      </c>
      <c r="O6" s="62" t="str">
        <f t="shared" si="1"/>
        <v> </v>
      </c>
      <c r="P6" s="63" t="str">
        <f t="shared" si="1"/>
        <v> </v>
      </c>
      <c r="Q6" s="75" t="str">
        <f>IF(OR(Q4=0,Q5=0)," ",(Q5/Q4)*1000)</f>
        <v> </v>
      </c>
      <c r="R6" s="84" t="str">
        <f>IF(OR(R4=0,R5=0)," ",(R5/R4)*1000)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72"/>
      <c r="E7" s="58"/>
      <c r="F7" s="58"/>
      <c r="G7" s="58"/>
      <c r="H7" s="58"/>
      <c r="I7" s="59"/>
      <c r="J7" s="73">
        <f>SUM(D7:I7)</f>
        <v>0</v>
      </c>
      <c r="K7" s="59"/>
      <c r="L7" s="58"/>
      <c r="M7" s="58"/>
      <c r="N7" s="58"/>
      <c r="O7" s="58"/>
      <c r="P7" s="59"/>
      <c r="Q7" s="86">
        <f>SUM(K7:P7)</f>
        <v>0</v>
      </c>
      <c r="R7" s="85">
        <f>J7+Q7</f>
        <v>0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72"/>
      <c r="E8" s="58"/>
      <c r="F8" s="58"/>
      <c r="G8" s="58"/>
      <c r="H8" s="58"/>
      <c r="I8" s="59"/>
      <c r="J8" s="73">
        <f>SUM(D8:I8)</f>
        <v>0</v>
      </c>
      <c r="K8" s="61"/>
      <c r="L8" s="60"/>
      <c r="M8" s="60"/>
      <c r="N8" s="60"/>
      <c r="O8" s="60"/>
      <c r="P8" s="61"/>
      <c r="Q8" s="86">
        <f>SUM(K8:P8)</f>
        <v>0</v>
      </c>
      <c r="R8" s="85">
        <f>J8+Q8</f>
        <v>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74" t="str">
        <f aca="true" t="shared" si="2" ref="D9:I9">IF(OR(D7=0,D8=0)," ",D8/D7*1000)</f>
        <v> </v>
      </c>
      <c r="E9" s="62" t="str">
        <f t="shared" si="2"/>
        <v> </v>
      </c>
      <c r="F9" s="62" t="str">
        <f t="shared" si="2"/>
        <v> </v>
      </c>
      <c r="G9" s="62" t="str">
        <f t="shared" si="2"/>
        <v> </v>
      </c>
      <c r="H9" s="62" t="str">
        <f t="shared" si="2"/>
        <v> </v>
      </c>
      <c r="I9" s="63" t="str">
        <f t="shared" si="2"/>
        <v> </v>
      </c>
      <c r="J9" s="75" t="str">
        <f>IF(OR(J7=0,J8=0)," ",J8/J7*1000)</f>
        <v> </v>
      </c>
      <c r="K9" s="63" t="str">
        <f aca="true" t="shared" si="3" ref="K9:P9">IF(OR(K7=0,K8=0)," ",K8/K7*1000)</f>
        <v> </v>
      </c>
      <c r="L9" s="62" t="str">
        <f t="shared" si="3"/>
        <v> </v>
      </c>
      <c r="M9" s="62" t="str">
        <f t="shared" si="3"/>
        <v> </v>
      </c>
      <c r="N9" s="62" t="str">
        <f t="shared" si="3"/>
        <v> </v>
      </c>
      <c r="O9" s="62" t="str">
        <f t="shared" si="3"/>
        <v> </v>
      </c>
      <c r="P9" s="63" t="str">
        <f t="shared" si="3"/>
        <v> </v>
      </c>
      <c r="Q9" s="75" t="str">
        <f>IF(OR(Q7=0,Q8=0)," ",(Q8/Q7)*1000)</f>
        <v> </v>
      </c>
      <c r="R9" s="84" t="str">
        <f>IF(OR(R7=0,R8=0)," ",(R8/R7)*1000)</f>
        <v> 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72"/>
      <c r="E10" s="58"/>
      <c r="F10" s="58"/>
      <c r="G10" s="58"/>
      <c r="H10" s="58"/>
      <c r="I10" s="59"/>
      <c r="J10" s="73">
        <f>SUM(D10:I10)</f>
        <v>0</v>
      </c>
      <c r="K10" s="59"/>
      <c r="L10" s="58"/>
      <c r="M10" s="58"/>
      <c r="N10" s="58"/>
      <c r="O10" s="58"/>
      <c r="P10" s="59"/>
      <c r="Q10" s="86">
        <f>SUM(K10:P10)</f>
        <v>0</v>
      </c>
      <c r="R10" s="85">
        <f>J10+Q10</f>
        <v>0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72"/>
      <c r="E11" s="58"/>
      <c r="F11" s="58"/>
      <c r="G11" s="58"/>
      <c r="H11" s="58"/>
      <c r="I11" s="59"/>
      <c r="J11" s="73">
        <f>SUM(D11:I11)</f>
        <v>0</v>
      </c>
      <c r="K11" s="61"/>
      <c r="L11" s="60"/>
      <c r="M11" s="60"/>
      <c r="N11" s="60"/>
      <c r="O11" s="60"/>
      <c r="P11" s="61"/>
      <c r="Q11" s="81">
        <f>SUM(K11:P11)</f>
        <v>0</v>
      </c>
      <c r="R11" s="82">
        <f>J11+Q11</f>
        <v>0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74" t="str">
        <f aca="true" t="shared" si="4" ref="D12:I12">IF(OR(D10=0,D11=0)," ",D11/D10*1000)</f>
        <v> </v>
      </c>
      <c r="E12" s="62" t="str">
        <f t="shared" si="4"/>
        <v> </v>
      </c>
      <c r="F12" s="62" t="str">
        <f t="shared" si="4"/>
        <v> </v>
      </c>
      <c r="G12" s="62" t="str">
        <f t="shared" si="4"/>
        <v> </v>
      </c>
      <c r="H12" s="62" t="str">
        <f t="shared" si="4"/>
        <v> </v>
      </c>
      <c r="I12" s="63" t="str">
        <f t="shared" si="4"/>
        <v> </v>
      </c>
      <c r="J12" s="75" t="str">
        <f>IF(OR(J10=0,J11=0)," ",J11/J10*1000)</f>
        <v> </v>
      </c>
      <c r="K12" s="63" t="str">
        <f aca="true" t="shared" si="5" ref="K12:P12">IF(OR(K10=0,K11=0)," ",K11/K10*1000)</f>
        <v> </v>
      </c>
      <c r="L12" s="62" t="str">
        <f t="shared" si="5"/>
        <v> </v>
      </c>
      <c r="M12" s="62" t="str">
        <f t="shared" si="5"/>
        <v> </v>
      </c>
      <c r="N12" s="62" t="str">
        <f t="shared" si="5"/>
        <v> </v>
      </c>
      <c r="O12" s="62" t="str">
        <f t="shared" si="5"/>
        <v> </v>
      </c>
      <c r="P12" s="63" t="str">
        <f t="shared" si="5"/>
        <v> </v>
      </c>
      <c r="Q12" s="75" t="str">
        <f>IF(OR(Q10=0,Q11=0)," ",(Q11/Q10)*1000)</f>
        <v> </v>
      </c>
      <c r="R12" s="84" t="str">
        <f>IF(OR(R10=0,R11=0)," ",(R11/R10)*1000)</f>
        <v> 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72"/>
      <c r="E13" s="58"/>
      <c r="F13" s="58"/>
      <c r="G13" s="58"/>
      <c r="H13" s="58"/>
      <c r="I13" s="59"/>
      <c r="J13" s="73">
        <f>SUM(D13:I13)</f>
        <v>0</v>
      </c>
      <c r="K13" s="59"/>
      <c r="L13" s="58"/>
      <c r="M13" s="58"/>
      <c r="N13" s="58"/>
      <c r="O13" s="58"/>
      <c r="P13" s="59"/>
      <c r="Q13" s="86">
        <f>SUM(K13:P13)</f>
        <v>0</v>
      </c>
      <c r="R13" s="85">
        <f>J13+Q13</f>
        <v>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72"/>
      <c r="E14" s="58"/>
      <c r="F14" s="58"/>
      <c r="G14" s="58"/>
      <c r="H14" s="58"/>
      <c r="I14" s="59"/>
      <c r="J14" s="73">
        <f>SUM(D14:I14)</f>
        <v>0</v>
      </c>
      <c r="K14" s="61"/>
      <c r="L14" s="60"/>
      <c r="M14" s="60"/>
      <c r="N14" s="60"/>
      <c r="O14" s="60"/>
      <c r="P14" s="61"/>
      <c r="Q14" s="81">
        <f>SUM(K14:P14)</f>
        <v>0</v>
      </c>
      <c r="R14" s="82">
        <f>J14+Q14</f>
        <v>0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74" t="str">
        <f aca="true" t="shared" si="6" ref="D15:I15">IF(OR(D13=0,D14=0)," ",D14/D13*1000)</f>
        <v> </v>
      </c>
      <c r="E15" s="62" t="str">
        <f t="shared" si="6"/>
        <v> </v>
      </c>
      <c r="F15" s="62" t="str">
        <f t="shared" si="6"/>
        <v> </v>
      </c>
      <c r="G15" s="62" t="str">
        <f t="shared" si="6"/>
        <v> </v>
      </c>
      <c r="H15" s="62" t="str">
        <f t="shared" si="6"/>
        <v> </v>
      </c>
      <c r="I15" s="63" t="str">
        <f t="shared" si="6"/>
        <v> </v>
      </c>
      <c r="J15" s="75" t="str">
        <f>IF(OR(J13=0,J14=0)," ",J14/J13*1000)</f>
        <v> </v>
      </c>
      <c r="K15" s="63" t="str">
        <f aca="true" t="shared" si="7" ref="K15:P15">IF(OR(K13=0,K14=0)," ",K14/K13*1000)</f>
        <v> </v>
      </c>
      <c r="L15" s="62" t="str">
        <f t="shared" si="7"/>
        <v> </v>
      </c>
      <c r="M15" s="62" t="str">
        <f t="shared" si="7"/>
        <v> </v>
      </c>
      <c r="N15" s="62" t="str">
        <f t="shared" si="7"/>
        <v> </v>
      </c>
      <c r="O15" s="62" t="str">
        <f t="shared" si="7"/>
        <v> </v>
      </c>
      <c r="P15" s="63" t="str">
        <f t="shared" si="7"/>
        <v> </v>
      </c>
      <c r="Q15" s="75" t="str">
        <f>IF(OR(Q13=0,Q14=0)," ",(Q14/Q13)*1000)</f>
        <v> </v>
      </c>
      <c r="R15" s="84" t="str">
        <f>IF(OR(R13=0,R14=0)," ",(R14/R13)*1000)</f>
        <v> 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72"/>
      <c r="E16" s="58"/>
      <c r="F16" s="58"/>
      <c r="G16" s="58"/>
      <c r="H16" s="58"/>
      <c r="I16" s="59"/>
      <c r="J16" s="73">
        <f>SUM(D16:I16)</f>
        <v>0</v>
      </c>
      <c r="K16" s="59"/>
      <c r="L16" s="58"/>
      <c r="M16" s="58"/>
      <c r="N16" s="58"/>
      <c r="O16" s="58"/>
      <c r="P16" s="59"/>
      <c r="Q16" s="86">
        <f>SUM(K16:P16)</f>
        <v>0</v>
      </c>
      <c r="R16" s="85">
        <f>J16+Q16</f>
        <v>0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72"/>
      <c r="E17" s="58"/>
      <c r="F17" s="58"/>
      <c r="G17" s="58"/>
      <c r="H17" s="58"/>
      <c r="I17" s="59"/>
      <c r="J17" s="73">
        <f>SUM(D17:I17)</f>
        <v>0</v>
      </c>
      <c r="K17" s="61"/>
      <c r="L17" s="60"/>
      <c r="M17" s="60"/>
      <c r="N17" s="60"/>
      <c r="O17" s="60"/>
      <c r="P17" s="61"/>
      <c r="Q17" s="86">
        <f>SUM(K17:P17)</f>
        <v>0</v>
      </c>
      <c r="R17" s="85">
        <f>J17+Q17</f>
        <v>0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74" t="str">
        <f aca="true" t="shared" si="8" ref="D18:I18">IF(OR(D16=0,D17=0)," ",D17/D16*1000)</f>
        <v> </v>
      </c>
      <c r="E18" s="62" t="str">
        <f t="shared" si="8"/>
        <v> </v>
      </c>
      <c r="F18" s="62" t="str">
        <f t="shared" si="8"/>
        <v> </v>
      </c>
      <c r="G18" s="62" t="str">
        <f t="shared" si="8"/>
        <v> </v>
      </c>
      <c r="H18" s="62" t="str">
        <f t="shared" si="8"/>
        <v> </v>
      </c>
      <c r="I18" s="63" t="str">
        <f t="shared" si="8"/>
        <v> </v>
      </c>
      <c r="J18" s="75" t="str">
        <f>IF(OR(J16=0,J17=0)," ",J17/J16*1000)</f>
        <v> </v>
      </c>
      <c r="K18" s="63" t="str">
        <f aca="true" t="shared" si="9" ref="K18:P18">IF(OR(K16=0,K17=0)," ",K17/K16*1000)</f>
        <v> </v>
      </c>
      <c r="L18" s="62" t="str">
        <f t="shared" si="9"/>
        <v> </v>
      </c>
      <c r="M18" s="62" t="str">
        <f t="shared" si="9"/>
        <v> </v>
      </c>
      <c r="N18" s="62" t="str">
        <f t="shared" si="9"/>
        <v> </v>
      </c>
      <c r="O18" s="62" t="str">
        <f t="shared" si="9"/>
        <v> </v>
      </c>
      <c r="P18" s="63" t="str">
        <f t="shared" si="9"/>
        <v> </v>
      </c>
      <c r="Q18" s="75" t="str">
        <f>IF(OR(Q16=0,Q17=0)," ",(Q17/Q16)*1000)</f>
        <v> </v>
      </c>
      <c r="R18" s="84" t="str">
        <f>IF(OR(R16=0,R17=0)," ",(R17/R16)*1000)</f>
        <v> 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72"/>
      <c r="E19" s="58"/>
      <c r="F19" s="58"/>
      <c r="G19" s="58"/>
      <c r="H19" s="58"/>
      <c r="I19" s="59"/>
      <c r="J19" s="73">
        <f>SUM(D19:I19)</f>
        <v>0</v>
      </c>
      <c r="K19" s="59"/>
      <c r="L19" s="58"/>
      <c r="M19" s="58"/>
      <c r="N19" s="58"/>
      <c r="O19" s="58"/>
      <c r="P19" s="59"/>
      <c r="Q19" s="86">
        <f>SUM(K19:P19)</f>
        <v>0</v>
      </c>
      <c r="R19" s="85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72"/>
      <c r="E20" s="58"/>
      <c r="F20" s="58"/>
      <c r="G20" s="58"/>
      <c r="H20" s="58"/>
      <c r="I20" s="59"/>
      <c r="J20" s="73">
        <f>SUM(D20:I20)</f>
        <v>0</v>
      </c>
      <c r="K20" s="61"/>
      <c r="L20" s="60"/>
      <c r="M20" s="60"/>
      <c r="N20" s="60"/>
      <c r="O20" s="60"/>
      <c r="P20" s="61"/>
      <c r="Q20" s="86">
        <f>SUM(K20:P20)</f>
        <v>0</v>
      </c>
      <c r="R20" s="85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74" t="str">
        <f aca="true" t="shared" si="10" ref="D21:I21">IF(OR(D19=0,D20=0)," ",D20/D19*1000)</f>
        <v> </v>
      </c>
      <c r="E21" s="62" t="str">
        <f t="shared" si="10"/>
        <v> </v>
      </c>
      <c r="F21" s="62" t="str">
        <f t="shared" si="10"/>
        <v> </v>
      </c>
      <c r="G21" s="62" t="str">
        <f t="shared" si="10"/>
        <v> </v>
      </c>
      <c r="H21" s="62" t="str">
        <f t="shared" si="10"/>
        <v> </v>
      </c>
      <c r="I21" s="63" t="str">
        <f t="shared" si="10"/>
        <v> </v>
      </c>
      <c r="J21" s="75" t="str">
        <f>IF(OR(J19=0,J20=0)," ",J20/J19*1000)</f>
        <v> </v>
      </c>
      <c r="K21" s="63" t="str">
        <f aca="true" t="shared" si="11" ref="K21:P21">IF(OR(K19=0,K20=0)," ",K20/K19*1000)</f>
        <v> </v>
      </c>
      <c r="L21" s="62" t="str">
        <f t="shared" si="11"/>
        <v> </v>
      </c>
      <c r="M21" s="62" t="str">
        <f t="shared" si="11"/>
        <v> </v>
      </c>
      <c r="N21" s="62" t="str">
        <f t="shared" si="11"/>
        <v> </v>
      </c>
      <c r="O21" s="62" t="str">
        <f t="shared" si="11"/>
        <v> </v>
      </c>
      <c r="P21" s="63" t="str">
        <f t="shared" si="11"/>
        <v> </v>
      </c>
      <c r="Q21" s="75" t="str">
        <f>IF(OR(Q19=0,Q20=0)," ",(Q20/Q19)*1000)</f>
        <v> </v>
      </c>
      <c r="R21" s="84" t="str">
        <f>IF(OR(R19=0,R20=0)," ",(R20/R19)*1000)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72"/>
      <c r="E22" s="58"/>
      <c r="F22" s="58"/>
      <c r="G22" s="58"/>
      <c r="H22" s="58"/>
      <c r="I22" s="59"/>
      <c r="J22" s="73">
        <f>SUM(D22:I22)</f>
        <v>0</v>
      </c>
      <c r="K22" s="59"/>
      <c r="L22" s="58"/>
      <c r="M22" s="58"/>
      <c r="N22" s="58"/>
      <c r="O22" s="58"/>
      <c r="P22" s="59"/>
      <c r="Q22" s="86">
        <f>SUM(K22:P22)</f>
        <v>0</v>
      </c>
      <c r="R22" s="85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72"/>
      <c r="E23" s="58"/>
      <c r="F23" s="58"/>
      <c r="G23" s="58"/>
      <c r="H23" s="58"/>
      <c r="I23" s="59"/>
      <c r="J23" s="73">
        <f>SUM(D23:I23)</f>
        <v>0</v>
      </c>
      <c r="K23" s="61"/>
      <c r="L23" s="60"/>
      <c r="M23" s="60"/>
      <c r="N23" s="60"/>
      <c r="O23" s="60"/>
      <c r="P23" s="61"/>
      <c r="Q23" s="86">
        <f>SUM(K23:P23)</f>
        <v>0</v>
      </c>
      <c r="R23" s="85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74" t="str">
        <f aca="true" t="shared" si="12" ref="D24:I24">IF(OR(D22=0,D23=0)," ",D23/D22*1000)</f>
        <v> </v>
      </c>
      <c r="E24" s="62" t="str">
        <f t="shared" si="12"/>
        <v> </v>
      </c>
      <c r="F24" s="62" t="str">
        <f t="shared" si="12"/>
        <v> </v>
      </c>
      <c r="G24" s="62" t="str">
        <f t="shared" si="12"/>
        <v> </v>
      </c>
      <c r="H24" s="62" t="str">
        <f t="shared" si="12"/>
        <v> </v>
      </c>
      <c r="I24" s="63" t="str">
        <f t="shared" si="12"/>
        <v> </v>
      </c>
      <c r="J24" s="75" t="str">
        <f>IF(OR(J22=0,J23=0)," ",J23/J22*1000)</f>
        <v> </v>
      </c>
      <c r="K24" s="63" t="str">
        <f aca="true" t="shared" si="13" ref="K24:P24">IF(OR(K22=0,K23=0)," ",K23/K22*1000)</f>
        <v> </v>
      </c>
      <c r="L24" s="62" t="str">
        <f t="shared" si="13"/>
        <v> </v>
      </c>
      <c r="M24" s="62" t="str">
        <f t="shared" si="13"/>
        <v> </v>
      </c>
      <c r="N24" s="62" t="str">
        <f t="shared" si="13"/>
        <v> </v>
      </c>
      <c r="O24" s="62" t="str">
        <f t="shared" si="13"/>
        <v> </v>
      </c>
      <c r="P24" s="63" t="str">
        <f t="shared" si="13"/>
        <v> </v>
      </c>
      <c r="Q24" s="75" t="str">
        <f>IF(OR(Q22=0,Q23=0)," ",(Q23/Q22)*1000)</f>
        <v> </v>
      </c>
      <c r="R24" s="84" t="str">
        <f>IF(OR(R22=0,R23=0)," ",(R23/R22)*1000)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72"/>
      <c r="E25" s="58"/>
      <c r="F25" s="58"/>
      <c r="G25" s="58"/>
      <c r="H25" s="58"/>
      <c r="I25" s="59"/>
      <c r="J25" s="73">
        <f>SUM(D25:I25)</f>
        <v>0</v>
      </c>
      <c r="K25" s="59"/>
      <c r="L25" s="58"/>
      <c r="M25" s="58"/>
      <c r="N25" s="58"/>
      <c r="O25" s="58"/>
      <c r="P25" s="59"/>
      <c r="Q25" s="86">
        <f>SUM(K25:P25)</f>
        <v>0</v>
      </c>
      <c r="R25" s="85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72"/>
      <c r="E26" s="58"/>
      <c r="F26" s="58"/>
      <c r="G26" s="58"/>
      <c r="H26" s="58"/>
      <c r="I26" s="59"/>
      <c r="J26" s="73">
        <f>SUM(D26:I26)</f>
        <v>0</v>
      </c>
      <c r="K26" s="61"/>
      <c r="L26" s="60"/>
      <c r="M26" s="60"/>
      <c r="N26" s="60"/>
      <c r="O26" s="60"/>
      <c r="P26" s="61"/>
      <c r="Q26" s="86">
        <f>SUM(K26:P26)</f>
        <v>0</v>
      </c>
      <c r="R26" s="85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74" t="str">
        <f aca="true" t="shared" si="14" ref="D27:I27">IF(OR(D25=0,D26=0)," ",D26/D25*1000)</f>
        <v> </v>
      </c>
      <c r="E27" s="62" t="str">
        <f t="shared" si="14"/>
        <v> </v>
      </c>
      <c r="F27" s="62" t="str">
        <f t="shared" si="14"/>
        <v> </v>
      </c>
      <c r="G27" s="62" t="str">
        <f t="shared" si="14"/>
        <v> </v>
      </c>
      <c r="H27" s="62" t="str">
        <f t="shared" si="14"/>
        <v> </v>
      </c>
      <c r="I27" s="63" t="str">
        <f t="shared" si="14"/>
        <v> </v>
      </c>
      <c r="J27" s="75" t="str">
        <f>IF(OR(J25=0,J26=0)," ",J26/J25*1000)</f>
        <v> </v>
      </c>
      <c r="K27" s="63" t="str">
        <f aca="true" t="shared" si="15" ref="K27:P27">IF(OR(K25=0,K26=0)," ",K26/K25*1000)</f>
        <v> </v>
      </c>
      <c r="L27" s="62" t="str">
        <f t="shared" si="15"/>
        <v> </v>
      </c>
      <c r="M27" s="62" t="str">
        <f t="shared" si="15"/>
        <v> </v>
      </c>
      <c r="N27" s="62" t="str">
        <f t="shared" si="15"/>
        <v> </v>
      </c>
      <c r="O27" s="62" t="str">
        <f t="shared" si="15"/>
        <v> </v>
      </c>
      <c r="P27" s="63" t="str">
        <f t="shared" si="15"/>
        <v> </v>
      </c>
      <c r="Q27" s="75" t="str">
        <f>IF(OR(Q25=0,Q26=0)," ",(Q26/Q25)*1000)</f>
        <v> </v>
      </c>
      <c r="R27" s="84" t="str">
        <f>IF(OR(R25=0,R26=0)," ",(R26/R25)*1000)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72"/>
      <c r="E28" s="58"/>
      <c r="F28" s="58"/>
      <c r="G28" s="58"/>
      <c r="H28" s="58"/>
      <c r="I28" s="59"/>
      <c r="J28" s="73">
        <f>SUM(D28:I28)</f>
        <v>0</v>
      </c>
      <c r="K28" s="59"/>
      <c r="L28" s="58"/>
      <c r="M28" s="58"/>
      <c r="N28" s="58"/>
      <c r="O28" s="58"/>
      <c r="P28" s="59"/>
      <c r="Q28" s="86">
        <f>SUM(K28:P28)</f>
        <v>0</v>
      </c>
      <c r="R28" s="85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72"/>
      <c r="E29" s="58"/>
      <c r="F29" s="58"/>
      <c r="G29" s="58"/>
      <c r="H29" s="58"/>
      <c r="I29" s="59"/>
      <c r="J29" s="73">
        <f>SUM(D29:I29)</f>
        <v>0</v>
      </c>
      <c r="K29" s="61"/>
      <c r="L29" s="60"/>
      <c r="M29" s="60"/>
      <c r="N29" s="60"/>
      <c r="O29" s="60"/>
      <c r="P29" s="61"/>
      <c r="Q29" s="86">
        <f>SUM(K29:P29)</f>
        <v>0</v>
      </c>
      <c r="R29" s="85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74" t="str">
        <f aca="true" t="shared" si="16" ref="D30:I30">IF(OR(D28=0,D29=0)," ",D29/D28*1000)</f>
        <v> </v>
      </c>
      <c r="E30" s="62" t="str">
        <f t="shared" si="16"/>
        <v> </v>
      </c>
      <c r="F30" s="62" t="str">
        <f t="shared" si="16"/>
        <v> </v>
      </c>
      <c r="G30" s="62" t="str">
        <f t="shared" si="16"/>
        <v> </v>
      </c>
      <c r="H30" s="62" t="str">
        <f t="shared" si="16"/>
        <v> </v>
      </c>
      <c r="I30" s="63" t="str">
        <f t="shared" si="16"/>
        <v> </v>
      </c>
      <c r="J30" s="75" t="str">
        <f>IF(OR(J28=0,J29=0)," ",J29/J28*1000)</f>
        <v> </v>
      </c>
      <c r="K30" s="63" t="str">
        <f aca="true" t="shared" si="17" ref="K30:P30">IF(OR(K28=0,K29=0)," ",K29/K28*1000)</f>
        <v> </v>
      </c>
      <c r="L30" s="62" t="str">
        <f t="shared" si="17"/>
        <v> </v>
      </c>
      <c r="M30" s="62" t="str">
        <f t="shared" si="17"/>
        <v> </v>
      </c>
      <c r="N30" s="62" t="str">
        <f t="shared" si="17"/>
        <v> </v>
      </c>
      <c r="O30" s="62" t="str">
        <f t="shared" si="17"/>
        <v> </v>
      </c>
      <c r="P30" s="63" t="str">
        <f t="shared" si="17"/>
        <v> </v>
      </c>
      <c r="Q30" s="75" t="str">
        <f>IF(OR(Q28=0,Q29=0)," ",(Q29/Q28)*1000)</f>
        <v> </v>
      </c>
      <c r="R30" s="84" t="str">
        <f>IF(OR(R28=0,R29=0)," ",(R29/R28)*1000)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72"/>
      <c r="E31" s="58"/>
      <c r="F31" s="58"/>
      <c r="G31" s="58"/>
      <c r="H31" s="58"/>
      <c r="I31" s="59"/>
      <c r="J31" s="73">
        <f>SUM(D31:I31)</f>
        <v>0</v>
      </c>
      <c r="K31" s="59"/>
      <c r="L31" s="58"/>
      <c r="M31" s="58"/>
      <c r="N31" s="58"/>
      <c r="O31" s="58"/>
      <c r="P31" s="59"/>
      <c r="Q31" s="86">
        <f>SUM(K31:P31)</f>
        <v>0</v>
      </c>
      <c r="R31" s="85">
        <f>J31+Q31</f>
        <v>0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72"/>
      <c r="E32" s="58"/>
      <c r="F32" s="58"/>
      <c r="G32" s="58"/>
      <c r="H32" s="58"/>
      <c r="I32" s="59"/>
      <c r="J32" s="73">
        <f>SUM(D32:I32)</f>
        <v>0</v>
      </c>
      <c r="K32" s="61"/>
      <c r="L32" s="60"/>
      <c r="M32" s="60"/>
      <c r="N32" s="60"/>
      <c r="O32" s="60"/>
      <c r="P32" s="61"/>
      <c r="Q32" s="81">
        <f>SUM(K32:P32)</f>
        <v>0</v>
      </c>
      <c r="R32" s="82">
        <f>J32+Q32</f>
        <v>0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74" t="str">
        <f aca="true" t="shared" si="18" ref="D33:I33">IF(OR(D31=0,D32=0)," ",D32/D31*1000)</f>
        <v> </v>
      </c>
      <c r="E33" s="62" t="str">
        <f t="shared" si="18"/>
        <v> </v>
      </c>
      <c r="F33" s="62" t="str">
        <f t="shared" si="18"/>
        <v> </v>
      </c>
      <c r="G33" s="62" t="str">
        <f t="shared" si="18"/>
        <v> </v>
      </c>
      <c r="H33" s="62" t="str">
        <f t="shared" si="18"/>
        <v> </v>
      </c>
      <c r="I33" s="63" t="str">
        <f t="shared" si="18"/>
        <v> </v>
      </c>
      <c r="J33" s="75" t="str">
        <f>IF(OR(J31=0,J32=0)," ",J32/J31*1000)</f>
        <v> </v>
      </c>
      <c r="K33" s="63" t="str">
        <f aca="true" t="shared" si="19" ref="K33:P33">IF(OR(K31=0,K32=0)," ",K32/K31*1000)</f>
        <v> </v>
      </c>
      <c r="L33" s="62" t="str">
        <f t="shared" si="19"/>
        <v> </v>
      </c>
      <c r="M33" s="62" t="str">
        <f t="shared" si="19"/>
        <v> </v>
      </c>
      <c r="N33" s="62" t="str">
        <f t="shared" si="19"/>
        <v> </v>
      </c>
      <c r="O33" s="62" t="str">
        <f t="shared" si="19"/>
        <v> </v>
      </c>
      <c r="P33" s="63" t="str">
        <f t="shared" si="19"/>
        <v> </v>
      </c>
      <c r="Q33" s="75" t="str">
        <f>IF(OR(Q31=0,Q32=0)," ",(Q32/Q31)*1000)</f>
        <v> </v>
      </c>
      <c r="R33" s="84" t="str">
        <f>IF(OR(R31=0,R32=0)," ",(R32/R31)*1000)</f>
        <v> 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72"/>
      <c r="E34" s="58"/>
      <c r="F34" s="58"/>
      <c r="G34" s="58"/>
      <c r="H34" s="58"/>
      <c r="I34" s="59"/>
      <c r="J34" s="73">
        <f>SUM(D34:I34)</f>
        <v>0</v>
      </c>
      <c r="K34" s="59"/>
      <c r="L34" s="58"/>
      <c r="M34" s="58"/>
      <c r="N34" s="58"/>
      <c r="O34" s="58"/>
      <c r="P34" s="59"/>
      <c r="Q34" s="86">
        <f>SUM(K34:P34)</f>
        <v>0</v>
      </c>
      <c r="R34" s="85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72"/>
      <c r="E35" s="58"/>
      <c r="F35" s="58"/>
      <c r="G35" s="58"/>
      <c r="H35" s="58"/>
      <c r="I35" s="59"/>
      <c r="J35" s="73">
        <f>SUM(D35:I35)</f>
        <v>0</v>
      </c>
      <c r="K35" s="61"/>
      <c r="L35" s="60"/>
      <c r="M35" s="60"/>
      <c r="N35" s="60"/>
      <c r="O35" s="60"/>
      <c r="P35" s="61"/>
      <c r="Q35" s="86">
        <f>SUM(K35:P35)</f>
        <v>0</v>
      </c>
      <c r="R35" s="85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74" t="str">
        <f aca="true" t="shared" si="20" ref="D36:I36">IF(OR(D34=0,D35=0)," ",D35/D34*1000)</f>
        <v> </v>
      </c>
      <c r="E36" s="62" t="str">
        <f t="shared" si="20"/>
        <v> </v>
      </c>
      <c r="F36" s="62" t="str">
        <f t="shared" si="20"/>
        <v> </v>
      </c>
      <c r="G36" s="62" t="str">
        <f t="shared" si="20"/>
        <v> </v>
      </c>
      <c r="H36" s="62" t="str">
        <f t="shared" si="20"/>
        <v> </v>
      </c>
      <c r="I36" s="63" t="str">
        <f t="shared" si="20"/>
        <v> </v>
      </c>
      <c r="J36" s="75" t="str">
        <f>IF(OR(J34=0,J35=0)," ",J35/J34*1000)</f>
        <v> </v>
      </c>
      <c r="K36" s="63" t="str">
        <f aca="true" t="shared" si="21" ref="K36:P36">IF(OR(K34=0,K35=0)," ",K35/K34*1000)</f>
        <v> </v>
      </c>
      <c r="L36" s="62" t="str">
        <f t="shared" si="21"/>
        <v> </v>
      </c>
      <c r="M36" s="62" t="str">
        <f t="shared" si="21"/>
        <v> </v>
      </c>
      <c r="N36" s="62" t="str">
        <f t="shared" si="21"/>
        <v> </v>
      </c>
      <c r="O36" s="62" t="str">
        <f t="shared" si="21"/>
        <v> </v>
      </c>
      <c r="P36" s="63" t="str">
        <f t="shared" si="21"/>
        <v> </v>
      </c>
      <c r="Q36" s="75" t="str">
        <f>IF(OR(Q34=0,Q35=0)," ",(Q35/Q34)*1000)</f>
        <v> </v>
      </c>
      <c r="R36" s="84" t="str">
        <f>IF(OR(R34=0,R35=0)," ",(R35/R34)*1000)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72"/>
      <c r="E37" s="58"/>
      <c r="F37" s="58"/>
      <c r="G37" s="58"/>
      <c r="H37" s="58"/>
      <c r="I37" s="59"/>
      <c r="J37" s="73">
        <f>SUM(D37:I37)</f>
        <v>0</v>
      </c>
      <c r="K37" s="59"/>
      <c r="L37" s="58"/>
      <c r="M37" s="58"/>
      <c r="N37" s="58"/>
      <c r="O37" s="58"/>
      <c r="P37" s="59"/>
      <c r="Q37" s="86">
        <f>SUM(K37:P37)</f>
        <v>0</v>
      </c>
      <c r="R37" s="85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72"/>
      <c r="E38" s="58"/>
      <c r="F38" s="58"/>
      <c r="G38" s="58"/>
      <c r="H38" s="58"/>
      <c r="I38" s="59"/>
      <c r="J38" s="73">
        <f>SUM(D38:I38)</f>
        <v>0</v>
      </c>
      <c r="K38" s="61"/>
      <c r="L38" s="60"/>
      <c r="M38" s="60"/>
      <c r="N38" s="60"/>
      <c r="O38" s="60"/>
      <c r="P38" s="61"/>
      <c r="Q38" s="86">
        <f>SUM(K38:P38)</f>
        <v>0</v>
      </c>
      <c r="R38" s="85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74" t="str">
        <f aca="true" t="shared" si="22" ref="D39:I39">IF(OR(D37=0,D38=0)," ",D38/D37*1000)</f>
        <v> </v>
      </c>
      <c r="E39" s="62" t="str">
        <f t="shared" si="22"/>
        <v> </v>
      </c>
      <c r="F39" s="62" t="str">
        <f t="shared" si="22"/>
        <v> </v>
      </c>
      <c r="G39" s="62" t="str">
        <f t="shared" si="22"/>
        <v> </v>
      </c>
      <c r="H39" s="62" t="str">
        <f t="shared" si="22"/>
        <v> </v>
      </c>
      <c r="I39" s="63" t="str">
        <f t="shared" si="22"/>
        <v> </v>
      </c>
      <c r="J39" s="75" t="str">
        <f>IF(OR(J37=0,J38=0)," ",J38/J37*1000)</f>
        <v> </v>
      </c>
      <c r="K39" s="63" t="str">
        <f aca="true" t="shared" si="23" ref="K39:P39">IF(OR(K37=0,K38=0)," ",K38/K37*1000)</f>
        <v> </v>
      </c>
      <c r="L39" s="62" t="str">
        <f t="shared" si="23"/>
        <v> </v>
      </c>
      <c r="M39" s="62" t="str">
        <f t="shared" si="23"/>
        <v> </v>
      </c>
      <c r="N39" s="62" t="str">
        <f t="shared" si="23"/>
        <v> </v>
      </c>
      <c r="O39" s="62" t="str">
        <f t="shared" si="23"/>
        <v> </v>
      </c>
      <c r="P39" s="63" t="str">
        <f t="shared" si="23"/>
        <v> </v>
      </c>
      <c r="Q39" s="75" t="str">
        <f>IF(OR(Q37=0,Q38=0)," ",(Q38/Q37)*1000)</f>
        <v> </v>
      </c>
      <c r="R39" s="84" t="str">
        <f>IF(OR(R37=0,R38=0)," ",(R38/R37)*1000)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72"/>
      <c r="E40" s="58"/>
      <c r="F40" s="58"/>
      <c r="G40" s="58"/>
      <c r="H40" s="58"/>
      <c r="I40" s="59"/>
      <c r="J40" s="73">
        <f>SUM(D40:I40)</f>
        <v>0</v>
      </c>
      <c r="K40" s="59"/>
      <c r="L40" s="58"/>
      <c r="M40" s="58"/>
      <c r="N40" s="58"/>
      <c r="O40" s="58"/>
      <c r="P40" s="59"/>
      <c r="Q40" s="86">
        <f>SUM(K40:P40)</f>
        <v>0</v>
      </c>
      <c r="R40" s="85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72"/>
      <c r="E41" s="58"/>
      <c r="F41" s="58"/>
      <c r="G41" s="58"/>
      <c r="H41" s="58"/>
      <c r="I41" s="59"/>
      <c r="J41" s="73">
        <f>SUM(D41:I41)</f>
        <v>0</v>
      </c>
      <c r="K41" s="61"/>
      <c r="L41" s="60"/>
      <c r="M41" s="60"/>
      <c r="N41" s="60"/>
      <c r="O41" s="60"/>
      <c r="P41" s="61"/>
      <c r="Q41" s="86">
        <f>SUM(K41:P41)</f>
        <v>0</v>
      </c>
      <c r="R41" s="85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74" t="str">
        <f aca="true" t="shared" si="24" ref="D42:I42">IF(OR(D40=0,D41=0)," ",D41/D40*1000)</f>
        <v> </v>
      </c>
      <c r="E42" s="62" t="str">
        <f t="shared" si="24"/>
        <v> </v>
      </c>
      <c r="F42" s="62" t="str">
        <f t="shared" si="24"/>
        <v> </v>
      </c>
      <c r="G42" s="62" t="str">
        <f t="shared" si="24"/>
        <v> </v>
      </c>
      <c r="H42" s="62" t="str">
        <f t="shared" si="24"/>
        <v> </v>
      </c>
      <c r="I42" s="63" t="str">
        <f t="shared" si="24"/>
        <v> </v>
      </c>
      <c r="J42" s="75" t="str">
        <f>IF(OR(J40=0,J41=0)," ",J41/J40*1000)</f>
        <v> </v>
      </c>
      <c r="K42" s="63" t="str">
        <f aca="true" t="shared" si="25" ref="K42:P42">IF(OR(K40=0,K41=0)," ",K41/K40*1000)</f>
        <v> </v>
      </c>
      <c r="L42" s="62" t="str">
        <f t="shared" si="25"/>
        <v> </v>
      </c>
      <c r="M42" s="62" t="str">
        <f t="shared" si="25"/>
        <v> </v>
      </c>
      <c r="N42" s="62" t="str">
        <f t="shared" si="25"/>
        <v> </v>
      </c>
      <c r="O42" s="62" t="str">
        <f t="shared" si="25"/>
        <v> </v>
      </c>
      <c r="P42" s="63" t="str">
        <f t="shared" si="25"/>
        <v> </v>
      </c>
      <c r="Q42" s="75" t="str">
        <f>IF(OR(Q40=0,Q41=0)," ",(Q41/Q40)*1000)</f>
        <v> </v>
      </c>
      <c r="R42" s="84" t="str">
        <f>IF(OR(R40=0,R41=0)," ",(R41/R40)*1000)</f>
        <v> 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72"/>
      <c r="E43" s="58"/>
      <c r="F43" s="58"/>
      <c r="G43" s="58"/>
      <c r="H43" s="58"/>
      <c r="I43" s="59"/>
      <c r="J43" s="73">
        <f>SUM(D43:I43)</f>
        <v>0</v>
      </c>
      <c r="K43" s="59"/>
      <c r="L43" s="58"/>
      <c r="M43" s="58"/>
      <c r="N43" s="58"/>
      <c r="O43" s="58"/>
      <c r="P43" s="59"/>
      <c r="Q43" s="86">
        <f>SUM(K43:P43)</f>
        <v>0</v>
      </c>
      <c r="R43" s="85">
        <f>J43+Q43</f>
        <v>0</v>
      </c>
      <c r="S43" s="8"/>
    </row>
    <row r="44" spans="1:19" s="6" customFormat="1" ht="15" customHeight="1">
      <c r="A44" s="162"/>
      <c r="B44" s="112" t="s">
        <v>10</v>
      </c>
      <c r="C44" s="112" t="s">
        <v>2</v>
      </c>
      <c r="D44" s="72"/>
      <c r="E44" s="58"/>
      <c r="F44" s="58"/>
      <c r="G44" s="58"/>
      <c r="H44" s="58"/>
      <c r="I44" s="59"/>
      <c r="J44" s="73">
        <f>SUM(D44:I44)</f>
        <v>0</v>
      </c>
      <c r="K44" s="61"/>
      <c r="L44" s="60"/>
      <c r="M44" s="60"/>
      <c r="N44" s="60"/>
      <c r="O44" s="60"/>
      <c r="P44" s="61"/>
      <c r="Q44" s="86">
        <f>SUM(K44:P44)</f>
        <v>0</v>
      </c>
      <c r="R44" s="85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74" t="str">
        <f aca="true" t="shared" si="26" ref="D45:I45">IF(OR(D43=0,D44=0)," ",D44/D43*1000)</f>
        <v> </v>
      </c>
      <c r="E45" s="62" t="str">
        <f t="shared" si="26"/>
        <v> </v>
      </c>
      <c r="F45" s="62" t="str">
        <f t="shared" si="26"/>
        <v> </v>
      </c>
      <c r="G45" s="62" t="str">
        <f t="shared" si="26"/>
        <v> </v>
      </c>
      <c r="H45" s="62" t="str">
        <f t="shared" si="26"/>
        <v> </v>
      </c>
      <c r="I45" s="63" t="str">
        <f t="shared" si="26"/>
        <v> </v>
      </c>
      <c r="J45" s="75" t="str">
        <f>IF(OR(J43=0,J44=0)," ",J44/J43*1000)</f>
        <v> </v>
      </c>
      <c r="K45" s="63" t="str">
        <f aca="true" t="shared" si="27" ref="K45:P45">IF(OR(K43=0,K44=0)," ",K44/K43*1000)</f>
        <v> </v>
      </c>
      <c r="L45" s="62" t="str">
        <f t="shared" si="27"/>
        <v> </v>
      </c>
      <c r="M45" s="62" t="str">
        <f t="shared" si="27"/>
        <v> </v>
      </c>
      <c r="N45" s="62" t="str">
        <f t="shared" si="27"/>
        <v> </v>
      </c>
      <c r="O45" s="62" t="str">
        <f t="shared" si="27"/>
        <v> </v>
      </c>
      <c r="P45" s="63" t="str">
        <f t="shared" si="27"/>
        <v> </v>
      </c>
      <c r="Q45" s="75" t="str">
        <f>IF(OR(Q43=0,Q44=0)," ",(Q44/Q43)*1000)</f>
        <v> </v>
      </c>
      <c r="R45" s="84" t="str">
        <f>IF(OR(R43=0,R44=0)," ",(R44/R43)*1000)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72"/>
      <c r="E46" s="58"/>
      <c r="F46" s="58"/>
      <c r="G46" s="58"/>
      <c r="H46" s="58"/>
      <c r="I46" s="59"/>
      <c r="J46" s="73">
        <f>SUM(D46:I46)</f>
        <v>0</v>
      </c>
      <c r="K46" s="59"/>
      <c r="L46" s="58"/>
      <c r="M46" s="58"/>
      <c r="N46" s="58"/>
      <c r="O46" s="58"/>
      <c r="P46" s="59"/>
      <c r="Q46" s="78">
        <f>SUM(K46:P46)</f>
        <v>0</v>
      </c>
      <c r="R46" s="79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72"/>
      <c r="E47" s="58"/>
      <c r="F47" s="58"/>
      <c r="G47" s="58"/>
      <c r="H47" s="58"/>
      <c r="I47" s="59"/>
      <c r="J47" s="73">
        <f>SUM(D47:I47)</f>
        <v>0</v>
      </c>
      <c r="K47" s="61"/>
      <c r="L47" s="60"/>
      <c r="M47" s="60"/>
      <c r="N47" s="60"/>
      <c r="O47" s="60"/>
      <c r="P47" s="61"/>
      <c r="Q47" s="81">
        <f>SUM(K47:P47)</f>
        <v>0</v>
      </c>
      <c r="R47" s="82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74" t="str">
        <f aca="true" t="shared" si="28" ref="D48:I48">IF(OR(D46=0,D47=0)," ",D47/D46*1000)</f>
        <v> </v>
      </c>
      <c r="E48" s="62" t="str">
        <f t="shared" si="28"/>
        <v> </v>
      </c>
      <c r="F48" s="62" t="str">
        <f t="shared" si="28"/>
        <v> </v>
      </c>
      <c r="G48" s="62" t="str">
        <f t="shared" si="28"/>
        <v> </v>
      </c>
      <c r="H48" s="62" t="str">
        <f t="shared" si="28"/>
        <v> </v>
      </c>
      <c r="I48" s="63" t="str">
        <f t="shared" si="28"/>
        <v> </v>
      </c>
      <c r="J48" s="75" t="str">
        <f>IF(OR(J46=0,J47=0)," ",J47/J46*1000)</f>
        <v> </v>
      </c>
      <c r="K48" s="63" t="str">
        <f aca="true" t="shared" si="29" ref="K48:P48">IF(OR(K46=0,K47=0)," ",K47/K46*1000)</f>
        <v> </v>
      </c>
      <c r="L48" s="62" t="str">
        <f t="shared" si="29"/>
        <v> </v>
      </c>
      <c r="M48" s="62" t="str">
        <f t="shared" si="29"/>
        <v> </v>
      </c>
      <c r="N48" s="62" t="str">
        <f t="shared" si="29"/>
        <v> </v>
      </c>
      <c r="O48" s="62" t="str">
        <f t="shared" si="29"/>
        <v> </v>
      </c>
      <c r="P48" s="63" t="str">
        <f t="shared" si="29"/>
        <v> </v>
      </c>
      <c r="Q48" s="75" t="str">
        <f>IF(OR(Q46=0,Q47=0)," ",(Q47/Q46)*1000)</f>
        <v> </v>
      </c>
      <c r="R48" s="84" t="str">
        <f>IF(OR(R46=0,R47=0)," ",(R47/R46)*1000)</f>
        <v> 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76">
        <f>D4+D7+D10+D13+D16+D19+D22+D25+D28+D31+D34+D40+D43+D46+D37</f>
        <v>0</v>
      </c>
      <c r="E49" s="65">
        <f aca="true" t="shared" si="30" ref="E49:I50">E4+E7+E10+E13+E16+E19+E22+E25+E28+E31+E34+E40+E43+E46+E37</f>
        <v>0</v>
      </c>
      <c r="F49" s="64">
        <f t="shared" si="30"/>
        <v>0</v>
      </c>
      <c r="G49" s="64">
        <f t="shared" si="30"/>
        <v>0</v>
      </c>
      <c r="H49" s="64">
        <f t="shared" si="30"/>
        <v>0</v>
      </c>
      <c r="I49" s="77">
        <f t="shared" si="30"/>
        <v>0</v>
      </c>
      <c r="J49" s="78">
        <f>SUM(D49:I49)</f>
        <v>0</v>
      </c>
      <c r="K49" s="79">
        <f aca="true" t="shared" si="31" ref="K49:P50">K4+K7+K10+K13+K16+K19+K22+K25+K28+K31+K34+K40+K43+K46+K37</f>
        <v>0</v>
      </c>
      <c r="L49" s="64">
        <f t="shared" si="31"/>
        <v>0</v>
      </c>
      <c r="M49" s="64">
        <f t="shared" si="31"/>
        <v>0</v>
      </c>
      <c r="N49" s="64">
        <f t="shared" si="31"/>
        <v>0</v>
      </c>
      <c r="O49" s="65">
        <f t="shared" si="31"/>
        <v>0</v>
      </c>
      <c r="P49" s="66">
        <f t="shared" si="31"/>
        <v>0</v>
      </c>
      <c r="Q49" s="78">
        <f>SUM(K49:P49)</f>
        <v>0</v>
      </c>
      <c r="R49" s="79">
        <f>J49+Q49</f>
        <v>0</v>
      </c>
    </row>
    <row r="50" spans="1:18" ht="15" customHeight="1">
      <c r="A50" s="165"/>
      <c r="B50" s="112" t="s">
        <v>10</v>
      </c>
      <c r="C50" s="112" t="s">
        <v>2</v>
      </c>
      <c r="D50" s="76">
        <f>D5+D8+D11+D14+D17+D20+D23+D26+D29+D32+D35+D41+D44+D47+D38</f>
        <v>0</v>
      </c>
      <c r="E50" s="65">
        <f t="shared" si="30"/>
        <v>0</v>
      </c>
      <c r="F50" s="67">
        <f t="shared" si="30"/>
        <v>0</v>
      </c>
      <c r="G50" s="67">
        <f t="shared" si="30"/>
        <v>0</v>
      </c>
      <c r="H50" s="67">
        <f t="shared" si="30"/>
        <v>0</v>
      </c>
      <c r="I50" s="80">
        <f t="shared" si="30"/>
        <v>0</v>
      </c>
      <c r="J50" s="81">
        <f>SUM(D50:I50)</f>
        <v>0</v>
      </c>
      <c r="K50" s="82">
        <f t="shared" si="31"/>
        <v>0</v>
      </c>
      <c r="L50" s="67">
        <f t="shared" si="31"/>
        <v>0</v>
      </c>
      <c r="M50" s="67">
        <f t="shared" si="31"/>
        <v>0</v>
      </c>
      <c r="N50" s="67">
        <f t="shared" si="31"/>
        <v>0</v>
      </c>
      <c r="O50" s="68">
        <f t="shared" si="31"/>
        <v>0</v>
      </c>
      <c r="P50" s="69">
        <f t="shared" si="31"/>
        <v>0</v>
      </c>
      <c r="Q50" s="81">
        <f>SUM(K50:P50)</f>
        <v>0</v>
      </c>
      <c r="R50" s="82">
        <f>J50+Q50</f>
        <v>0</v>
      </c>
    </row>
    <row r="51" spans="1:18" ht="15" customHeight="1" thickBot="1">
      <c r="A51" s="166"/>
      <c r="B51" s="113" t="s">
        <v>18</v>
      </c>
      <c r="C51" s="113" t="s">
        <v>3</v>
      </c>
      <c r="D51" s="74" t="str">
        <f>IF(OR(D49=0,D50=0)," ",D50/D49*1000)</f>
        <v> </v>
      </c>
      <c r="E51" s="62" t="str">
        <f>IF(OR(E49=0,E50=0)," ",E50/E49*1000)</f>
        <v> </v>
      </c>
      <c r="F51" s="62" t="str">
        <f aca="true" t="shared" si="32" ref="F51:Q51">IF(OR(F49=0,F50=0)," ",(F50/F49)*1000)</f>
        <v> </v>
      </c>
      <c r="G51" s="62" t="str">
        <f t="shared" si="32"/>
        <v> </v>
      </c>
      <c r="H51" s="62" t="str">
        <f t="shared" si="32"/>
        <v> </v>
      </c>
      <c r="I51" s="83" t="str">
        <f t="shared" si="32"/>
        <v> </v>
      </c>
      <c r="J51" s="75" t="str">
        <f t="shared" si="32"/>
        <v> </v>
      </c>
      <c r="K51" s="84" t="str">
        <f t="shared" si="32"/>
        <v> </v>
      </c>
      <c r="L51" s="62" t="str">
        <f t="shared" si="32"/>
        <v> </v>
      </c>
      <c r="M51" s="62" t="str">
        <f t="shared" si="32"/>
        <v> </v>
      </c>
      <c r="N51" s="62" t="str">
        <f t="shared" si="32"/>
        <v> </v>
      </c>
      <c r="O51" s="62" t="str">
        <f>IF(OR(O49=0,O50=0)," ",O50/O49*1000)</f>
        <v> </v>
      </c>
      <c r="P51" s="63" t="str">
        <f>IF(OR(P49=0,P50=0)," ",P50/P49*1000)</f>
        <v> </v>
      </c>
      <c r="Q51" s="75" t="str">
        <f t="shared" si="32"/>
        <v> </v>
      </c>
      <c r="R51" s="84" t="str">
        <f>IF(OR(R49=0,R50=0)," ",(R50/R49)*1000)</f>
        <v> </v>
      </c>
    </row>
    <row r="52" spans="1:18" ht="15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</row>
    <row r="53" spans="1:3" ht="14.25">
      <c r="A53" s="111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8">
    <mergeCell ref="A49:A51"/>
    <mergeCell ref="A52:C52"/>
    <mergeCell ref="A22:A24"/>
    <mergeCell ref="A25:A27"/>
    <mergeCell ref="A43:A45"/>
    <mergeCell ref="A28:A30"/>
    <mergeCell ref="A31:A33"/>
    <mergeCell ref="A37:A39"/>
    <mergeCell ref="A40:A42"/>
    <mergeCell ref="A46:A48"/>
    <mergeCell ref="Q2:R2"/>
    <mergeCell ref="A34:A36"/>
    <mergeCell ref="A4:A6"/>
    <mergeCell ref="A7:A9"/>
    <mergeCell ref="A10:A12"/>
    <mergeCell ref="A13:A15"/>
    <mergeCell ref="A16:A18"/>
    <mergeCell ref="A19:A21"/>
  </mergeCells>
  <printOptions horizontalCentered="1" verticalCentered="1"/>
  <pageMargins left="0.5905511811023623" right="0.3937007874015748" top="0.5905511811023623" bottom="0.1968503937007874" header="0.5118110236220472" footer="0.1968503937007874"/>
  <pageSetup fitToHeight="1" fitToWidth="1" horizontalDpi="1200" verticalDpi="1200" orientation="landscape" paperSize="9" scale="64" r:id="rId2"/>
  <headerFooter alignWithMargins="0">
    <oddFooter>&amp;C&amp;"Century Gothic,標準"&amp;20-6-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0039062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6" t="s">
        <v>4</v>
      </c>
      <c r="B2" s="9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44631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15">
        <f>'B一般'!D4+'B原料'!D4</f>
        <v>10017</v>
      </c>
      <c r="E4" s="11">
        <f>'B一般'!E4+'B原料'!E4</f>
        <v>0</v>
      </c>
      <c r="F4" s="11">
        <f>'B一般'!F4+'B原料'!F4</f>
        <v>0</v>
      </c>
      <c r="G4" s="11">
        <f>'B一般'!G4+'B原料'!G4</f>
        <v>0</v>
      </c>
      <c r="H4" s="11">
        <f>'B一般'!H4+'B原料'!H4</f>
        <v>0</v>
      </c>
      <c r="I4" s="18">
        <f>'B一般'!I4+'B原料'!I4</f>
        <v>0</v>
      </c>
      <c r="J4" s="30">
        <f>SUM(D4:I4)</f>
        <v>10017</v>
      </c>
      <c r="K4" s="22">
        <f>'B一般'!K4+'B原料'!K4</f>
        <v>0</v>
      </c>
      <c r="L4" s="11">
        <f>'B一般'!L4+'B原料'!L4</f>
        <v>35964</v>
      </c>
      <c r="M4" s="11">
        <f>'B一般'!M4+'B原料'!M4</f>
        <v>34192</v>
      </c>
      <c r="N4" s="11">
        <f>'B一般'!N4+'B原料'!N4</f>
        <v>48256</v>
      </c>
      <c r="O4" s="11">
        <f>'B一般'!O4+'B原料'!O4</f>
        <v>8722</v>
      </c>
      <c r="P4" s="18">
        <f>'B一般'!P4+'B原料'!P4</f>
        <v>0</v>
      </c>
      <c r="Q4" s="30">
        <f>SUM(K4:P4)</f>
        <v>127134</v>
      </c>
      <c r="R4" s="22">
        <f>J4+Q4</f>
        <v>137151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16">
        <f>'B一般'!D5+'B原料'!D5</f>
        <v>643213</v>
      </c>
      <c r="E5" s="11">
        <f>'B一般'!E5+'B原料'!E5</f>
        <v>0</v>
      </c>
      <c r="F5" s="11">
        <f>'B一般'!F5+'B原料'!F5</f>
        <v>0</v>
      </c>
      <c r="G5" s="11">
        <f>'B一般'!G5+'B原料'!G5</f>
        <v>0</v>
      </c>
      <c r="H5" s="11">
        <f>'B一般'!H5+'B原料'!H5</f>
        <v>0</v>
      </c>
      <c r="I5" s="18">
        <f>'B一般'!I5+'B原料'!I5</f>
        <v>0</v>
      </c>
      <c r="J5" s="26">
        <f>SUM(D5:I5)</f>
        <v>643213</v>
      </c>
      <c r="K5" s="22">
        <f>'B一般'!K5+'B原料'!K5</f>
        <v>0</v>
      </c>
      <c r="L5" s="11">
        <f>'B一般'!L5+'B原料'!L5</f>
        <v>1678416</v>
      </c>
      <c r="M5" s="11">
        <f>'B一般'!M5+'B原料'!M5</f>
        <v>1885071</v>
      </c>
      <c r="N5" s="11">
        <f>'B一般'!N5+'B原料'!N5</f>
        <v>2464854</v>
      </c>
      <c r="O5" s="11">
        <f>'B一般'!O5+'B原料'!O5</f>
        <v>533480</v>
      </c>
      <c r="P5" s="18">
        <f>'B一般'!P5+'B原料'!P5</f>
        <v>0</v>
      </c>
      <c r="Q5" s="26">
        <f>SUM(K5:P5)</f>
        <v>6561821</v>
      </c>
      <c r="R5" s="22">
        <f>J5+Q5</f>
        <v>7205034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7">
        <f>IF(OR(D4=0,D5=0)," ",(D5/D4)*1000)</f>
        <v>64212.13936308276</v>
      </c>
      <c r="E6" s="12" t="str">
        <f aca="true" t="shared" si="0" ref="E6:R6">IF(OR(E4=0,E5=0)," ",(E5/E4)*1000)</f>
        <v> </v>
      </c>
      <c r="F6" s="12" t="str">
        <f t="shared" si="0"/>
        <v> </v>
      </c>
      <c r="G6" s="12" t="str">
        <f t="shared" si="0"/>
        <v> </v>
      </c>
      <c r="H6" s="12" t="str">
        <f t="shared" si="0"/>
        <v> </v>
      </c>
      <c r="I6" s="19" t="str">
        <f t="shared" si="0"/>
        <v> </v>
      </c>
      <c r="J6" s="27">
        <f t="shared" si="0"/>
        <v>64212.13936308276</v>
      </c>
      <c r="K6" s="23" t="str">
        <f t="shared" si="0"/>
        <v> </v>
      </c>
      <c r="L6" s="12">
        <f t="shared" si="0"/>
        <v>46669.33600266933</v>
      </c>
      <c r="M6" s="12">
        <f t="shared" si="0"/>
        <v>55131.93144595227</v>
      </c>
      <c r="N6" s="12">
        <f t="shared" si="0"/>
        <v>51078.70523872679</v>
      </c>
      <c r="O6" s="12">
        <f t="shared" si="0"/>
        <v>61164.87044255905</v>
      </c>
      <c r="P6" s="19" t="str">
        <f t="shared" si="0"/>
        <v> </v>
      </c>
      <c r="Q6" s="27">
        <f t="shared" si="0"/>
        <v>51613.42363175861</v>
      </c>
      <c r="R6" s="23">
        <f t="shared" si="0"/>
        <v>52533.58706826782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15">
        <f>'B一般'!D7+'B原料'!D7</f>
        <v>0</v>
      </c>
      <c r="E7" s="11">
        <f>'B一般'!E7+'B原料'!E7</f>
        <v>43491</v>
      </c>
      <c r="F7" s="11">
        <f>'B一般'!F7+'B原料'!F7</f>
        <v>0</v>
      </c>
      <c r="G7" s="11">
        <f>'B一般'!G7+'B原料'!G7</f>
        <v>3295</v>
      </c>
      <c r="H7" s="11">
        <f>'B一般'!H7+'B原料'!H7</f>
        <v>20877</v>
      </c>
      <c r="I7" s="18">
        <f>'B一般'!I7+'B原料'!I7</f>
        <v>24087</v>
      </c>
      <c r="J7" s="30">
        <f>SUM(D7:I7)</f>
        <v>91750</v>
      </c>
      <c r="K7" s="22">
        <f>'B一般'!K7+'B原料'!K7</f>
        <v>12114</v>
      </c>
      <c r="L7" s="11">
        <f>'B一般'!L7+'B原料'!L7</f>
        <v>0</v>
      </c>
      <c r="M7" s="11">
        <f>'B一般'!M7+'B原料'!M7</f>
        <v>0</v>
      </c>
      <c r="N7" s="11">
        <f>'B一般'!N7+'B原料'!N7</f>
        <v>11326</v>
      </c>
      <c r="O7" s="11">
        <f>'B一般'!O7+'B原料'!O7</f>
        <v>37572</v>
      </c>
      <c r="P7" s="18">
        <f>'B一般'!P7+'B原料'!P7</f>
        <v>38615</v>
      </c>
      <c r="Q7" s="30">
        <f>SUM(K7:P7)</f>
        <v>99627</v>
      </c>
      <c r="R7" s="22">
        <f>J7+Q7</f>
        <v>191377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16">
        <f>'B一般'!D8+'B原料'!D8</f>
        <v>0</v>
      </c>
      <c r="E8" s="11">
        <f>'B一般'!E8+'B原料'!E8</f>
        <v>1925447</v>
      </c>
      <c r="F8" s="11">
        <f>'B一般'!F8+'B原料'!F8</f>
        <v>0</v>
      </c>
      <c r="G8" s="11">
        <f>'B一般'!G8+'B原料'!G8</f>
        <v>137684</v>
      </c>
      <c r="H8" s="11">
        <f>'B一般'!H8+'B原料'!H8</f>
        <v>821285</v>
      </c>
      <c r="I8" s="18">
        <f>'B一般'!I8+'B原料'!I8</f>
        <v>921877</v>
      </c>
      <c r="J8" s="26">
        <f>SUM(D8:I8)</f>
        <v>3806293</v>
      </c>
      <c r="K8" s="22">
        <f>'B一般'!K8+'B原料'!K8</f>
        <v>561310</v>
      </c>
      <c r="L8" s="11">
        <f>'B一般'!L8+'B原料'!L8</f>
        <v>0</v>
      </c>
      <c r="M8" s="11">
        <f>'B一般'!M8+'B原料'!M8</f>
        <v>0</v>
      </c>
      <c r="N8" s="11">
        <f>'B一般'!N8+'B原料'!N8</f>
        <v>510228</v>
      </c>
      <c r="O8" s="11">
        <f>'B一般'!O8+'B原料'!O8</f>
        <v>2488060</v>
      </c>
      <c r="P8" s="18">
        <f>'B一般'!P8+'B原料'!P8</f>
        <v>2502894</v>
      </c>
      <c r="Q8" s="26">
        <f>SUM(K8:P8)</f>
        <v>6062492</v>
      </c>
      <c r="R8" s="22">
        <f>J8+Q8</f>
        <v>9868785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7" t="str">
        <f>IF(OR(D7=0,D8=0)," ",(D8/D7)*1000)</f>
        <v> </v>
      </c>
      <c r="E9" s="12">
        <f aca="true" t="shared" si="1" ref="E9:R9">IF(OR(E7=0,E8=0)," ",(E8/E7)*1000)</f>
        <v>44272.30921340048</v>
      </c>
      <c r="F9" s="12" t="str">
        <f t="shared" si="1"/>
        <v> </v>
      </c>
      <c r="G9" s="12">
        <f t="shared" si="1"/>
        <v>41785.73596358118</v>
      </c>
      <c r="H9" s="12">
        <f t="shared" si="1"/>
        <v>39339.22498443263</v>
      </c>
      <c r="I9" s="19">
        <f t="shared" si="1"/>
        <v>38272.80275667373</v>
      </c>
      <c r="J9" s="27">
        <f t="shared" si="1"/>
        <v>41485.48228882834</v>
      </c>
      <c r="K9" s="23">
        <f t="shared" si="1"/>
        <v>46335.64470860162</v>
      </c>
      <c r="L9" s="12" t="str">
        <f t="shared" si="1"/>
        <v> </v>
      </c>
      <c r="M9" s="12" t="str">
        <f t="shared" si="1"/>
        <v> </v>
      </c>
      <c r="N9" s="12">
        <f t="shared" si="1"/>
        <v>45049.26717287657</v>
      </c>
      <c r="O9" s="12">
        <f t="shared" si="1"/>
        <v>66221.12211221122</v>
      </c>
      <c r="P9" s="19">
        <f t="shared" si="1"/>
        <v>64816.62566360222</v>
      </c>
      <c r="Q9" s="27">
        <f t="shared" si="1"/>
        <v>60851.897577965814</v>
      </c>
      <c r="R9" s="23">
        <f t="shared" si="1"/>
        <v>51567.24684784483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5">
        <f>'B一般'!D10+'B原料'!D10</f>
        <v>0</v>
      </c>
      <c r="E10" s="11">
        <f>'B一般'!E10+'B原料'!E10</f>
        <v>0</v>
      </c>
      <c r="F10" s="11">
        <f>'B一般'!F10+'B原料'!F10</f>
        <v>0</v>
      </c>
      <c r="G10" s="11">
        <f>'B一般'!G10+'B原料'!G10</f>
        <v>0</v>
      </c>
      <c r="H10" s="11">
        <f>'B一般'!H10+'B原料'!H10</f>
        <v>34452</v>
      </c>
      <c r="I10" s="18">
        <f>'B一般'!I10+'B原料'!I10</f>
        <v>16890</v>
      </c>
      <c r="J10" s="30">
        <f>SUM(D10:I10)</f>
        <v>51342</v>
      </c>
      <c r="K10" s="22">
        <f>'B一般'!K10+'B原料'!K10</f>
        <v>0</v>
      </c>
      <c r="L10" s="11">
        <f>'B一般'!L10+'B原料'!L10</f>
        <v>6510</v>
      </c>
      <c r="M10" s="11">
        <f>'B一般'!M10+'B原料'!M10</f>
        <v>0</v>
      </c>
      <c r="N10" s="11">
        <f>'B一般'!N10+'B原料'!N10</f>
        <v>0</v>
      </c>
      <c r="O10" s="11">
        <f>'B一般'!O10+'B原料'!O10</f>
        <v>0</v>
      </c>
      <c r="P10" s="18">
        <f>'B一般'!P10+'B原料'!P10</f>
        <v>0</v>
      </c>
      <c r="Q10" s="30">
        <f>SUM(K10:P10)</f>
        <v>6510</v>
      </c>
      <c r="R10" s="22">
        <f>J10+Q10</f>
        <v>57852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6">
        <f>'B一般'!D11+'B原料'!D11</f>
        <v>0</v>
      </c>
      <c r="E11" s="11">
        <f>'B一般'!E11+'B原料'!E11</f>
        <v>0</v>
      </c>
      <c r="F11" s="11">
        <f>'B一般'!F11+'B原料'!F11</f>
        <v>0</v>
      </c>
      <c r="G11" s="11">
        <f>'B一般'!G11+'B原料'!G11</f>
        <v>0</v>
      </c>
      <c r="H11" s="11">
        <f>'B一般'!H11+'B原料'!H11</f>
        <v>1308630</v>
      </c>
      <c r="I11" s="18">
        <f>'B一般'!I11+'B原料'!I11</f>
        <v>668160</v>
      </c>
      <c r="J11" s="26">
        <f>SUM(D11:I11)</f>
        <v>1976790</v>
      </c>
      <c r="K11" s="22">
        <f>'B一般'!K11+'B原料'!K11</f>
        <v>0</v>
      </c>
      <c r="L11" s="11">
        <f>'B一般'!L11+'B原料'!L11</f>
        <v>267684</v>
      </c>
      <c r="M11" s="11">
        <f>'B一般'!M11+'B原料'!M11</f>
        <v>0</v>
      </c>
      <c r="N11" s="11">
        <f>'B一般'!N11+'B原料'!N11</f>
        <v>0</v>
      </c>
      <c r="O11" s="11">
        <f>'B一般'!O11+'B原料'!O11</f>
        <v>0</v>
      </c>
      <c r="P11" s="18">
        <f>'B一般'!P11+'B原料'!P11</f>
        <v>0</v>
      </c>
      <c r="Q11" s="26">
        <f>SUM(K11:P11)</f>
        <v>267684</v>
      </c>
      <c r="R11" s="22">
        <f>J11+Q11</f>
        <v>2244474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7" t="str">
        <f>IF(OR(D10=0,D11=0)," ",(D11/D10)*1000)</f>
        <v> </v>
      </c>
      <c r="E12" s="12" t="str">
        <f aca="true" t="shared" si="2" ref="E12:R12">IF(OR(E10=0,E11=0)," ",(E11/E10)*1000)</f>
        <v> </v>
      </c>
      <c r="F12" s="12" t="str">
        <f t="shared" si="2"/>
        <v> </v>
      </c>
      <c r="G12" s="12" t="str">
        <f t="shared" si="2"/>
        <v> </v>
      </c>
      <c r="H12" s="12">
        <f t="shared" si="2"/>
        <v>37984.15186346221</v>
      </c>
      <c r="I12" s="19">
        <f t="shared" si="2"/>
        <v>39559.5026642984</v>
      </c>
      <c r="J12" s="27">
        <f t="shared" si="2"/>
        <v>38502.39569942737</v>
      </c>
      <c r="K12" s="23" t="str">
        <f t="shared" si="2"/>
        <v> </v>
      </c>
      <c r="L12" s="12">
        <f t="shared" si="2"/>
        <v>41118.89400921659</v>
      </c>
      <c r="M12" s="12" t="str">
        <f t="shared" si="2"/>
        <v> </v>
      </c>
      <c r="N12" s="12" t="str">
        <f t="shared" si="2"/>
        <v> </v>
      </c>
      <c r="O12" s="12" t="str">
        <f t="shared" si="2"/>
        <v> </v>
      </c>
      <c r="P12" s="19" t="str">
        <f t="shared" si="2"/>
        <v> </v>
      </c>
      <c r="Q12" s="27">
        <f t="shared" si="2"/>
        <v>41118.89400921659</v>
      </c>
      <c r="R12" s="23">
        <f t="shared" si="2"/>
        <v>38796.82638456752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5">
        <f>'B一般'!D13+'B原料'!D13</f>
        <v>6000</v>
      </c>
      <c r="E13" s="11">
        <f>'B一般'!E13+'B原料'!E13</f>
        <v>0</v>
      </c>
      <c r="F13" s="11">
        <f>'B一般'!F13+'B原料'!F13</f>
        <v>17248</v>
      </c>
      <c r="G13" s="11">
        <f>'B一般'!G13+'B原料'!G13</f>
        <v>5075</v>
      </c>
      <c r="H13" s="11">
        <f>'B一般'!H13+'B原料'!H13</f>
        <v>0</v>
      </c>
      <c r="I13" s="18">
        <f>'B一般'!I13+'B原料'!I13</f>
        <v>38153</v>
      </c>
      <c r="J13" s="30">
        <f>SUM(D13:I13)</f>
        <v>66476</v>
      </c>
      <c r="K13" s="22">
        <f>'B一般'!K13+'B原料'!K13</f>
        <v>41909</v>
      </c>
      <c r="L13" s="11">
        <f>'B一般'!L13+'B原料'!L13</f>
        <v>58054</v>
      </c>
      <c r="M13" s="11">
        <f>'B一般'!M13+'B原料'!M13</f>
        <v>10921</v>
      </c>
      <c r="N13" s="11">
        <f>'B一般'!N13+'B原料'!N13</f>
        <v>0</v>
      </c>
      <c r="O13" s="11">
        <f>'B一般'!O13+'B原料'!O13</f>
        <v>0</v>
      </c>
      <c r="P13" s="18">
        <f>'B一般'!P13+'B原料'!P13</f>
        <v>0</v>
      </c>
      <c r="Q13" s="30">
        <f>SUM(K13:P13)</f>
        <v>110884</v>
      </c>
      <c r="R13" s="22">
        <f>J13+Q13</f>
        <v>177360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6">
        <f>'B一般'!D14+'B原料'!D14</f>
        <v>409391</v>
      </c>
      <c r="E14" s="11">
        <f>'B一般'!E14+'B原料'!E14</f>
        <v>0</v>
      </c>
      <c r="F14" s="11">
        <f>'B一般'!F14+'B原料'!F14</f>
        <v>497349</v>
      </c>
      <c r="G14" s="11">
        <f>'B一般'!G14+'B原料'!G14</f>
        <v>197746</v>
      </c>
      <c r="H14" s="11">
        <f>'B一般'!H14+'B原料'!H14</f>
        <v>0</v>
      </c>
      <c r="I14" s="18">
        <f>'B一般'!I14+'B原料'!I14</f>
        <v>1607844</v>
      </c>
      <c r="J14" s="26">
        <f>SUM(D14:I14)</f>
        <v>2712330</v>
      </c>
      <c r="K14" s="22">
        <f>'B一般'!K14+'B原料'!K14</f>
        <v>1986554</v>
      </c>
      <c r="L14" s="11">
        <f>'B一般'!L14+'B原料'!L14</f>
        <v>2871840</v>
      </c>
      <c r="M14" s="11">
        <f>'B一般'!M14+'B原料'!M14</f>
        <v>578951</v>
      </c>
      <c r="N14" s="11">
        <f>'B一般'!N14+'B原料'!N14</f>
        <v>0</v>
      </c>
      <c r="O14" s="11">
        <f>'B一般'!O14+'B原料'!O14</f>
        <v>0</v>
      </c>
      <c r="P14" s="18">
        <f>'B一般'!P14+'B原料'!P14</f>
        <v>0</v>
      </c>
      <c r="Q14" s="26">
        <f>SUM(K14:P14)</f>
        <v>5437345</v>
      </c>
      <c r="R14" s="22">
        <f>J14+Q14</f>
        <v>8149675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7">
        <f>IF(OR(D13=0,D14=0)," ",(D14/D13)*1000)</f>
        <v>68231.83333333333</v>
      </c>
      <c r="E15" s="12" t="str">
        <f aca="true" t="shared" si="3" ref="E15:R15">IF(OR(E13=0,E14=0)," ",(E14/E13)*1000)</f>
        <v> </v>
      </c>
      <c r="F15" s="12">
        <f t="shared" si="3"/>
        <v>28835.169294990723</v>
      </c>
      <c r="G15" s="12">
        <f t="shared" si="3"/>
        <v>38964.72906403941</v>
      </c>
      <c r="H15" s="12" t="str">
        <f t="shared" si="3"/>
        <v> </v>
      </c>
      <c r="I15" s="19">
        <f t="shared" si="3"/>
        <v>42142.00718161088</v>
      </c>
      <c r="J15" s="27">
        <f t="shared" si="3"/>
        <v>40801.642698116615</v>
      </c>
      <c r="K15" s="23">
        <f t="shared" si="3"/>
        <v>47401.608246438715</v>
      </c>
      <c r="L15" s="12">
        <f t="shared" si="3"/>
        <v>49468.42594825508</v>
      </c>
      <c r="M15" s="12">
        <f t="shared" si="3"/>
        <v>53012.63620547569</v>
      </c>
      <c r="N15" s="12" t="str">
        <f t="shared" si="3"/>
        <v> </v>
      </c>
      <c r="O15" s="12" t="str">
        <f t="shared" si="3"/>
        <v> </v>
      </c>
      <c r="P15" s="19" t="str">
        <f t="shared" si="3"/>
        <v> </v>
      </c>
      <c r="Q15" s="27">
        <f t="shared" si="3"/>
        <v>49036.33526929043</v>
      </c>
      <c r="R15" s="23">
        <f t="shared" si="3"/>
        <v>45949.904149751914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5">
        <f>'B一般'!D16+'B原料'!D16</f>
        <v>33609</v>
      </c>
      <c r="E16" s="11">
        <f>'B一般'!E16+'B原料'!E16</f>
        <v>49464</v>
      </c>
      <c r="F16" s="11">
        <f>'B一般'!F16+'B原料'!F16</f>
        <v>14828</v>
      </c>
      <c r="G16" s="11">
        <f>'B一般'!G16+'B原料'!G16</f>
        <v>11792</v>
      </c>
      <c r="H16" s="11">
        <f>'B一般'!H16+'B原料'!H16</f>
        <v>56478</v>
      </c>
      <c r="I16" s="18">
        <f>'B一般'!I16+'B原料'!I16</f>
        <v>43600</v>
      </c>
      <c r="J16" s="30">
        <f>SUM(D16:I16)</f>
        <v>209771</v>
      </c>
      <c r="K16" s="22">
        <f>'B一般'!K16+'B原料'!K16</f>
        <v>35091</v>
      </c>
      <c r="L16" s="11">
        <f>'B一般'!L16+'B原料'!L16</f>
        <v>47858</v>
      </c>
      <c r="M16" s="11">
        <f>'B一般'!M16+'B原料'!M16</f>
        <v>46786</v>
      </c>
      <c r="N16" s="11">
        <f>'B一般'!N16+'B原料'!N16</f>
        <v>29204</v>
      </c>
      <c r="O16" s="11">
        <f>'B一般'!O16+'B原料'!O16</f>
        <v>39175</v>
      </c>
      <c r="P16" s="18">
        <f>'B一般'!P16+'B原料'!P16</f>
        <v>7804</v>
      </c>
      <c r="Q16" s="30">
        <f>SUM(K16:P16)</f>
        <v>205918</v>
      </c>
      <c r="R16" s="22">
        <f>J16+Q16</f>
        <v>415689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6">
        <f>'B一般'!D17+'B原料'!D17</f>
        <v>1322004</v>
      </c>
      <c r="E17" s="11">
        <f>'B一般'!E17+'B原料'!E17</f>
        <v>1505132</v>
      </c>
      <c r="F17" s="11">
        <f>'B一般'!F17+'B原料'!F17</f>
        <v>557011</v>
      </c>
      <c r="G17" s="11">
        <f>'B一般'!G17+'B原料'!G17</f>
        <v>402628</v>
      </c>
      <c r="H17" s="11">
        <f>'B一般'!H17+'B原料'!H17</f>
        <v>2237798</v>
      </c>
      <c r="I17" s="18">
        <f>'B一般'!I17+'B原料'!I17</f>
        <v>1691300</v>
      </c>
      <c r="J17" s="26">
        <f>SUM(D17:I17)</f>
        <v>7715873</v>
      </c>
      <c r="K17" s="22">
        <f>'B一般'!K17+'B原料'!K17</f>
        <v>1373378</v>
      </c>
      <c r="L17" s="11">
        <f>'B一般'!L17+'B原料'!L17</f>
        <v>2085933</v>
      </c>
      <c r="M17" s="11">
        <f>'B一般'!M17+'B原料'!M17</f>
        <v>2461426</v>
      </c>
      <c r="N17" s="11">
        <f>'B一般'!N17+'B原料'!N17</f>
        <v>1706510</v>
      </c>
      <c r="O17" s="11">
        <f>'B一般'!O17+'B原料'!O17</f>
        <v>2346249</v>
      </c>
      <c r="P17" s="18">
        <f>'B一般'!P17+'B原料'!P17</f>
        <v>460962</v>
      </c>
      <c r="Q17" s="26">
        <f>SUM(K17:P17)</f>
        <v>10434458</v>
      </c>
      <c r="R17" s="22">
        <f>J17+Q17</f>
        <v>18150331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7">
        <f>IF(OR(D16=0,D17=0)," ",(D17/D16)*1000)</f>
        <v>39334.82103008123</v>
      </c>
      <c r="E18" s="12">
        <f aca="true" t="shared" si="4" ref="E18:R18">IF(OR(E16=0,E17=0)," ",(E17/E16)*1000)</f>
        <v>30428.83713407731</v>
      </c>
      <c r="F18" s="12">
        <f t="shared" si="4"/>
        <v>37564.80981926086</v>
      </c>
      <c r="G18" s="12">
        <f t="shared" si="4"/>
        <v>34144.165535956585</v>
      </c>
      <c r="H18" s="12">
        <f t="shared" si="4"/>
        <v>39622.472467155356</v>
      </c>
      <c r="I18" s="19">
        <f t="shared" si="4"/>
        <v>38791.28440366973</v>
      </c>
      <c r="J18" s="27">
        <f t="shared" si="4"/>
        <v>36782.3626716753</v>
      </c>
      <c r="K18" s="23">
        <f t="shared" si="4"/>
        <v>39137.61363312531</v>
      </c>
      <c r="L18" s="12">
        <f t="shared" si="4"/>
        <v>43585.87905888253</v>
      </c>
      <c r="M18" s="12">
        <f t="shared" si="4"/>
        <v>52610.310776728074</v>
      </c>
      <c r="N18" s="12">
        <f t="shared" si="4"/>
        <v>58434.11861388851</v>
      </c>
      <c r="O18" s="12">
        <f t="shared" si="4"/>
        <v>59891.486917677095</v>
      </c>
      <c r="P18" s="19">
        <f t="shared" si="4"/>
        <v>59067.40133264992</v>
      </c>
      <c r="Q18" s="27">
        <f t="shared" si="4"/>
        <v>50672.879495721594</v>
      </c>
      <c r="R18" s="23">
        <f t="shared" si="4"/>
        <v>43663.24584003907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5">
        <f>'B一般'!D19+'B原料'!D19</f>
        <v>0</v>
      </c>
      <c r="E19" s="11">
        <f>'B一般'!E19+'B原料'!E19</f>
        <v>0</v>
      </c>
      <c r="F19" s="11">
        <f>'B一般'!F19+'B原料'!F19</f>
        <v>14906</v>
      </c>
      <c r="G19" s="11">
        <f>'B一般'!G19+'B原料'!G19</f>
        <v>0</v>
      </c>
      <c r="H19" s="11">
        <f>'B一般'!H19+'B原料'!H19</f>
        <v>0</v>
      </c>
      <c r="I19" s="18">
        <f>'B一般'!I19+'B原料'!I19</f>
        <v>0</v>
      </c>
      <c r="J19" s="30">
        <f>SUM(D19:I19)</f>
        <v>14906</v>
      </c>
      <c r="K19" s="22">
        <f>'B一般'!K19+'B原料'!K19</f>
        <v>0</v>
      </c>
      <c r="L19" s="11">
        <f>'B一般'!L19+'B原料'!L19</f>
        <v>3523</v>
      </c>
      <c r="M19" s="11">
        <f>'B一般'!M19+'B原料'!M19</f>
        <v>0</v>
      </c>
      <c r="N19" s="11">
        <f>'B一般'!N19+'B原料'!N19</f>
        <v>0</v>
      </c>
      <c r="O19" s="11">
        <f>'B一般'!O19+'B原料'!O19</f>
        <v>0</v>
      </c>
      <c r="P19" s="18">
        <f>'B一般'!P19+'B原料'!P19</f>
        <v>0</v>
      </c>
      <c r="Q19" s="30">
        <f>SUM(K19:P19)</f>
        <v>3523</v>
      </c>
      <c r="R19" s="22">
        <f>J19+Q19</f>
        <v>18429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6">
        <f>'B一般'!D20+'B原料'!D20</f>
        <v>0</v>
      </c>
      <c r="E20" s="11">
        <f>'B一般'!E20+'B原料'!E20</f>
        <v>0</v>
      </c>
      <c r="F20" s="11">
        <f>'B一般'!F20+'B原料'!F20</f>
        <v>570927</v>
      </c>
      <c r="G20" s="11">
        <f>'B一般'!G20+'B原料'!G20</f>
        <v>0</v>
      </c>
      <c r="H20" s="11">
        <f>'B一般'!H20+'B原料'!H20</f>
        <v>0</v>
      </c>
      <c r="I20" s="18">
        <f>'B一般'!I20+'B原料'!I20</f>
        <v>0</v>
      </c>
      <c r="J20" s="26">
        <f>SUM(D20:I20)</f>
        <v>570927</v>
      </c>
      <c r="K20" s="22">
        <f>'B一般'!K20+'B原料'!K20</f>
        <v>0</v>
      </c>
      <c r="L20" s="11">
        <f>'B一般'!L20+'B原料'!L20</f>
        <v>142022</v>
      </c>
      <c r="M20" s="11">
        <f>'B一般'!M20+'B原料'!M20</f>
        <v>0</v>
      </c>
      <c r="N20" s="11">
        <f>'B一般'!N20+'B原料'!N20</f>
        <v>0</v>
      </c>
      <c r="O20" s="11">
        <f>'B一般'!O20+'B原料'!O20</f>
        <v>0</v>
      </c>
      <c r="P20" s="18">
        <f>'B一般'!P20+'B原料'!P20</f>
        <v>0</v>
      </c>
      <c r="Q20" s="26">
        <f>SUM(K20:P20)</f>
        <v>142022</v>
      </c>
      <c r="R20" s="22">
        <f>J20+Q20</f>
        <v>712949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7" t="str">
        <f>IF(OR(D19=0,D20=0)," ",(D20/D19)*1000)</f>
        <v> </v>
      </c>
      <c r="E21" s="12" t="str">
        <f aca="true" t="shared" si="5" ref="E21:R21">IF(OR(E19=0,E20=0)," ",(E20/E19)*1000)</f>
        <v> </v>
      </c>
      <c r="F21" s="12">
        <f t="shared" si="5"/>
        <v>38301.82476854958</v>
      </c>
      <c r="G21" s="12" t="str">
        <f t="shared" si="5"/>
        <v> </v>
      </c>
      <c r="H21" s="12" t="str">
        <f t="shared" si="5"/>
        <v> </v>
      </c>
      <c r="I21" s="19" t="str">
        <f t="shared" si="5"/>
        <v> </v>
      </c>
      <c r="J21" s="27">
        <f t="shared" si="5"/>
        <v>38301.82476854958</v>
      </c>
      <c r="K21" s="23" t="str">
        <f t="shared" si="5"/>
        <v> </v>
      </c>
      <c r="L21" s="12">
        <f t="shared" si="5"/>
        <v>40312.80158955436</v>
      </c>
      <c r="M21" s="12" t="str">
        <f t="shared" si="5"/>
        <v> </v>
      </c>
      <c r="N21" s="12" t="str">
        <f t="shared" si="5"/>
        <v> </v>
      </c>
      <c r="O21" s="12" t="str">
        <f t="shared" si="5"/>
        <v> </v>
      </c>
      <c r="P21" s="19" t="str">
        <f t="shared" si="5"/>
        <v> </v>
      </c>
      <c r="Q21" s="27">
        <f t="shared" si="5"/>
        <v>40312.80158955436</v>
      </c>
      <c r="R21" s="23">
        <f t="shared" si="5"/>
        <v>38686.25535840252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5">
        <f>'B一般'!D22+'B原料'!D22</f>
        <v>0</v>
      </c>
      <c r="E22" s="11">
        <f>'B一般'!E22+'B原料'!E22</f>
        <v>0</v>
      </c>
      <c r="F22" s="11">
        <f>'B一般'!F22+'B原料'!F22</f>
        <v>0</v>
      </c>
      <c r="G22" s="11">
        <f>'B一般'!G22+'B原料'!G22</f>
        <v>0</v>
      </c>
      <c r="H22" s="11">
        <f>'B一般'!H22+'B原料'!H22</f>
        <v>0</v>
      </c>
      <c r="I22" s="18">
        <f>'B一般'!I22+'B原料'!I22</f>
        <v>0</v>
      </c>
      <c r="J22" s="30">
        <f>SUM(D22:I22)</f>
        <v>0</v>
      </c>
      <c r="K22" s="22">
        <f>'B一般'!K22+'B原料'!K22</f>
        <v>0</v>
      </c>
      <c r="L22" s="11">
        <f>'B一般'!L22+'B原料'!L22</f>
        <v>0</v>
      </c>
      <c r="M22" s="11">
        <f>'B一般'!M22+'B原料'!M22</f>
        <v>0</v>
      </c>
      <c r="N22" s="11">
        <f>'B一般'!N22+'B原料'!N22</f>
        <v>0</v>
      </c>
      <c r="O22" s="11">
        <f>'B一般'!O22+'B原料'!O22</f>
        <v>0</v>
      </c>
      <c r="P22" s="18">
        <f>'B一般'!P22+'B原料'!P22</f>
        <v>0</v>
      </c>
      <c r="Q22" s="30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6">
        <f>'B一般'!D23+'B原料'!D23</f>
        <v>0</v>
      </c>
      <c r="E23" s="11">
        <f>'B一般'!E23+'B原料'!E23</f>
        <v>0</v>
      </c>
      <c r="F23" s="11">
        <f>'B一般'!F23+'B原料'!F23</f>
        <v>0</v>
      </c>
      <c r="G23" s="11">
        <f>'B一般'!G23+'B原料'!G23</f>
        <v>0</v>
      </c>
      <c r="H23" s="11">
        <f>'B一般'!H23+'B原料'!H23</f>
        <v>0</v>
      </c>
      <c r="I23" s="18">
        <f>'B一般'!I23+'B原料'!I23</f>
        <v>0</v>
      </c>
      <c r="J23" s="26">
        <f>SUM(D23:I23)</f>
        <v>0</v>
      </c>
      <c r="K23" s="22">
        <f>'B一般'!K23+'B原料'!K23</f>
        <v>0</v>
      </c>
      <c r="L23" s="11">
        <f>'B一般'!L23+'B原料'!L23</f>
        <v>0</v>
      </c>
      <c r="M23" s="11">
        <f>'B一般'!M23+'B原料'!M23</f>
        <v>0</v>
      </c>
      <c r="N23" s="11">
        <f>'B一般'!N23+'B原料'!N23</f>
        <v>0</v>
      </c>
      <c r="O23" s="11">
        <f>'B一般'!O23+'B原料'!O23</f>
        <v>0</v>
      </c>
      <c r="P23" s="18">
        <f>'B一般'!P23+'B原料'!P23</f>
        <v>0</v>
      </c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7" t="str">
        <f>IF(OR(D22=0,D23=0)," ",(D23/D22)*1000)</f>
        <v> </v>
      </c>
      <c r="E24" s="12" t="str">
        <f aca="true" t="shared" si="6" ref="E24:R24">IF(OR(E22=0,E23=0)," ",(E23/E22)*1000)</f>
        <v> </v>
      </c>
      <c r="F24" s="12" t="str">
        <f t="shared" si="6"/>
        <v> </v>
      </c>
      <c r="G24" s="12" t="str">
        <f t="shared" si="6"/>
        <v> </v>
      </c>
      <c r="H24" s="12" t="str">
        <f t="shared" si="6"/>
        <v> </v>
      </c>
      <c r="I24" s="19" t="str">
        <f t="shared" si="6"/>
        <v> </v>
      </c>
      <c r="J24" s="27" t="str">
        <f t="shared" si="6"/>
        <v> </v>
      </c>
      <c r="K24" s="23" t="str">
        <f t="shared" si="6"/>
        <v> </v>
      </c>
      <c r="L24" s="12" t="str">
        <f t="shared" si="6"/>
        <v> </v>
      </c>
      <c r="M24" s="12" t="str">
        <f t="shared" si="6"/>
        <v> </v>
      </c>
      <c r="N24" s="12" t="str">
        <f t="shared" si="6"/>
        <v> </v>
      </c>
      <c r="O24" s="12" t="str">
        <f t="shared" si="6"/>
        <v> </v>
      </c>
      <c r="P24" s="19" t="str">
        <f t="shared" si="6"/>
        <v> </v>
      </c>
      <c r="Q24" s="27" t="str">
        <f t="shared" si="6"/>
        <v> </v>
      </c>
      <c r="R24" s="23" t="str">
        <f t="shared" si="6"/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5">
        <f>'B一般'!D25+'B原料'!D25</f>
        <v>0</v>
      </c>
      <c r="E25" s="11">
        <f>'B一般'!E25+'B原料'!E25</f>
        <v>0</v>
      </c>
      <c r="F25" s="11">
        <f>'B一般'!F25+'B原料'!F25</f>
        <v>0</v>
      </c>
      <c r="G25" s="11">
        <f>'B一般'!G25+'B原料'!G25</f>
        <v>0</v>
      </c>
      <c r="H25" s="11">
        <f>'B一般'!H25+'B原料'!H25</f>
        <v>0</v>
      </c>
      <c r="I25" s="18">
        <f>'B一般'!I25+'B原料'!I25</f>
        <v>0</v>
      </c>
      <c r="J25" s="30">
        <f>SUM(D25:I25)</f>
        <v>0</v>
      </c>
      <c r="K25" s="22">
        <f>'B一般'!K25+'B原料'!K25</f>
        <v>0</v>
      </c>
      <c r="L25" s="11">
        <f>'B一般'!L25+'B原料'!L25</f>
        <v>0</v>
      </c>
      <c r="M25" s="11">
        <f>'B一般'!M25+'B原料'!M25</f>
        <v>0</v>
      </c>
      <c r="N25" s="11">
        <f>'B一般'!N25+'B原料'!N25</f>
        <v>0</v>
      </c>
      <c r="O25" s="11">
        <f>'B一般'!O25+'B原料'!O25</f>
        <v>0</v>
      </c>
      <c r="P25" s="18">
        <f>'B一般'!P25+'B原料'!P25</f>
        <v>0</v>
      </c>
      <c r="Q25" s="30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6">
        <f>'B一般'!D26+'B原料'!D26</f>
        <v>0</v>
      </c>
      <c r="E26" s="11">
        <f>'B一般'!E26+'B原料'!E26</f>
        <v>0</v>
      </c>
      <c r="F26" s="11">
        <f>'B一般'!F26+'B原料'!F26</f>
        <v>0</v>
      </c>
      <c r="G26" s="11">
        <f>'B一般'!G26+'B原料'!G26</f>
        <v>0</v>
      </c>
      <c r="H26" s="11">
        <f>'B一般'!H26+'B原料'!H26</f>
        <v>0</v>
      </c>
      <c r="I26" s="18">
        <f>'B一般'!I26+'B原料'!I26</f>
        <v>0</v>
      </c>
      <c r="J26" s="26">
        <f>SUM(D26:I26)</f>
        <v>0</v>
      </c>
      <c r="K26" s="22">
        <f>'B一般'!K26+'B原料'!K26</f>
        <v>0</v>
      </c>
      <c r="L26" s="11">
        <f>'B一般'!L26+'B原料'!L26</f>
        <v>0</v>
      </c>
      <c r="M26" s="11">
        <f>'B一般'!M26+'B原料'!M26</f>
        <v>0</v>
      </c>
      <c r="N26" s="11">
        <f>'B一般'!N26+'B原料'!N26</f>
        <v>0</v>
      </c>
      <c r="O26" s="11">
        <f>'B一般'!O26+'B原料'!O26</f>
        <v>0</v>
      </c>
      <c r="P26" s="18">
        <f>'B一般'!P26+'B原料'!P26</f>
        <v>0</v>
      </c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7" t="str">
        <f>IF(OR(D25=0,D26=0)," ",(D26/D25)*1000)</f>
        <v> </v>
      </c>
      <c r="E27" s="12" t="str">
        <f aca="true" t="shared" si="7" ref="E27:R27">IF(OR(E25=0,E26=0)," ",(E26/E25)*1000)</f>
        <v> </v>
      </c>
      <c r="F27" s="12" t="str">
        <f t="shared" si="7"/>
        <v> </v>
      </c>
      <c r="G27" s="12" t="str">
        <f t="shared" si="7"/>
        <v> </v>
      </c>
      <c r="H27" s="12" t="str">
        <f t="shared" si="7"/>
        <v> </v>
      </c>
      <c r="I27" s="19" t="str">
        <f t="shared" si="7"/>
        <v> </v>
      </c>
      <c r="J27" s="27" t="str">
        <f t="shared" si="7"/>
        <v> </v>
      </c>
      <c r="K27" s="23" t="str">
        <f t="shared" si="7"/>
        <v> </v>
      </c>
      <c r="L27" s="12" t="str">
        <f t="shared" si="7"/>
        <v> </v>
      </c>
      <c r="M27" s="12" t="str">
        <f t="shared" si="7"/>
        <v> </v>
      </c>
      <c r="N27" s="12" t="str">
        <f t="shared" si="7"/>
        <v> </v>
      </c>
      <c r="O27" s="12" t="str">
        <f t="shared" si="7"/>
        <v> </v>
      </c>
      <c r="P27" s="19" t="str">
        <f t="shared" si="7"/>
        <v> </v>
      </c>
      <c r="Q27" s="27" t="str">
        <f t="shared" si="7"/>
        <v> </v>
      </c>
      <c r="R27" s="23" t="str">
        <f t="shared" si="7"/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5">
        <f>'B一般'!D28+'B原料'!D28</f>
        <v>0</v>
      </c>
      <c r="E28" s="11">
        <f>'B一般'!E28+'B原料'!E28</f>
        <v>0</v>
      </c>
      <c r="F28" s="11">
        <f>'B一般'!F28+'B原料'!F28</f>
        <v>0</v>
      </c>
      <c r="G28" s="11">
        <f>'B一般'!G28+'B原料'!G28</f>
        <v>0</v>
      </c>
      <c r="H28" s="11">
        <f>'B一般'!H28+'B原料'!H28</f>
        <v>0</v>
      </c>
      <c r="I28" s="18">
        <f>'B一般'!I28+'B原料'!I28</f>
        <v>0</v>
      </c>
      <c r="J28" s="30">
        <f>SUM(D28:I28)</f>
        <v>0</v>
      </c>
      <c r="K28" s="22">
        <f>'B一般'!K28+'B原料'!K28</f>
        <v>0</v>
      </c>
      <c r="L28" s="11">
        <f>'B一般'!L28+'B原料'!L28</f>
        <v>0</v>
      </c>
      <c r="M28" s="11">
        <f>'B一般'!M28+'B原料'!M28</f>
        <v>0</v>
      </c>
      <c r="N28" s="11">
        <f>'B一般'!N28+'B原料'!N28</f>
        <v>0</v>
      </c>
      <c r="O28" s="11">
        <f>'B一般'!O28+'B原料'!O28</f>
        <v>0</v>
      </c>
      <c r="P28" s="18">
        <f>'B一般'!P28+'B原料'!P28</f>
        <v>0</v>
      </c>
      <c r="Q28" s="30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6">
        <f>'B一般'!D29+'B原料'!D29</f>
        <v>0</v>
      </c>
      <c r="E29" s="11">
        <f>'B一般'!E29+'B原料'!E29</f>
        <v>0</v>
      </c>
      <c r="F29" s="11">
        <f>'B一般'!F29+'B原料'!F29</f>
        <v>0</v>
      </c>
      <c r="G29" s="11">
        <f>'B一般'!G29+'B原料'!G29</f>
        <v>0</v>
      </c>
      <c r="H29" s="11">
        <f>'B一般'!H29+'B原料'!H29</f>
        <v>0</v>
      </c>
      <c r="I29" s="18">
        <f>'B一般'!I29+'B原料'!I29</f>
        <v>0</v>
      </c>
      <c r="J29" s="26">
        <f>SUM(D29:I29)</f>
        <v>0</v>
      </c>
      <c r="K29" s="22">
        <f>'B一般'!K29+'B原料'!K29</f>
        <v>0</v>
      </c>
      <c r="L29" s="11">
        <f>'B一般'!L29+'B原料'!L29</f>
        <v>0</v>
      </c>
      <c r="M29" s="11">
        <f>'B一般'!M29+'B原料'!M29</f>
        <v>0</v>
      </c>
      <c r="N29" s="11">
        <f>'B一般'!N29+'B原料'!N29</f>
        <v>0</v>
      </c>
      <c r="O29" s="11">
        <f>'B一般'!O29+'B原料'!O29</f>
        <v>0</v>
      </c>
      <c r="P29" s="18">
        <f>'B一般'!P29+'B原料'!P29</f>
        <v>0</v>
      </c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7" t="str">
        <f>IF(OR(D28=0,D29=0)," ",(D29/D28)*1000)</f>
        <v> </v>
      </c>
      <c r="E30" s="12" t="str">
        <f aca="true" t="shared" si="8" ref="E30:R30">IF(OR(E28=0,E29=0)," ",(E29/E28)*1000)</f>
        <v> </v>
      </c>
      <c r="F30" s="12" t="str">
        <f t="shared" si="8"/>
        <v> </v>
      </c>
      <c r="G30" s="12" t="str">
        <f t="shared" si="8"/>
        <v> </v>
      </c>
      <c r="H30" s="12" t="str">
        <f t="shared" si="8"/>
        <v> </v>
      </c>
      <c r="I30" s="19" t="str">
        <f t="shared" si="8"/>
        <v> </v>
      </c>
      <c r="J30" s="27" t="str">
        <f t="shared" si="8"/>
        <v> </v>
      </c>
      <c r="K30" s="23" t="str">
        <f t="shared" si="8"/>
        <v> </v>
      </c>
      <c r="L30" s="12" t="str">
        <f t="shared" si="8"/>
        <v> </v>
      </c>
      <c r="M30" s="12" t="str">
        <f t="shared" si="8"/>
        <v> </v>
      </c>
      <c r="N30" s="12" t="str">
        <f t="shared" si="8"/>
        <v> </v>
      </c>
      <c r="O30" s="12" t="str">
        <f t="shared" si="8"/>
        <v> </v>
      </c>
      <c r="P30" s="19" t="str">
        <f t="shared" si="8"/>
        <v> </v>
      </c>
      <c r="Q30" s="27" t="str">
        <f t="shared" si="8"/>
        <v> </v>
      </c>
      <c r="R30" s="23" t="str">
        <f t="shared" si="8"/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5">
        <f>'B一般'!D31+'B原料'!D31</f>
        <v>54621</v>
      </c>
      <c r="E31" s="11">
        <f>'B一般'!E31+'B原料'!E31</f>
        <v>0</v>
      </c>
      <c r="F31" s="11">
        <f>'B一般'!F31+'B原料'!F31</f>
        <v>17245</v>
      </c>
      <c r="G31" s="11">
        <f>'B一般'!G31+'B原料'!G31</f>
        <v>35712</v>
      </c>
      <c r="H31" s="11">
        <f>'B一般'!H31+'B原料'!H31</f>
        <v>39908</v>
      </c>
      <c r="I31" s="18">
        <f>'B一般'!I31+'B原料'!I31</f>
        <v>52884</v>
      </c>
      <c r="J31" s="30">
        <f>SUM(D31:I31)</f>
        <v>200370</v>
      </c>
      <c r="K31" s="22">
        <f>'B一般'!K31+'B原料'!K31</f>
        <v>16621</v>
      </c>
      <c r="L31" s="11">
        <f>'B一般'!L31+'B原料'!L31</f>
        <v>44372</v>
      </c>
      <c r="M31" s="11">
        <f>'B一般'!M31+'B原料'!M31</f>
        <v>59360</v>
      </c>
      <c r="N31" s="11">
        <f>'B一般'!N31+'B原料'!N31</f>
        <v>72788</v>
      </c>
      <c r="O31" s="11">
        <f>'B一般'!O31+'B原料'!O31</f>
        <v>30009</v>
      </c>
      <c r="P31" s="18">
        <f>'B一般'!P31+'B原料'!P31</f>
        <v>28907</v>
      </c>
      <c r="Q31" s="30">
        <f>SUM(K31:P31)</f>
        <v>252057</v>
      </c>
      <c r="R31" s="22">
        <f>J31+Q31</f>
        <v>452427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6">
        <f>'B一般'!D32+'B原料'!D32</f>
        <v>2260051</v>
      </c>
      <c r="E32" s="11">
        <f>'B一般'!E32+'B原料'!E32</f>
        <v>0</v>
      </c>
      <c r="F32" s="11">
        <f>'B一般'!F32+'B原料'!F32</f>
        <v>740651</v>
      </c>
      <c r="G32" s="11">
        <f>'B一般'!G32+'B原料'!G32</f>
        <v>1271971</v>
      </c>
      <c r="H32" s="11">
        <f>'B一般'!H32+'B原料'!H32</f>
        <v>1474964</v>
      </c>
      <c r="I32" s="18">
        <f>'B一般'!I32+'B原料'!I32</f>
        <v>2046383</v>
      </c>
      <c r="J32" s="26">
        <f>SUM(D32:I32)</f>
        <v>7794020</v>
      </c>
      <c r="K32" s="22">
        <f>'B一般'!K32+'B原料'!K32</f>
        <v>673478</v>
      </c>
      <c r="L32" s="11">
        <f>'B一般'!L32+'B原料'!L32</f>
        <v>1847170</v>
      </c>
      <c r="M32" s="11">
        <f>'B一般'!M32+'B原料'!M32</f>
        <v>2611182</v>
      </c>
      <c r="N32" s="11">
        <f>'B一般'!N32+'B原料'!N32</f>
        <v>3836743</v>
      </c>
      <c r="O32" s="11">
        <f>'B一般'!O32+'B原料'!O32</f>
        <v>1834683</v>
      </c>
      <c r="P32" s="18">
        <f>'B一般'!P32+'B原料'!P32</f>
        <v>1953080</v>
      </c>
      <c r="Q32" s="26">
        <f>SUM(K32:P32)</f>
        <v>12756336</v>
      </c>
      <c r="R32" s="22">
        <f>J32+Q32</f>
        <v>20550356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7">
        <f>IF(OR(D31=0,D32=0)," ",(D32/D31)*1000)</f>
        <v>41376.961242013145</v>
      </c>
      <c r="E33" s="12" t="str">
        <f aca="true" t="shared" si="9" ref="E33:R33">IF(OR(E31=0,E32=0)," ",(E32/E31)*1000)</f>
        <v> </v>
      </c>
      <c r="F33" s="12">
        <f t="shared" si="9"/>
        <v>42948.73876485938</v>
      </c>
      <c r="G33" s="12">
        <f t="shared" si="9"/>
        <v>35617.46751792115</v>
      </c>
      <c r="H33" s="12">
        <f t="shared" si="9"/>
        <v>36959.105943670445</v>
      </c>
      <c r="I33" s="19">
        <f t="shared" si="9"/>
        <v>38695.6924589668</v>
      </c>
      <c r="J33" s="27">
        <f t="shared" si="9"/>
        <v>38898.13844387882</v>
      </c>
      <c r="K33" s="23">
        <f t="shared" si="9"/>
        <v>40519.70398892967</v>
      </c>
      <c r="L33" s="12">
        <f t="shared" si="9"/>
        <v>41629.18056431984</v>
      </c>
      <c r="M33" s="12">
        <f t="shared" si="9"/>
        <v>43988.91509433962</v>
      </c>
      <c r="N33" s="12">
        <f t="shared" si="9"/>
        <v>52711.202395999346</v>
      </c>
      <c r="O33" s="12">
        <f t="shared" si="9"/>
        <v>61137.758672398275</v>
      </c>
      <c r="P33" s="19">
        <f t="shared" si="9"/>
        <v>67564.25779223024</v>
      </c>
      <c r="Q33" s="27">
        <f t="shared" si="9"/>
        <v>50608.93369356931</v>
      </c>
      <c r="R33" s="23">
        <f t="shared" si="9"/>
        <v>45422.47920659023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5">
        <f>'B一般'!D34+'B原料'!D34</f>
        <v>0</v>
      </c>
      <c r="E34" s="11">
        <f>'B一般'!E34+'B原料'!E34</f>
        <v>0</v>
      </c>
      <c r="F34" s="11">
        <f>'B一般'!F34+'B原料'!F34</f>
        <v>0</v>
      </c>
      <c r="G34" s="11">
        <f>'B一般'!G34+'B原料'!G34</f>
        <v>0</v>
      </c>
      <c r="H34" s="11">
        <f>'B一般'!H34+'B原料'!H34</f>
        <v>0</v>
      </c>
      <c r="I34" s="18">
        <f>'B一般'!I34+'B原料'!I34</f>
        <v>0</v>
      </c>
      <c r="J34" s="30">
        <f>SUM(D34:I34)</f>
        <v>0</v>
      </c>
      <c r="K34" s="22">
        <f>'B一般'!K34+'B原料'!K34</f>
        <v>0</v>
      </c>
      <c r="L34" s="11">
        <f>'B一般'!L34+'B原料'!L34</f>
        <v>0</v>
      </c>
      <c r="M34" s="11">
        <f>'B一般'!M34+'B原料'!M34</f>
        <v>0</v>
      </c>
      <c r="N34" s="11">
        <f>'B一般'!N34+'B原料'!N34</f>
        <v>0</v>
      </c>
      <c r="O34" s="11">
        <f>'B一般'!O34+'B原料'!O34</f>
        <v>0</v>
      </c>
      <c r="P34" s="18">
        <f>'B一般'!P34+'B原料'!P34</f>
        <v>0</v>
      </c>
      <c r="Q34" s="30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6">
        <f>'B一般'!D35+'B原料'!D35</f>
        <v>0</v>
      </c>
      <c r="E35" s="11">
        <f>'B一般'!E35+'B原料'!E35</f>
        <v>0</v>
      </c>
      <c r="F35" s="11">
        <f>'B一般'!F35+'B原料'!F35</f>
        <v>0</v>
      </c>
      <c r="G35" s="11">
        <f>'B一般'!G35+'B原料'!G35</f>
        <v>0</v>
      </c>
      <c r="H35" s="11">
        <f>'B一般'!H35+'B原料'!H35</f>
        <v>0</v>
      </c>
      <c r="I35" s="18">
        <f>'B一般'!I35+'B原料'!I35</f>
        <v>0</v>
      </c>
      <c r="J35" s="26">
        <f>SUM(D35:I35)</f>
        <v>0</v>
      </c>
      <c r="K35" s="22">
        <f>'B一般'!K35+'B原料'!K35</f>
        <v>0</v>
      </c>
      <c r="L35" s="11">
        <f>'B一般'!L35+'B原料'!L35</f>
        <v>0</v>
      </c>
      <c r="M35" s="11">
        <f>'B一般'!M35+'B原料'!M35</f>
        <v>0</v>
      </c>
      <c r="N35" s="11">
        <f>'B一般'!N35+'B原料'!N35</f>
        <v>0</v>
      </c>
      <c r="O35" s="11">
        <f>'B一般'!O35+'B原料'!O35</f>
        <v>0</v>
      </c>
      <c r="P35" s="18">
        <f>'B一般'!P35+'B原料'!P35</f>
        <v>0</v>
      </c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7" t="str">
        <f>IF(OR(D34=0,D35=0)," ",(D35/D34)*1000)</f>
        <v> </v>
      </c>
      <c r="E36" s="12" t="str">
        <f aca="true" t="shared" si="10" ref="E36:R36">IF(OR(E34=0,E35=0)," ",(E35/E34)*1000)</f>
        <v> </v>
      </c>
      <c r="F36" s="12" t="str">
        <f t="shared" si="10"/>
        <v> </v>
      </c>
      <c r="G36" s="12" t="str">
        <f t="shared" si="10"/>
        <v> </v>
      </c>
      <c r="H36" s="12" t="str">
        <f t="shared" si="10"/>
        <v> </v>
      </c>
      <c r="I36" s="19" t="str">
        <f t="shared" si="10"/>
        <v> </v>
      </c>
      <c r="J36" s="27" t="str">
        <f t="shared" si="10"/>
        <v> </v>
      </c>
      <c r="K36" s="23" t="str">
        <f t="shared" si="10"/>
        <v> </v>
      </c>
      <c r="L36" s="12" t="str">
        <f t="shared" si="10"/>
        <v> </v>
      </c>
      <c r="M36" s="12" t="str">
        <f t="shared" si="10"/>
        <v> </v>
      </c>
      <c r="N36" s="12" t="str">
        <f t="shared" si="10"/>
        <v> </v>
      </c>
      <c r="O36" s="12" t="str">
        <f t="shared" si="10"/>
        <v> </v>
      </c>
      <c r="P36" s="19" t="str">
        <f t="shared" si="10"/>
        <v> </v>
      </c>
      <c r="Q36" s="27" t="str">
        <f t="shared" si="10"/>
        <v> </v>
      </c>
      <c r="R36" s="23" t="str">
        <f t="shared" si="10"/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5">
        <f>'B一般'!D37+'B原料'!D37</f>
        <v>0</v>
      </c>
      <c r="E37" s="11">
        <f>'B一般'!E37+'B原料'!E37</f>
        <v>0</v>
      </c>
      <c r="F37" s="11">
        <f>'B一般'!F37+'B原料'!F37</f>
        <v>0</v>
      </c>
      <c r="G37" s="11">
        <f>'B一般'!G37+'B原料'!G37</f>
        <v>0</v>
      </c>
      <c r="H37" s="11">
        <f>'B一般'!H37+'B原料'!H37</f>
        <v>0</v>
      </c>
      <c r="I37" s="18">
        <f>'B一般'!I37+'B原料'!I37</f>
        <v>0</v>
      </c>
      <c r="J37" s="30">
        <f>SUM(D37:I37)</f>
        <v>0</v>
      </c>
      <c r="K37" s="22">
        <f>'B一般'!K37+'B原料'!K37</f>
        <v>0</v>
      </c>
      <c r="L37" s="11">
        <f>'B一般'!L37+'B原料'!L37</f>
        <v>0</v>
      </c>
      <c r="M37" s="11">
        <f>'B一般'!M37+'B原料'!M37</f>
        <v>0</v>
      </c>
      <c r="N37" s="11">
        <f>'B一般'!N37+'B原料'!N37</f>
        <v>0</v>
      </c>
      <c r="O37" s="11">
        <f>'B一般'!O37+'B原料'!O37</f>
        <v>0</v>
      </c>
      <c r="P37" s="18">
        <f>'B一般'!P37+'B原料'!P37</f>
        <v>0</v>
      </c>
      <c r="Q37" s="30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16">
        <f>'B一般'!D38+'B原料'!D38</f>
        <v>0</v>
      </c>
      <c r="E38" s="11">
        <f>'B一般'!E38+'B原料'!E38</f>
        <v>0</v>
      </c>
      <c r="F38" s="11">
        <f>'B一般'!F38+'B原料'!F38</f>
        <v>0</v>
      </c>
      <c r="G38" s="11">
        <f>'B一般'!G38+'B原料'!G38</f>
        <v>0</v>
      </c>
      <c r="H38" s="11">
        <f>'B一般'!H38+'B原料'!H38</f>
        <v>0</v>
      </c>
      <c r="I38" s="18">
        <f>'B一般'!I38+'B原料'!I38</f>
        <v>0</v>
      </c>
      <c r="J38" s="26">
        <f>SUM(D38:I38)</f>
        <v>0</v>
      </c>
      <c r="K38" s="22">
        <f>'B一般'!K38+'B原料'!K38</f>
        <v>0</v>
      </c>
      <c r="L38" s="11">
        <f>'B一般'!L38+'B原料'!L38</f>
        <v>0</v>
      </c>
      <c r="M38" s="11">
        <f>'B一般'!M38+'B原料'!M38</f>
        <v>0</v>
      </c>
      <c r="N38" s="11">
        <f>'B一般'!N38+'B原料'!N38</f>
        <v>0</v>
      </c>
      <c r="O38" s="11">
        <f>'B一般'!O38+'B原料'!O38</f>
        <v>0</v>
      </c>
      <c r="P38" s="18">
        <f>'B一般'!P38+'B原料'!P38</f>
        <v>0</v>
      </c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7" t="str">
        <f>IF(OR(D37=0,D38=0)," ",(D38/D37)*1000)</f>
        <v> </v>
      </c>
      <c r="E39" s="12" t="str">
        <f aca="true" t="shared" si="11" ref="E39:R39">IF(OR(E37=0,E38=0)," ",(E38/E37)*1000)</f>
        <v> </v>
      </c>
      <c r="F39" s="12" t="str">
        <f t="shared" si="11"/>
        <v> </v>
      </c>
      <c r="G39" s="12" t="str">
        <f t="shared" si="11"/>
        <v> </v>
      </c>
      <c r="H39" s="12" t="str">
        <f t="shared" si="11"/>
        <v> </v>
      </c>
      <c r="I39" s="19" t="str">
        <f t="shared" si="11"/>
        <v> </v>
      </c>
      <c r="J39" s="27" t="str">
        <f t="shared" si="11"/>
        <v> </v>
      </c>
      <c r="K39" s="23" t="str">
        <f t="shared" si="11"/>
        <v> </v>
      </c>
      <c r="L39" s="12" t="str">
        <f t="shared" si="11"/>
        <v> </v>
      </c>
      <c r="M39" s="12" t="str">
        <f t="shared" si="11"/>
        <v> </v>
      </c>
      <c r="N39" s="12" t="str">
        <f t="shared" si="11"/>
        <v> </v>
      </c>
      <c r="O39" s="12" t="str">
        <f t="shared" si="11"/>
        <v> </v>
      </c>
      <c r="P39" s="19" t="str">
        <f t="shared" si="11"/>
        <v> </v>
      </c>
      <c r="Q39" s="27" t="str">
        <f t="shared" si="11"/>
        <v> </v>
      </c>
      <c r="R39" s="23" t="str">
        <f t="shared" si="11"/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15">
        <f>'B一般'!D40+'B原料'!D40</f>
        <v>1391</v>
      </c>
      <c r="E40" s="11">
        <f>'B一般'!E40+'B原料'!E40</f>
        <v>1283</v>
      </c>
      <c r="F40" s="11">
        <f>'B一般'!F40+'B原料'!F40</f>
        <v>1261</v>
      </c>
      <c r="G40" s="11">
        <f>'B一般'!G40+'B原料'!G40</f>
        <v>941</v>
      </c>
      <c r="H40" s="11">
        <f>'B一般'!H40+'B原料'!H40</f>
        <v>1334</v>
      </c>
      <c r="I40" s="18">
        <f>'B一般'!I40+'B原料'!I40</f>
        <v>1996</v>
      </c>
      <c r="J40" s="30">
        <f>SUM(D40:I40)</f>
        <v>8206</v>
      </c>
      <c r="K40" s="22">
        <f>'B一般'!K40+'B原料'!K40</f>
        <v>2306</v>
      </c>
      <c r="L40" s="11">
        <f>'B一般'!L40+'B原料'!L40</f>
        <v>2901</v>
      </c>
      <c r="M40" s="11">
        <f>'B一般'!M40+'B原料'!M40</f>
        <v>2614</v>
      </c>
      <c r="N40" s="11">
        <f>'B一般'!N40+'B原料'!N40</f>
        <v>1217</v>
      </c>
      <c r="O40" s="11">
        <f>'B一般'!O40+'B原料'!O40</f>
        <v>965</v>
      </c>
      <c r="P40" s="18">
        <f>'B一般'!P40+'B原料'!P40</f>
        <v>1241</v>
      </c>
      <c r="Q40" s="30">
        <f>SUM(K40:P40)</f>
        <v>11244</v>
      </c>
      <c r="R40" s="22">
        <f>J40+Q40</f>
        <v>19450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16">
        <f>'B一般'!D41+'B原料'!D41</f>
        <v>320150</v>
      </c>
      <c r="E41" s="11">
        <f>'B一般'!E41+'B原料'!E41</f>
        <v>292444</v>
      </c>
      <c r="F41" s="11">
        <f>'B一般'!F41+'B原料'!F41</f>
        <v>290115</v>
      </c>
      <c r="G41" s="11">
        <f>'B一般'!G41+'B原料'!G41</f>
        <v>219302</v>
      </c>
      <c r="H41" s="11">
        <f>'B一般'!H41+'B原料'!H41</f>
        <v>298564</v>
      </c>
      <c r="I41" s="18">
        <f>'B一般'!I41+'B原料'!I41</f>
        <v>453671</v>
      </c>
      <c r="J41" s="26">
        <f>SUM(D41:I41)</f>
        <v>1874246</v>
      </c>
      <c r="K41" s="22">
        <f>'B一般'!K41+'B原料'!K41</f>
        <v>513565</v>
      </c>
      <c r="L41" s="11">
        <f>'B一般'!L41+'B原料'!L41</f>
        <v>648458</v>
      </c>
      <c r="M41" s="11">
        <f>'B一般'!M41+'B原料'!M41</f>
        <v>584881</v>
      </c>
      <c r="N41" s="11">
        <f>'B一般'!N41+'B原料'!N41</f>
        <v>275833</v>
      </c>
      <c r="O41" s="11">
        <f>'B一般'!O41+'B原料'!O41</f>
        <v>218425</v>
      </c>
      <c r="P41" s="18">
        <f>'B一般'!P41+'B原料'!P41</f>
        <v>276246</v>
      </c>
      <c r="Q41" s="26">
        <f>SUM(K41:P41)</f>
        <v>2517408</v>
      </c>
      <c r="R41" s="22">
        <f>J41+Q41</f>
        <v>4391654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7">
        <f>IF(OR(D40=0,D41=0)," ",(D41/D40)*1000)</f>
        <v>230158.15959741193</v>
      </c>
      <c r="E42" s="12">
        <f aca="true" t="shared" si="12" ref="E42:R42">IF(OR(E40=0,E41=0)," ",(E41/E40)*1000)</f>
        <v>227937.64614185502</v>
      </c>
      <c r="F42" s="12">
        <f t="shared" si="12"/>
        <v>230067.40681998414</v>
      </c>
      <c r="G42" s="12">
        <f t="shared" si="12"/>
        <v>233052.0722635494</v>
      </c>
      <c r="H42" s="12">
        <f t="shared" si="12"/>
        <v>223811.0944527736</v>
      </c>
      <c r="I42" s="19">
        <f t="shared" si="12"/>
        <v>227290.08016032062</v>
      </c>
      <c r="J42" s="27">
        <f t="shared" si="12"/>
        <v>228399.4638069705</v>
      </c>
      <c r="K42" s="23">
        <f t="shared" si="12"/>
        <v>222708.1526452732</v>
      </c>
      <c r="L42" s="12">
        <f t="shared" si="12"/>
        <v>223529.12788693552</v>
      </c>
      <c r="M42" s="12">
        <f t="shared" si="12"/>
        <v>223749.4261667942</v>
      </c>
      <c r="N42" s="12">
        <f t="shared" si="12"/>
        <v>226649.95891536566</v>
      </c>
      <c r="O42" s="12">
        <f t="shared" si="12"/>
        <v>226347.15025906736</v>
      </c>
      <c r="P42" s="19">
        <f t="shared" si="12"/>
        <v>222599.51651893635</v>
      </c>
      <c r="Q42" s="27">
        <f t="shared" si="12"/>
        <v>223889.00747065103</v>
      </c>
      <c r="R42" s="23">
        <f t="shared" si="12"/>
        <v>225791.9794344473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15">
        <f>'B一般'!D43+'B原料'!D43</f>
        <v>0</v>
      </c>
      <c r="E43" s="11">
        <f>'B一般'!E43+'B原料'!E43</f>
        <v>0</v>
      </c>
      <c r="F43" s="11">
        <f>'B一般'!F43+'B原料'!F43</f>
        <v>3</v>
      </c>
      <c r="G43" s="11">
        <f>'B一般'!G43+'B原料'!G43</f>
        <v>0</v>
      </c>
      <c r="H43" s="11">
        <f>'B一般'!H43+'B原料'!H43</f>
        <v>0</v>
      </c>
      <c r="I43" s="18">
        <f>'B一般'!I43+'B原料'!I43</f>
        <v>0</v>
      </c>
      <c r="J43" s="30">
        <f>SUM(D43:I43)</f>
        <v>3</v>
      </c>
      <c r="K43" s="22">
        <f>'B一般'!K43+'B原料'!K43</f>
        <v>0</v>
      </c>
      <c r="L43" s="11">
        <f>'B一般'!L43+'B原料'!L43</f>
        <v>0</v>
      </c>
      <c r="M43" s="11">
        <f>'B一般'!M43+'B原料'!M43</f>
        <v>0</v>
      </c>
      <c r="N43" s="11">
        <f>'B一般'!N43+'B原料'!N43</f>
        <v>0</v>
      </c>
      <c r="O43" s="11">
        <f>'B一般'!O43+'B原料'!O43</f>
        <v>0</v>
      </c>
      <c r="P43" s="18">
        <f>'B一般'!P43+'B原料'!P43</f>
        <v>0</v>
      </c>
      <c r="Q43" s="30">
        <f>SUM(K43:P43)</f>
        <v>0</v>
      </c>
      <c r="R43" s="22">
        <f>J43+Q43</f>
        <v>3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16">
        <f>'B一般'!D44+'B原料'!D44</f>
        <v>0</v>
      </c>
      <c r="E44" s="11">
        <f>'B一般'!E44+'B原料'!E44</f>
        <v>1250</v>
      </c>
      <c r="F44" s="11">
        <f>'B一般'!F44+'B原料'!F44</f>
        <v>5695</v>
      </c>
      <c r="G44" s="11">
        <f>'B一般'!G44+'B原料'!G44</f>
        <v>0</v>
      </c>
      <c r="H44" s="11">
        <f>'B一般'!H44+'B原料'!H44</f>
        <v>1199</v>
      </c>
      <c r="I44" s="18">
        <f>'B一般'!I44+'B原料'!I44</f>
        <v>3563</v>
      </c>
      <c r="J44" s="26">
        <f>SUM(D44:I44)</f>
        <v>11707</v>
      </c>
      <c r="K44" s="22">
        <f>'B一般'!K44+'B原料'!K44</f>
        <v>5254</v>
      </c>
      <c r="L44" s="11">
        <f>'B一般'!L44+'B原料'!L44</f>
        <v>5896</v>
      </c>
      <c r="M44" s="11">
        <f>'B一般'!M44+'B原料'!M44</f>
        <v>2353</v>
      </c>
      <c r="N44" s="11">
        <f>'B一般'!N44+'B原料'!N44</f>
        <v>2334</v>
      </c>
      <c r="O44" s="11">
        <f>'B一般'!O44+'B原料'!O44</f>
        <v>3881</v>
      </c>
      <c r="P44" s="18">
        <f>'B一般'!P44+'B原料'!P44</f>
        <v>1607</v>
      </c>
      <c r="Q44" s="26">
        <f>SUM(K44:P44)</f>
        <v>21325</v>
      </c>
      <c r="R44" s="22">
        <f>J44+Q44</f>
        <v>33032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7" t="str">
        <f>IF(OR(D43=0,D44=0)," ",(D44/D43)*1000)</f>
        <v> </v>
      </c>
      <c r="E45" s="12" t="str">
        <f aca="true" t="shared" si="13" ref="E45:R45">IF(OR(E43=0,E44=0)," ",(E44/E43)*1000)</f>
        <v> </v>
      </c>
      <c r="F45" s="12">
        <f t="shared" si="13"/>
        <v>1898333.3333333333</v>
      </c>
      <c r="G45" s="12" t="str">
        <f t="shared" si="13"/>
        <v> </v>
      </c>
      <c r="H45" s="12" t="str">
        <f t="shared" si="13"/>
        <v> </v>
      </c>
      <c r="I45" s="19" t="str">
        <f t="shared" si="13"/>
        <v> </v>
      </c>
      <c r="J45" s="27">
        <f t="shared" si="13"/>
        <v>3902333.3333333335</v>
      </c>
      <c r="K45" s="23" t="str">
        <f t="shared" si="13"/>
        <v> </v>
      </c>
      <c r="L45" s="12" t="str">
        <f t="shared" si="13"/>
        <v> </v>
      </c>
      <c r="M45" s="12" t="str">
        <f t="shared" si="13"/>
        <v> </v>
      </c>
      <c r="N45" s="12" t="str">
        <f t="shared" si="13"/>
        <v> </v>
      </c>
      <c r="O45" s="12" t="str">
        <f t="shared" si="13"/>
        <v> </v>
      </c>
      <c r="P45" s="19" t="str">
        <f t="shared" si="13"/>
        <v> </v>
      </c>
      <c r="Q45" s="27" t="str">
        <f t="shared" si="13"/>
        <v> </v>
      </c>
      <c r="R45" s="23">
        <f t="shared" si="13"/>
        <v>11010666.666666666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15">
        <f>'B一般'!D46+'B原料'!D46</f>
        <v>0</v>
      </c>
      <c r="E46" s="11">
        <f>'B一般'!E46+'B原料'!E46</f>
        <v>0</v>
      </c>
      <c r="F46" s="11">
        <f>'B一般'!F46+'B原料'!F46</f>
        <v>0</v>
      </c>
      <c r="G46" s="11">
        <f>'B一般'!G46+'B原料'!G46</f>
        <v>0</v>
      </c>
      <c r="H46" s="11">
        <f>'B一般'!H46+'B原料'!H46</f>
        <v>0</v>
      </c>
      <c r="I46" s="18">
        <f>'B一般'!I46+'B原料'!I46</f>
        <v>0</v>
      </c>
      <c r="J46" s="30">
        <f>SUM(D46:I46)</f>
        <v>0</v>
      </c>
      <c r="K46" s="22">
        <f>'B一般'!K46+'B原料'!K46</f>
        <v>0</v>
      </c>
      <c r="L46" s="11">
        <f>'B一般'!L46+'B原料'!L46</f>
        <v>0</v>
      </c>
      <c r="M46" s="11">
        <f>'B一般'!M46+'B原料'!M46</f>
        <v>0</v>
      </c>
      <c r="N46" s="11">
        <f>'B一般'!N46+'B原料'!N46</f>
        <v>0</v>
      </c>
      <c r="O46" s="11">
        <f>'B一般'!O46+'B原料'!O46</f>
        <v>0</v>
      </c>
      <c r="P46" s="18">
        <f>'B一般'!P46+'B原料'!P46</f>
        <v>5</v>
      </c>
      <c r="Q46" s="30">
        <f>SUM(K46:P46)</f>
        <v>5</v>
      </c>
      <c r="R46" s="22">
        <f>J46+Q46</f>
        <v>5</v>
      </c>
      <c r="S46" s="5"/>
    </row>
    <row r="47" spans="1:18" ht="15" customHeight="1">
      <c r="A47" s="162"/>
      <c r="B47" s="112" t="s">
        <v>10</v>
      </c>
      <c r="C47" s="112" t="s">
        <v>2</v>
      </c>
      <c r="D47" s="16">
        <f>'B一般'!D47+'B原料'!D47</f>
        <v>3066</v>
      </c>
      <c r="E47" s="11">
        <f>'B一般'!E47+'B原料'!E47</f>
        <v>5368</v>
      </c>
      <c r="F47" s="11">
        <f>'B一般'!F47+'B原料'!F47</f>
        <v>3026</v>
      </c>
      <c r="G47" s="11">
        <f>'B一般'!G47+'B原料'!G47</f>
        <v>3160</v>
      </c>
      <c r="H47" s="11">
        <f>'B一般'!H47+'B原料'!H47</f>
        <v>0</v>
      </c>
      <c r="I47" s="18">
        <f>'B一般'!I47+'B原料'!I47</f>
        <v>0</v>
      </c>
      <c r="J47" s="26">
        <f>SUM(D47:I47)</f>
        <v>14620</v>
      </c>
      <c r="K47" s="22">
        <f>'B一般'!K47+'B原料'!K47</f>
        <v>0</v>
      </c>
      <c r="L47" s="11">
        <f>'B一般'!L47+'B原料'!L47</f>
        <v>0</v>
      </c>
      <c r="M47" s="11">
        <f>'B一般'!M47+'B原料'!M47</f>
        <v>0</v>
      </c>
      <c r="N47" s="11">
        <f>'B一般'!N47+'B原料'!N47</f>
        <v>0</v>
      </c>
      <c r="O47" s="11">
        <f>'B一般'!O47+'B原料'!O47</f>
        <v>0</v>
      </c>
      <c r="P47" s="18">
        <f>'B一般'!P47+'B原料'!P47</f>
        <v>2299</v>
      </c>
      <c r="Q47" s="26">
        <f>SUM(K47:P47)</f>
        <v>2299</v>
      </c>
      <c r="R47" s="22">
        <f>J47+Q47</f>
        <v>16919</v>
      </c>
    </row>
    <row r="48" spans="1:18" ht="15" customHeight="1" thickBot="1">
      <c r="A48" s="163"/>
      <c r="B48" s="113" t="s">
        <v>18</v>
      </c>
      <c r="C48" s="113" t="s">
        <v>3</v>
      </c>
      <c r="D48" s="17" t="str">
        <f>IF(OR(D46=0,D47=0)," ",(D47/D46)*1000)</f>
        <v> </v>
      </c>
      <c r="E48" s="12" t="str">
        <f aca="true" t="shared" si="14" ref="E48:R48">IF(OR(E46=0,E47=0)," ",(E47/E46)*1000)</f>
        <v> </v>
      </c>
      <c r="F48" s="12" t="str">
        <f t="shared" si="14"/>
        <v> </v>
      </c>
      <c r="G48" s="12" t="str">
        <f t="shared" si="14"/>
        <v> </v>
      </c>
      <c r="H48" s="12" t="str">
        <f t="shared" si="14"/>
        <v> </v>
      </c>
      <c r="I48" s="19" t="str">
        <f t="shared" si="14"/>
        <v> </v>
      </c>
      <c r="J48" s="27" t="str">
        <f t="shared" si="14"/>
        <v> </v>
      </c>
      <c r="K48" s="23" t="str">
        <f t="shared" si="14"/>
        <v> </v>
      </c>
      <c r="L48" s="12" t="str">
        <f t="shared" si="14"/>
        <v> </v>
      </c>
      <c r="M48" s="12" t="str">
        <f t="shared" si="14"/>
        <v> </v>
      </c>
      <c r="N48" s="12" t="str">
        <f t="shared" si="14"/>
        <v> </v>
      </c>
      <c r="O48" s="12" t="str">
        <f t="shared" si="14"/>
        <v> </v>
      </c>
      <c r="P48" s="19">
        <f t="shared" si="14"/>
        <v>459800</v>
      </c>
      <c r="Q48" s="27">
        <f t="shared" si="14"/>
        <v>459800</v>
      </c>
      <c r="R48" s="23">
        <f t="shared" si="14"/>
        <v>3383800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2">
        <f>D4+D7+D10+D13+D16+D19+D22+D25+D28+D31+D34+D40+D43+D46+D37</f>
        <v>105638</v>
      </c>
      <c r="E49" s="53">
        <f aca="true" t="shared" si="15" ref="E49:I50">E4+E7+E10+E13+E16+E19+E22+E25+E28+E31+E34+E40+E43+E46+E37</f>
        <v>94238</v>
      </c>
      <c r="F49" s="14">
        <f t="shared" si="15"/>
        <v>65491</v>
      </c>
      <c r="G49" s="14">
        <f t="shared" si="15"/>
        <v>56815</v>
      </c>
      <c r="H49" s="14">
        <f t="shared" si="15"/>
        <v>153049</v>
      </c>
      <c r="I49" s="21">
        <f t="shared" si="15"/>
        <v>177610</v>
      </c>
      <c r="J49" s="29">
        <f>SUM(D49:I49)</f>
        <v>652841</v>
      </c>
      <c r="K49" s="25">
        <f aca="true" t="shared" si="16" ref="K49:P50">K4+K7+K10+K13+K16+K19+K22+K25+K28+K31+K34+K40+K43+K46+K37</f>
        <v>108041</v>
      </c>
      <c r="L49" s="14">
        <f t="shared" si="16"/>
        <v>199182</v>
      </c>
      <c r="M49" s="14">
        <f t="shared" si="16"/>
        <v>153873</v>
      </c>
      <c r="N49" s="14">
        <f t="shared" si="16"/>
        <v>162791</v>
      </c>
      <c r="O49" s="53">
        <f t="shared" si="16"/>
        <v>116443</v>
      </c>
      <c r="P49" s="55">
        <f t="shared" si="16"/>
        <v>76572</v>
      </c>
      <c r="Q49" s="29">
        <f>SUM(K49:P49)</f>
        <v>816902</v>
      </c>
      <c r="R49" s="25">
        <f>J49+Q49</f>
        <v>1469743</v>
      </c>
    </row>
    <row r="50" spans="1:18" ht="15" customHeight="1">
      <c r="A50" s="165"/>
      <c r="B50" s="112" t="s">
        <v>10</v>
      </c>
      <c r="C50" s="112" t="s">
        <v>2</v>
      </c>
      <c r="D50" s="52">
        <f>D5+D8+D11+D14+D17+D20+D23+D26+D29+D32+D35+D41+D44+D47+D38</f>
        <v>4957875</v>
      </c>
      <c r="E50" s="54">
        <f t="shared" si="15"/>
        <v>3729641</v>
      </c>
      <c r="F50" s="13">
        <f t="shared" si="15"/>
        <v>2664774</v>
      </c>
      <c r="G50" s="13">
        <f t="shared" si="15"/>
        <v>2232491</v>
      </c>
      <c r="H50" s="13">
        <f t="shared" si="15"/>
        <v>6142440</v>
      </c>
      <c r="I50" s="20">
        <f t="shared" si="15"/>
        <v>7392798</v>
      </c>
      <c r="J50" s="28">
        <f>SUM(D50:I50)</f>
        <v>27120019</v>
      </c>
      <c r="K50" s="24">
        <f t="shared" si="16"/>
        <v>5113539</v>
      </c>
      <c r="L50" s="13">
        <f t="shared" si="16"/>
        <v>9547419</v>
      </c>
      <c r="M50" s="13">
        <f t="shared" si="16"/>
        <v>8123864</v>
      </c>
      <c r="N50" s="13">
        <f t="shared" si="16"/>
        <v>8796502</v>
      </c>
      <c r="O50" s="56">
        <f t="shared" si="16"/>
        <v>7424778</v>
      </c>
      <c r="P50" s="57">
        <f t="shared" si="16"/>
        <v>5197088</v>
      </c>
      <c r="Q50" s="28">
        <f>SUM(K50:P50)</f>
        <v>44203190</v>
      </c>
      <c r="R50" s="24">
        <f>J50+Q50</f>
        <v>71323209</v>
      </c>
    </row>
    <row r="51" spans="1:18" ht="15" customHeight="1" thickBot="1">
      <c r="A51" s="166"/>
      <c r="B51" s="113" t="s">
        <v>18</v>
      </c>
      <c r="C51" s="113" t="s">
        <v>3</v>
      </c>
      <c r="D51" s="37">
        <f>IF(OR(D49=0,D50=0)," ",D50/D49*1000)</f>
        <v>46932.6852079744</v>
      </c>
      <c r="E51" s="12">
        <f>IF(OR(E49=0,E50=0)," ",E50/E49*1000)</f>
        <v>39576.826757783485</v>
      </c>
      <c r="F51" s="12">
        <f aca="true" t="shared" si="17" ref="F51:Q51">IF(OR(F49=0,F50=0)," ",(F50/F49)*1000)</f>
        <v>40689.16339649723</v>
      </c>
      <c r="G51" s="12">
        <f t="shared" si="17"/>
        <v>39294.042066355716</v>
      </c>
      <c r="H51" s="12">
        <f t="shared" si="17"/>
        <v>40133.813353893194</v>
      </c>
      <c r="I51" s="19">
        <f t="shared" si="17"/>
        <v>41623.77118405495</v>
      </c>
      <c r="J51" s="27">
        <f t="shared" si="17"/>
        <v>41541.53767915924</v>
      </c>
      <c r="K51" s="23">
        <f t="shared" si="17"/>
        <v>47329.615608889224</v>
      </c>
      <c r="L51" s="12">
        <f t="shared" si="17"/>
        <v>47933.14154893515</v>
      </c>
      <c r="M51" s="12">
        <f t="shared" si="17"/>
        <v>52795.903114906454</v>
      </c>
      <c r="N51" s="12">
        <f t="shared" si="17"/>
        <v>54035.55479111253</v>
      </c>
      <c r="O51" s="12">
        <f>IF(OR(O49=0,O50=0)," ",O50/O49*1000)</f>
        <v>63763.1974442431</v>
      </c>
      <c r="P51" s="47">
        <f>IF(OR(P49=0,P50=0)," ",P50/P49*1000)</f>
        <v>67871.91140364624</v>
      </c>
      <c r="Q51" s="27">
        <f t="shared" si="17"/>
        <v>54110.76236806863</v>
      </c>
      <c r="R51" s="23">
        <f>IF(OR(R49=0,R50=0)," ",(R50/R49)*1000)</f>
        <v>48527.673885842625</v>
      </c>
    </row>
    <row r="52" spans="1:18" ht="15" customHeight="1" thickBot="1">
      <c r="A52" s="168" t="s">
        <v>13</v>
      </c>
      <c r="B52" s="169"/>
      <c r="C52" s="170"/>
      <c r="D52" s="31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</row>
    <row r="53" spans="1:3" ht="14.25">
      <c r="A53" s="111" t="str">
        <f>'総合計'!A62</f>
        <v>※4～12月は確定値、1～3月は確々報値。</v>
      </c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Gothic,標準"&amp;20-7-</oddFooter>
  </headerFooter>
  <colBreaks count="1" manualBreakCount="1">
    <brk id="18" max="4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SheetLayoutView="70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5.421875" style="0" customWidth="1"/>
  </cols>
  <sheetData>
    <row r="1" spans="1:16" s="89" customFormat="1" ht="27.7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0</v>
      </c>
      <c r="B2" s="96" t="s">
        <v>6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44631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>
        <v>10017</v>
      </c>
      <c r="E4" s="45"/>
      <c r="F4" s="45"/>
      <c r="G4" s="45"/>
      <c r="H4" s="45"/>
      <c r="I4" s="46"/>
      <c r="J4" s="49">
        <f>SUM(D4:I4)</f>
        <v>10017</v>
      </c>
      <c r="K4" s="101"/>
      <c r="L4" s="70">
        <v>35964</v>
      </c>
      <c r="M4" s="70">
        <v>34192</v>
      </c>
      <c r="N4" s="70">
        <v>48256</v>
      </c>
      <c r="O4" s="70">
        <v>8722</v>
      </c>
      <c r="P4" s="71"/>
      <c r="Q4" s="29">
        <f>SUM(K4:P4)</f>
        <v>127134</v>
      </c>
      <c r="R4" s="22">
        <f>J4+Q4</f>
        <v>137151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>
        <v>643213</v>
      </c>
      <c r="E5" s="45"/>
      <c r="F5" s="45"/>
      <c r="G5" s="45"/>
      <c r="H5" s="45"/>
      <c r="I5" s="46"/>
      <c r="J5" s="103">
        <f>SUM(D5:I5)</f>
        <v>643213</v>
      </c>
      <c r="K5" s="101"/>
      <c r="L5" s="70">
        <v>1678416</v>
      </c>
      <c r="M5" s="70">
        <v>1885071</v>
      </c>
      <c r="N5" s="70">
        <v>2464854</v>
      </c>
      <c r="O5" s="70">
        <v>533480</v>
      </c>
      <c r="P5" s="71"/>
      <c r="Q5" s="28">
        <f>SUM(K5:P5)</f>
        <v>6561821</v>
      </c>
      <c r="R5" s="22">
        <f>J5+Q5</f>
        <v>7205034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>
        <v>64212.13936308276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>
        <f>IF(OR(J4=0,J5=0)," ",J5/J4*1000)</f>
        <v>64212.13936308276</v>
      </c>
      <c r="K6" s="154" t="s">
        <v>53</v>
      </c>
      <c r="L6" s="12">
        <v>46669.33600266933</v>
      </c>
      <c r="M6" s="12">
        <v>55131.93144595227</v>
      </c>
      <c r="N6" s="12">
        <v>51078.70523872679</v>
      </c>
      <c r="O6" s="12">
        <v>61164.87044255905</v>
      </c>
      <c r="P6" s="47" t="s">
        <v>53</v>
      </c>
      <c r="Q6" s="27">
        <f>IF(OR(Q4=0,Q5=0)," ",Q5/Q4*1000)</f>
        <v>51613.42363175861</v>
      </c>
      <c r="R6" s="23">
        <f>IF(OR(R4=0,R5=0)," ",R5/R4*1000)</f>
        <v>52533.58706826782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>
        <v>38995</v>
      </c>
      <c r="F7" s="45"/>
      <c r="G7" s="45">
        <v>3295</v>
      </c>
      <c r="H7" s="45"/>
      <c r="I7" s="46">
        <v>12083</v>
      </c>
      <c r="J7" s="103">
        <f>SUM(D7:I7)</f>
        <v>54373</v>
      </c>
      <c r="K7" s="101">
        <v>12114</v>
      </c>
      <c r="L7" s="70"/>
      <c r="M7" s="70"/>
      <c r="N7" s="70">
        <v>4788</v>
      </c>
      <c r="O7" s="70">
        <v>37572</v>
      </c>
      <c r="P7" s="71">
        <v>21135</v>
      </c>
      <c r="Q7" s="26">
        <f>SUM(K7:P7)</f>
        <v>75609</v>
      </c>
      <c r="R7" s="22">
        <f>J7+Q7</f>
        <v>129982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>
        <v>1737917</v>
      </c>
      <c r="F8" s="45"/>
      <c r="G8" s="45">
        <v>137684</v>
      </c>
      <c r="H8" s="45"/>
      <c r="I8" s="46">
        <v>465270</v>
      </c>
      <c r="J8" s="103">
        <f>SUM(D8:I8)</f>
        <v>2340871</v>
      </c>
      <c r="K8" s="101">
        <v>561310</v>
      </c>
      <c r="L8" s="70"/>
      <c r="M8" s="70"/>
      <c r="N8" s="70">
        <v>277007</v>
      </c>
      <c r="O8" s="70">
        <v>2488060</v>
      </c>
      <c r="P8" s="71">
        <v>1385687</v>
      </c>
      <c r="Q8" s="26">
        <f>SUM(K8:P8)</f>
        <v>4712064</v>
      </c>
      <c r="R8" s="22">
        <f>J8+Q8</f>
        <v>7052935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44567.688165149375</v>
      </c>
      <c r="F9" s="12" t="s">
        <v>53</v>
      </c>
      <c r="G9" s="12">
        <v>41785.73596358118</v>
      </c>
      <c r="H9" s="12" t="s">
        <v>53</v>
      </c>
      <c r="I9" s="47">
        <v>38506.16568732931</v>
      </c>
      <c r="J9" s="27">
        <f>IF(OR(J7=0,J8=0)," ",J8/J7*1000)</f>
        <v>43052.08467437883</v>
      </c>
      <c r="K9" s="154">
        <v>46335.64470860162</v>
      </c>
      <c r="L9" s="12" t="s">
        <v>53</v>
      </c>
      <c r="M9" s="12" t="s">
        <v>53</v>
      </c>
      <c r="N9" s="12">
        <v>57854.427736006684</v>
      </c>
      <c r="O9" s="12">
        <v>66221.12211221122</v>
      </c>
      <c r="P9" s="47">
        <v>65563.61485687249</v>
      </c>
      <c r="Q9" s="27">
        <f>IF(OR(Q7=0,Q8=0)," ",Q8/Q7*1000)</f>
        <v>62321.46966630957</v>
      </c>
      <c r="R9" s="23">
        <f>IF(OR(R7=0,R8=0)," ",R8/R7*1000)</f>
        <v>54260.85919588866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/>
      <c r="I10" s="46">
        <v>5919</v>
      </c>
      <c r="J10" s="49">
        <f>SUM(D10:I10)</f>
        <v>5919</v>
      </c>
      <c r="K10" s="101"/>
      <c r="L10" s="70">
        <v>6510</v>
      </c>
      <c r="M10" s="70"/>
      <c r="N10" s="70"/>
      <c r="O10" s="70"/>
      <c r="P10" s="71"/>
      <c r="Q10" s="26">
        <f>SUM(K10:P10)</f>
        <v>6510</v>
      </c>
      <c r="R10" s="22">
        <f>J10+Q10</f>
        <v>12429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/>
      <c r="I11" s="46">
        <v>252274</v>
      </c>
      <c r="J11" s="49">
        <f>SUM(D11:I11)</f>
        <v>252274</v>
      </c>
      <c r="K11" s="101"/>
      <c r="L11" s="70">
        <v>267684</v>
      </c>
      <c r="M11" s="70"/>
      <c r="N11" s="70"/>
      <c r="O11" s="70"/>
      <c r="P11" s="71"/>
      <c r="Q11" s="28">
        <f>SUM(K11:P11)</f>
        <v>267684</v>
      </c>
      <c r="R11" s="24">
        <f>J11+Q11</f>
        <v>519958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 t="s">
        <v>53</v>
      </c>
      <c r="I12" s="47">
        <v>42621.050853184664</v>
      </c>
      <c r="J12" s="27">
        <f>IF(OR(J10=0,J11=0)," ",J11/J10*1000)</f>
        <v>42621.050853184664</v>
      </c>
      <c r="K12" s="154" t="s">
        <v>53</v>
      </c>
      <c r="L12" s="12">
        <v>41118.89400921659</v>
      </c>
      <c r="M12" s="12" t="s">
        <v>53</v>
      </c>
      <c r="N12" s="12" t="s">
        <v>53</v>
      </c>
      <c r="O12" s="12" t="s">
        <v>53</v>
      </c>
      <c r="P12" s="47" t="s">
        <v>53</v>
      </c>
      <c r="Q12" s="27">
        <f>IF(OR(Q10=0,Q11=0)," ",Q11/Q10*1000)</f>
        <v>41118.89400921659</v>
      </c>
      <c r="R12" s="23">
        <f>IF(OR(R10=0,R11=0)," ",R11/R10*1000)</f>
        <v>41834.258588784294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>
        <v>6000</v>
      </c>
      <c r="E13" s="45"/>
      <c r="F13" s="45">
        <v>500</v>
      </c>
      <c r="G13" s="45">
        <v>5075</v>
      </c>
      <c r="H13" s="45"/>
      <c r="I13" s="46">
        <v>24160</v>
      </c>
      <c r="J13" s="49">
        <f>SUM(D13:I13)</f>
        <v>35735</v>
      </c>
      <c r="K13" s="101">
        <v>41909</v>
      </c>
      <c r="L13" s="70">
        <v>56259</v>
      </c>
      <c r="M13" s="70">
        <v>10921</v>
      </c>
      <c r="N13" s="70"/>
      <c r="O13" s="70"/>
      <c r="P13" s="71"/>
      <c r="Q13" s="26">
        <f>SUM(K13:P13)</f>
        <v>109089</v>
      </c>
      <c r="R13" s="22">
        <f>J13+Q13</f>
        <v>144824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>
        <v>409391</v>
      </c>
      <c r="E14" s="45"/>
      <c r="F14" s="45">
        <v>12288</v>
      </c>
      <c r="G14" s="45">
        <v>197746</v>
      </c>
      <c r="H14" s="45"/>
      <c r="I14" s="46">
        <v>1004228</v>
      </c>
      <c r="J14" s="49">
        <f>SUM(D14:I14)</f>
        <v>1623653</v>
      </c>
      <c r="K14" s="101">
        <v>1986554</v>
      </c>
      <c r="L14" s="70">
        <v>2793769</v>
      </c>
      <c r="M14" s="70">
        <v>578951</v>
      </c>
      <c r="N14" s="70"/>
      <c r="O14" s="70"/>
      <c r="P14" s="71"/>
      <c r="Q14" s="28">
        <f>SUM(K14:P14)</f>
        <v>5359274</v>
      </c>
      <c r="R14" s="24">
        <f>J14+Q14</f>
        <v>6982927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>
        <v>68231.83333333333</v>
      </c>
      <c r="E15" s="12" t="s">
        <v>53</v>
      </c>
      <c r="F15" s="12">
        <v>24576</v>
      </c>
      <c r="G15" s="12">
        <v>38964.72906403941</v>
      </c>
      <c r="H15" s="12" t="s">
        <v>53</v>
      </c>
      <c r="I15" s="47">
        <v>41565.72847682119</v>
      </c>
      <c r="J15" s="27">
        <f>IF(OR(J13=0,J14=0)," ",J14/J13*1000)</f>
        <v>45435.93115992724</v>
      </c>
      <c r="K15" s="154">
        <v>47401.608246438715</v>
      </c>
      <c r="L15" s="12">
        <v>49659.058995005245</v>
      </c>
      <c r="M15" s="12">
        <v>53012.63620547569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49127.53806524947</v>
      </c>
      <c r="R15" s="23">
        <f>IF(OR(R13=0,R14=0)," ",R14/R13*1000)</f>
        <v>48216.64226923714</v>
      </c>
      <c r="S15" s="7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17076</v>
      </c>
      <c r="E16" s="45">
        <v>25830</v>
      </c>
      <c r="F16" s="45">
        <v>14828</v>
      </c>
      <c r="G16" s="45">
        <v>11792</v>
      </c>
      <c r="H16" s="45">
        <v>42980</v>
      </c>
      <c r="I16" s="46">
        <v>28276</v>
      </c>
      <c r="J16" s="49">
        <f>SUM(D16:I16)</f>
        <v>140782</v>
      </c>
      <c r="K16" s="101">
        <v>35091</v>
      </c>
      <c r="L16" s="70">
        <v>30525</v>
      </c>
      <c r="M16" s="70">
        <v>39041</v>
      </c>
      <c r="N16" s="70">
        <v>25204</v>
      </c>
      <c r="O16" s="70">
        <v>39175</v>
      </c>
      <c r="P16" s="71">
        <v>4004</v>
      </c>
      <c r="Q16" s="26">
        <f>SUM(K16:P16)</f>
        <v>173040</v>
      </c>
      <c r="R16" s="22">
        <f>J16+Q16</f>
        <v>313822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588633</v>
      </c>
      <c r="E17" s="45">
        <v>949424</v>
      </c>
      <c r="F17" s="45">
        <v>557011</v>
      </c>
      <c r="G17" s="45">
        <v>402628</v>
      </c>
      <c r="H17" s="45">
        <v>1714459</v>
      </c>
      <c r="I17" s="46">
        <v>1118099</v>
      </c>
      <c r="J17" s="49">
        <f>SUM(D17:I17)</f>
        <v>5330254</v>
      </c>
      <c r="K17" s="101">
        <v>1373378</v>
      </c>
      <c r="L17" s="70">
        <v>1441628</v>
      </c>
      <c r="M17" s="70">
        <v>2117746</v>
      </c>
      <c r="N17" s="70">
        <v>1468493</v>
      </c>
      <c r="O17" s="70">
        <v>2346249</v>
      </c>
      <c r="P17" s="71">
        <v>235269</v>
      </c>
      <c r="Q17" s="26">
        <f>SUM(K17:P17)</f>
        <v>8982763</v>
      </c>
      <c r="R17" s="22">
        <f>J17+Q17</f>
        <v>14313017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154">
        <v>34471.36331693605</v>
      </c>
      <c r="E18" s="12">
        <v>36756.639566395665</v>
      </c>
      <c r="F18" s="12">
        <v>37564.80981926086</v>
      </c>
      <c r="G18" s="12">
        <v>34144.165535956585</v>
      </c>
      <c r="H18" s="12">
        <v>39889.69288040949</v>
      </c>
      <c r="I18" s="47">
        <v>39542.33272032819</v>
      </c>
      <c r="J18" s="27">
        <f>IF(OR(J16=0,J17=0)," ",J17/J16*1000)</f>
        <v>37861.75789518546</v>
      </c>
      <c r="K18" s="154">
        <v>39137.61363312531</v>
      </c>
      <c r="L18" s="12">
        <v>47227.78050778051</v>
      </c>
      <c r="M18" s="12">
        <v>54244.1535821316</v>
      </c>
      <c r="N18" s="12">
        <v>58264.283447071895</v>
      </c>
      <c r="O18" s="12">
        <v>59891.486917677095</v>
      </c>
      <c r="P18" s="47">
        <v>58758.49150849151</v>
      </c>
      <c r="Q18" s="27">
        <f>IF(OR(Q16=0,Q17=0)," ",Q17/Q16*1000)</f>
        <v>51911.48289412852</v>
      </c>
      <c r="R18" s="23">
        <f>IF(OR(R16=0,R17=0)," ",R17/R16*1000)</f>
        <v>45608.711307683974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>
        <v>14906</v>
      </c>
      <c r="G19" s="45"/>
      <c r="H19" s="45"/>
      <c r="I19" s="46"/>
      <c r="J19" s="49">
        <f>SUM(D19:I19)</f>
        <v>14906</v>
      </c>
      <c r="K19" s="101"/>
      <c r="L19" s="70">
        <v>3523</v>
      </c>
      <c r="M19" s="70"/>
      <c r="N19" s="70"/>
      <c r="O19" s="70"/>
      <c r="P19" s="71"/>
      <c r="Q19" s="26">
        <f>SUM(K19:P19)</f>
        <v>3523</v>
      </c>
      <c r="R19" s="22">
        <f>J19+Q19</f>
        <v>18429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>
        <v>570927</v>
      </c>
      <c r="G20" s="45"/>
      <c r="H20" s="45"/>
      <c r="I20" s="46"/>
      <c r="J20" s="49">
        <f>SUM(D20:I20)</f>
        <v>570927</v>
      </c>
      <c r="K20" s="101"/>
      <c r="L20" s="70">
        <v>142022</v>
      </c>
      <c r="M20" s="70"/>
      <c r="N20" s="70"/>
      <c r="O20" s="70"/>
      <c r="P20" s="71"/>
      <c r="Q20" s="26">
        <f>SUM(K20:P20)</f>
        <v>142022</v>
      </c>
      <c r="R20" s="22">
        <f>J20+Q20</f>
        <v>712949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>
        <v>38301.82476854958</v>
      </c>
      <c r="G21" s="12" t="s">
        <v>53</v>
      </c>
      <c r="H21" s="12" t="s">
        <v>53</v>
      </c>
      <c r="I21" s="47" t="s">
        <v>53</v>
      </c>
      <c r="J21" s="27">
        <f>IF(OR(J19=0,J20=0)," ",J20/J19*1000)</f>
        <v>38301.82476854958</v>
      </c>
      <c r="K21" s="154" t="s">
        <v>53</v>
      </c>
      <c r="L21" s="12">
        <v>40312.80158955436</v>
      </c>
      <c r="M21" s="12" t="s">
        <v>53</v>
      </c>
      <c r="N21" s="12" t="s">
        <v>53</v>
      </c>
      <c r="O21" s="12" t="s">
        <v>53</v>
      </c>
      <c r="P21" s="47" t="s">
        <v>53</v>
      </c>
      <c r="Q21" s="27">
        <f>IF(OR(Q19=0,Q20=0)," ",Q20/Q19*1000)</f>
        <v>40312.80158955436</v>
      </c>
      <c r="R21" s="23">
        <f>IF(OR(R19=0,R20=0)," ",R20/R19*1000)</f>
        <v>38686.25535840252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7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43048</v>
      </c>
      <c r="E31" s="45"/>
      <c r="F31" s="45">
        <v>10811</v>
      </c>
      <c r="G31" s="45">
        <v>35712</v>
      </c>
      <c r="H31" s="45">
        <v>37411</v>
      </c>
      <c r="I31" s="46">
        <v>32830</v>
      </c>
      <c r="J31" s="49">
        <f>SUM(D31:I31)</f>
        <v>159812</v>
      </c>
      <c r="K31" s="101">
        <v>5000</v>
      </c>
      <c r="L31" s="70">
        <v>44372</v>
      </c>
      <c r="M31" s="70">
        <v>59360</v>
      </c>
      <c r="N31" s="70">
        <v>72788</v>
      </c>
      <c r="O31" s="70">
        <v>27010</v>
      </c>
      <c r="P31" s="71">
        <v>26537</v>
      </c>
      <c r="Q31" s="26">
        <f>SUM(K31:P31)</f>
        <v>235067</v>
      </c>
      <c r="R31" s="22">
        <f>J31+Q31</f>
        <v>394879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1904259</v>
      </c>
      <c r="E32" s="45"/>
      <c r="F32" s="45">
        <v>502566</v>
      </c>
      <c r="G32" s="45">
        <v>1271971</v>
      </c>
      <c r="H32" s="45">
        <v>1381676</v>
      </c>
      <c r="I32" s="46">
        <v>1260923</v>
      </c>
      <c r="J32" s="49">
        <f>SUM(D32:I32)</f>
        <v>6321395</v>
      </c>
      <c r="K32" s="101">
        <v>220791</v>
      </c>
      <c r="L32" s="70">
        <v>1847170</v>
      </c>
      <c r="M32" s="70">
        <v>2611182</v>
      </c>
      <c r="N32" s="70">
        <v>3836743</v>
      </c>
      <c r="O32" s="70">
        <v>1639441</v>
      </c>
      <c r="P32" s="71">
        <v>1809089</v>
      </c>
      <c r="Q32" s="28">
        <f>SUM(K32:P32)</f>
        <v>11964416</v>
      </c>
      <c r="R32" s="24">
        <f>J32+Q32</f>
        <v>18285811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44235.71362200334</v>
      </c>
      <c r="E33" s="12" t="s">
        <v>53</v>
      </c>
      <c r="F33" s="12">
        <v>46486.541485524</v>
      </c>
      <c r="G33" s="12">
        <v>35617.46751792115</v>
      </c>
      <c r="H33" s="12">
        <v>36932.34610141402</v>
      </c>
      <c r="I33" s="47">
        <v>38407.645446238195</v>
      </c>
      <c r="J33" s="27">
        <f>IF(OR(J31=0,J32=0)," ",J32/J31*1000)</f>
        <v>39555.19610542388</v>
      </c>
      <c r="K33" s="154">
        <v>44158.200000000004</v>
      </c>
      <c r="L33" s="12">
        <v>41629.18056431984</v>
      </c>
      <c r="M33" s="12">
        <v>43988.91509433962</v>
      </c>
      <c r="N33" s="12">
        <v>52711.202395999346</v>
      </c>
      <c r="O33" s="12">
        <v>60697.556460570166</v>
      </c>
      <c r="P33" s="47">
        <v>68172.32543241512</v>
      </c>
      <c r="Q33" s="27">
        <f>IF(OR(Q31=0,Q32=0)," ",Q32/Q31*1000)</f>
        <v>50897.89719526773</v>
      </c>
      <c r="R33" s="23">
        <f>IF(OR(R31=0,R32=0)," ",R32/R31*1000)</f>
        <v>46307.37770304321</v>
      </c>
      <c r="S33" s="7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7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7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7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7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>
        <v>1391</v>
      </c>
      <c r="E40" s="45">
        <v>1283</v>
      </c>
      <c r="F40" s="45">
        <v>1261</v>
      </c>
      <c r="G40" s="45">
        <v>941</v>
      </c>
      <c r="H40" s="45">
        <v>1334</v>
      </c>
      <c r="I40" s="46">
        <v>1996</v>
      </c>
      <c r="J40" s="49">
        <f>SUM(D40:I40)</f>
        <v>8206</v>
      </c>
      <c r="K40" s="101">
        <v>2306</v>
      </c>
      <c r="L40" s="70">
        <v>2901</v>
      </c>
      <c r="M40" s="70">
        <v>2614</v>
      </c>
      <c r="N40" s="70">
        <v>1217</v>
      </c>
      <c r="O40" s="70">
        <v>965</v>
      </c>
      <c r="P40" s="71">
        <v>1241</v>
      </c>
      <c r="Q40" s="26">
        <f>SUM(K40:P40)</f>
        <v>11244</v>
      </c>
      <c r="R40" s="22">
        <f>J40+Q40</f>
        <v>19450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>
        <v>320150</v>
      </c>
      <c r="E41" s="45">
        <v>292444</v>
      </c>
      <c r="F41" s="45">
        <v>290115</v>
      </c>
      <c r="G41" s="45">
        <v>219302</v>
      </c>
      <c r="H41" s="45">
        <v>298564</v>
      </c>
      <c r="I41" s="46">
        <v>453671</v>
      </c>
      <c r="J41" s="49">
        <f>SUM(D41:I41)</f>
        <v>1874246</v>
      </c>
      <c r="K41" s="101">
        <v>513565</v>
      </c>
      <c r="L41" s="70">
        <v>648458</v>
      </c>
      <c r="M41" s="70">
        <v>584881</v>
      </c>
      <c r="N41" s="70">
        <v>275833</v>
      </c>
      <c r="O41" s="70">
        <v>218425</v>
      </c>
      <c r="P41" s="71">
        <v>276246</v>
      </c>
      <c r="Q41" s="26">
        <f>SUM(K41:P41)</f>
        <v>2517408</v>
      </c>
      <c r="R41" s="22">
        <f>J41+Q41</f>
        <v>4391654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>
        <v>230158.15959741193</v>
      </c>
      <c r="E42" s="12">
        <v>227937.64614185502</v>
      </c>
      <c r="F42" s="12">
        <v>230067.40681998414</v>
      </c>
      <c r="G42" s="12">
        <v>233052.0722635494</v>
      </c>
      <c r="H42" s="12">
        <v>223811.0944527736</v>
      </c>
      <c r="I42" s="47">
        <v>227290.08016032062</v>
      </c>
      <c r="J42" s="27">
        <f>IF(OR(J40=0,J41=0)," ",J41/J40*1000)</f>
        <v>228399.4638069705</v>
      </c>
      <c r="K42" s="154">
        <v>222708.1526452732</v>
      </c>
      <c r="L42" s="12">
        <v>223529.12788693552</v>
      </c>
      <c r="M42" s="12">
        <v>223749.4261667942</v>
      </c>
      <c r="N42" s="12">
        <v>226649.95891536566</v>
      </c>
      <c r="O42" s="12">
        <v>226347.15025906736</v>
      </c>
      <c r="P42" s="47">
        <v>222599.51651893635</v>
      </c>
      <c r="Q42" s="27">
        <f>IF(OR(Q40=0,Q41=0)," ",Q41/Q40*1000)</f>
        <v>223889.00747065103</v>
      </c>
      <c r="R42" s="23">
        <f>IF(OR(R40=0,R41=0)," ",R41/R40*1000)</f>
        <v>225791.9794344473</v>
      </c>
      <c r="S42" s="7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>
        <v>3</v>
      </c>
      <c r="G43" s="45"/>
      <c r="H43" s="45"/>
      <c r="I43" s="46"/>
      <c r="J43" s="49">
        <f>SUM(D43:I43)</f>
        <v>3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3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>
        <v>1250</v>
      </c>
      <c r="F44" s="45">
        <v>5695</v>
      </c>
      <c r="G44" s="45"/>
      <c r="H44" s="45">
        <v>1199</v>
      </c>
      <c r="I44" s="46">
        <v>3563</v>
      </c>
      <c r="J44" s="49">
        <f>SUM(D44:I44)</f>
        <v>11707</v>
      </c>
      <c r="K44" s="101">
        <v>5254</v>
      </c>
      <c r="L44" s="70">
        <v>5896</v>
      </c>
      <c r="M44" s="70">
        <v>2353</v>
      </c>
      <c r="N44" s="70">
        <v>2334</v>
      </c>
      <c r="O44" s="70">
        <v>3881</v>
      </c>
      <c r="P44" s="71">
        <v>1607</v>
      </c>
      <c r="Q44" s="26">
        <f>SUM(K44:P44)</f>
        <v>21325</v>
      </c>
      <c r="R44" s="22">
        <f>J44+Q44</f>
        <v>33032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>
        <v>1898333.3333333333</v>
      </c>
      <c r="G45" s="12" t="s">
        <v>53</v>
      </c>
      <c r="H45" s="12" t="s">
        <v>53</v>
      </c>
      <c r="I45" s="47" t="s">
        <v>53</v>
      </c>
      <c r="J45" s="27">
        <f>IF(OR(J43=0,J44=0)," ",J44/J43*1000)</f>
        <v>3902333.3333333335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>
        <f>IF(OR(R43=0,R44=0)," ",R44/R43*1000)</f>
        <v>11010666.666666666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>
        <v>5</v>
      </c>
      <c r="Q46" s="29">
        <f>SUM(K46:P46)</f>
        <v>5</v>
      </c>
      <c r="R46" s="25">
        <f>J46+Q46</f>
        <v>5</v>
      </c>
      <c r="S46" s="5"/>
    </row>
    <row r="47" spans="1:18" ht="15" customHeight="1">
      <c r="A47" s="162"/>
      <c r="B47" s="112" t="s">
        <v>10</v>
      </c>
      <c r="C47" s="112" t="s">
        <v>2</v>
      </c>
      <c r="D47" s="43">
        <v>3066</v>
      </c>
      <c r="E47" s="45">
        <v>5368</v>
      </c>
      <c r="F47" s="45">
        <v>3026</v>
      </c>
      <c r="G47" s="45">
        <v>3160</v>
      </c>
      <c r="H47" s="45"/>
      <c r="I47" s="46"/>
      <c r="J47" s="49">
        <f>SUM(D47:I47)</f>
        <v>14620</v>
      </c>
      <c r="K47" s="101"/>
      <c r="L47" s="70"/>
      <c r="M47" s="70"/>
      <c r="N47" s="70"/>
      <c r="O47" s="70"/>
      <c r="P47" s="71">
        <v>2299</v>
      </c>
      <c r="Q47" s="28">
        <f>SUM(K47:P47)</f>
        <v>2299</v>
      </c>
      <c r="R47" s="24">
        <f>J47+Q47</f>
        <v>16919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>
        <v>459800</v>
      </c>
      <c r="Q48" s="27">
        <f>IF(OR(Q46=0,Q47=0)," ",Q47/Q46*1000)</f>
        <v>459800</v>
      </c>
      <c r="R48" s="23">
        <f>IF(OR(R46=0,R47=0)," ",R47/R46*1000)</f>
        <v>3383800</v>
      </c>
    </row>
    <row r="49" spans="1:18" ht="15" customHeight="1">
      <c r="A49" s="165" t="s">
        <v>4</v>
      </c>
      <c r="B49" s="112" t="s">
        <v>9</v>
      </c>
      <c r="C49" s="112" t="s">
        <v>1</v>
      </c>
      <c r="D49" s="53">
        <f>D4+D7+D10+D13+D16+D19+D22+D25+D28+D31+D34+D37+D40+D46+D43</f>
        <v>77532</v>
      </c>
      <c r="E49" s="53">
        <f aca="true" t="shared" si="0" ref="E49:H50">E4+E7+E10+E13+E16+E19+E22+E25+E28+E31+E34+E37+E40+E46+E43</f>
        <v>66108</v>
      </c>
      <c r="F49" s="53">
        <f t="shared" si="0"/>
        <v>42309</v>
      </c>
      <c r="G49" s="53">
        <f t="shared" si="0"/>
        <v>56815</v>
      </c>
      <c r="H49" s="53">
        <f t="shared" si="0"/>
        <v>81725</v>
      </c>
      <c r="I49" s="53">
        <f>I4+I7+I10+I13+I16+I19+I22+I25+I28+I31+I34+I37+I40+I46+I43</f>
        <v>105264</v>
      </c>
      <c r="J49" s="102">
        <f>SUM(D49:I49)</f>
        <v>429753</v>
      </c>
      <c r="K49" s="53">
        <f>K4+K7+K10+K13+K16+K19+K22+K25+K28+K31+K34+K37+K40+K46+K43</f>
        <v>96420</v>
      </c>
      <c r="L49" s="53">
        <f>L4+L7+L10+L13+L16+L19+L22+L25+L28+L31+L34+L37+L40+L46+L43</f>
        <v>180054</v>
      </c>
      <c r="M49" s="14">
        <f aca="true" t="shared" si="1" ref="M49:P50">M4+M7+M10+M13+M16+M19+M22+M25+M28+M31+M34+M37+M40+M46+M43</f>
        <v>146128</v>
      </c>
      <c r="N49" s="14">
        <f t="shared" si="1"/>
        <v>152253</v>
      </c>
      <c r="O49" s="53">
        <f t="shared" si="1"/>
        <v>113444</v>
      </c>
      <c r="P49" s="55">
        <f t="shared" si="1"/>
        <v>52922</v>
      </c>
      <c r="Q49" s="29">
        <f>SUM(K49:P49)</f>
        <v>741221</v>
      </c>
      <c r="R49" s="25">
        <f>J49+Q49</f>
        <v>1170974</v>
      </c>
    </row>
    <row r="50" spans="1:18" ht="15" customHeight="1">
      <c r="A50" s="165"/>
      <c r="B50" s="112" t="s">
        <v>10</v>
      </c>
      <c r="C50" s="112" t="s">
        <v>2</v>
      </c>
      <c r="D50" s="54">
        <f>D5+D8+D11+D14+D17+D20+D23+D26+D29+D32+D35+D38+D41+D47+D44</f>
        <v>3868712</v>
      </c>
      <c r="E50" s="54">
        <f t="shared" si="0"/>
        <v>2986403</v>
      </c>
      <c r="F50" s="53">
        <f t="shared" si="0"/>
        <v>1941628</v>
      </c>
      <c r="G50" s="53">
        <f t="shared" si="0"/>
        <v>2232491</v>
      </c>
      <c r="H50" s="53">
        <f t="shared" si="0"/>
        <v>3395898</v>
      </c>
      <c r="I50" s="53">
        <f>I5+I8+I11+I14+I17+I20+I23+I26+I29+I32+I35+I38+I41+I47+I44</f>
        <v>4558028</v>
      </c>
      <c r="J50" s="102">
        <f>SUM(D50:I50)</f>
        <v>18983160</v>
      </c>
      <c r="K50" s="53">
        <f>K5+K8+K11+K14+K17+K20+K23+K26+K29+K32+K35+K38+K41+K47+K44</f>
        <v>4660852</v>
      </c>
      <c r="L50" s="56">
        <f>L5+L8+L11+L14+L17+L20+L23+L26+L29+L32+L35+L38+L41+L47+L44</f>
        <v>8825043</v>
      </c>
      <c r="M50" s="13">
        <f t="shared" si="1"/>
        <v>7780184</v>
      </c>
      <c r="N50" s="13">
        <f t="shared" si="1"/>
        <v>8325264</v>
      </c>
      <c r="O50" s="56">
        <f t="shared" si="1"/>
        <v>7229536</v>
      </c>
      <c r="P50" s="57">
        <f t="shared" si="1"/>
        <v>3710197</v>
      </c>
      <c r="Q50" s="28">
        <f>SUM(K50:P50)</f>
        <v>40531076</v>
      </c>
      <c r="R50" s="24">
        <f>J50+Q50</f>
        <v>59514236</v>
      </c>
    </row>
    <row r="51" spans="1:18" ht="15" customHeight="1" thickBot="1">
      <c r="A51" s="166"/>
      <c r="B51" s="113" t="s">
        <v>18</v>
      </c>
      <c r="C51" s="113" t="s">
        <v>3</v>
      </c>
      <c r="D51" s="12">
        <f>IF(OR(D49=0,D50=0)," ",D50/D49*1000)</f>
        <v>49898.2613630501</v>
      </c>
      <c r="E51" s="12">
        <f aca="true" t="shared" si="2" ref="E51:L51">IF(OR(E49=0,E50=0)," ",E50/E49*1000)</f>
        <v>45174.60821685727</v>
      </c>
      <c r="F51" s="12">
        <f t="shared" si="2"/>
        <v>45891.60698669314</v>
      </c>
      <c r="G51" s="12">
        <f t="shared" si="2"/>
        <v>39294.042066355716</v>
      </c>
      <c r="H51" s="12">
        <f t="shared" si="2"/>
        <v>41552.74395839706</v>
      </c>
      <c r="I51" s="12">
        <f>IF(OR(I49=0,I50=0)," ",I50/I49*1000)</f>
        <v>43300.91959264326</v>
      </c>
      <c r="J51" s="27">
        <f t="shared" si="2"/>
        <v>44172.25708721056</v>
      </c>
      <c r="K51" s="12">
        <f>IF(OR(K49=0,K50=0)," ",K50/K49*1000)</f>
        <v>48339.05828666252</v>
      </c>
      <c r="L51" s="12">
        <f t="shared" si="2"/>
        <v>49013.312672864806</v>
      </c>
      <c r="M51" s="12">
        <f aca="true" t="shared" si="3" ref="M51:R51">IF(OR(M49=0,M50=0)," ",M50/M49*1000)</f>
        <v>53242.2533669112</v>
      </c>
      <c r="N51" s="12">
        <f t="shared" si="3"/>
        <v>54680.45949833501</v>
      </c>
      <c r="O51" s="12">
        <f t="shared" si="3"/>
        <v>63727.795211734425</v>
      </c>
      <c r="P51" s="47">
        <f t="shared" si="3"/>
        <v>70106.89316352368</v>
      </c>
      <c r="Q51" s="27">
        <f t="shared" si="3"/>
        <v>54681.49984957253</v>
      </c>
      <c r="R51" s="23">
        <f t="shared" si="3"/>
        <v>50824.55801751363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</row>
    <row r="53" spans="1:9" ht="14.25">
      <c r="A53" s="111" t="str">
        <f>'総合計'!A62</f>
        <v>※4～12月は確定値、1～3月は確々報値。</v>
      </c>
      <c r="B53" s="1"/>
      <c r="C53" s="1"/>
      <c r="H53" s="51"/>
      <c r="I53" s="51"/>
    </row>
    <row r="54" spans="1:9" ht="12.75">
      <c r="A54" s="1"/>
      <c r="B54" s="1"/>
      <c r="C54" s="1"/>
      <c r="H54" s="50"/>
      <c r="I54" s="50"/>
    </row>
    <row r="55" spans="1:9" ht="12.75">
      <c r="A55" s="1"/>
      <c r="B55" s="1"/>
      <c r="C55" s="1"/>
      <c r="H55" s="46"/>
      <c r="I55" s="46"/>
    </row>
    <row r="56" spans="8:9" ht="12.75">
      <c r="H56" s="46"/>
      <c r="I56" s="46"/>
    </row>
    <row r="57" spans="8:9" ht="12.75">
      <c r="H57" s="50"/>
      <c r="I57" s="50"/>
    </row>
    <row r="58" spans="8:9" ht="12.75">
      <c r="H58" s="46"/>
      <c r="I58" s="46"/>
    </row>
    <row r="59" spans="8:9" ht="12.75">
      <c r="H59" s="46"/>
      <c r="I59" s="46"/>
    </row>
    <row r="60" spans="8:9" ht="12.75">
      <c r="H60" s="50"/>
      <c r="I60" s="50"/>
    </row>
    <row r="61" spans="8:9" ht="12.75">
      <c r="H61" s="46"/>
      <c r="I61" s="46"/>
    </row>
    <row r="62" spans="8:9" ht="17.25" customHeight="1">
      <c r="H62" s="46"/>
      <c r="I62" s="46"/>
    </row>
    <row r="63" spans="8:9" ht="12.75">
      <c r="H63" s="50"/>
      <c r="I63" s="50"/>
    </row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Zeros="0" zoomScale="85" zoomScaleNormal="85" zoomScaleSheetLayoutView="85" zoomScalePageLayoutView="0" workbookViewId="0" topLeftCell="A1">
      <pane xSplit="3" ySplit="3" topLeftCell="D4" activePane="bottomRight" state="frozen"/>
      <selection pane="topLeft" activeCell="K49" sqref="K49"/>
      <selection pane="topRight" activeCell="K49" sqref="K49"/>
      <selection pane="bottomLeft" activeCell="K49" sqref="K49"/>
      <selection pane="bottomRight" activeCell="D2" sqref="D2"/>
    </sheetView>
  </sheetViews>
  <sheetFormatPr defaultColWidth="9.140625" defaultRowHeight="12.75"/>
  <cols>
    <col min="1" max="1" width="14.421875" style="0" customWidth="1"/>
    <col min="4" max="9" width="12.7109375" style="0" customWidth="1"/>
    <col min="10" max="10" width="13.7109375" style="0" customWidth="1"/>
    <col min="11" max="16" width="12.7109375" style="0" customWidth="1"/>
    <col min="17" max="18" width="13.7109375" style="0" customWidth="1"/>
    <col min="19" max="19" width="6.8515625" style="0" customWidth="1"/>
  </cols>
  <sheetData>
    <row r="1" spans="1:16" s="89" customFormat="1" ht="29.25" customHeight="1">
      <c r="A1" s="87" t="s">
        <v>42</v>
      </c>
      <c r="B1" s="88" t="s">
        <v>37</v>
      </c>
      <c r="C1" s="9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8" s="89" customFormat="1" ht="23.25" customHeight="1" thickBot="1">
      <c r="A2" s="93" t="s">
        <v>5</v>
      </c>
      <c r="B2" s="96" t="s">
        <v>7</v>
      </c>
      <c r="C2" s="97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3">
        <f>'総合計'!Q2</f>
        <v>44631</v>
      </c>
      <c r="R2" s="173"/>
    </row>
    <row r="3" spans="1:19" s="89" customFormat="1" ht="24" customHeight="1" thickBot="1">
      <c r="A3" s="104"/>
      <c r="B3" s="105"/>
      <c r="C3" s="105"/>
      <c r="D3" s="106" t="s">
        <v>25</v>
      </c>
      <c r="E3" s="107" t="s">
        <v>26</v>
      </c>
      <c r="F3" s="107" t="s">
        <v>27</v>
      </c>
      <c r="G3" s="107" t="s">
        <v>28</v>
      </c>
      <c r="H3" s="107" t="s">
        <v>29</v>
      </c>
      <c r="I3" s="108" t="s">
        <v>30</v>
      </c>
      <c r="J3" s="109" t="s">
        <v>14</v>
      </c>
      <c r="K3" s="108" t="s">
        <v>31</v>
      </c>
      <c r="L3" s="107" t="s">
        <v>32</v>
      </c>
      <c r="M3" s="107" t="s">
        <v>33</v>
      </c>
      <c r="N3" s="107" t="s">
        <v>34</v>
      </c>
      <c r="O3" s="107" t="s">
        <v>35</v>
      </c>
      <c r="P3" s="108" t="s">
        <v>36</v>
      </c>
      <c r="Q3" s="109" t="s">
        <v>15</v>
      </c>
      <c r="R3" s="110" t="s">
        <v>16</v>
      </c>
      <c r="S3" s="95"/>
    </row>
    <row r="4" spans="1:19" s="6" customFormat="1" ht="15" customHeight="1">
      <c r="A4" s="161" t="s">
        <v>17</v>
      </c>
      <c r="B4" s="112" t="s">
        <v>9</v>
      </c>
      <c r="C4" s="112" t="s">
        <v>1</v>
      </c>
      <c r="D4" s="43"/>
      <c r="E4" s="45"/>
      <c r="F4" s="45"/>
      <c r="G4" s="45"/>
      <c r="H4" s="45"/>
      <c r="I4" s="46"/>
      <c r="J4" s="49">
        <f>SUM(D4:I4)</f>
        <v>0</v>
      </c>
      <c r="K4" s="101"/>
      <c r="L4" s="70"/>
      <c r="M4" s="70"/>
      <c r="N4" s="70"/>
      <c r="O4" s="70"/>
      <c r="P4" s="71"/>
      <c r="Q4" s="29">
        <f>SUM(K4:P4)</f>
        <v>0</v>
      </c>
      <c r="R4" s="22">
        <f>J4+Q4</f>
        <v>0</v>
      </c>
      <c r="S4" s="5"/>
    </row>
    <row r="5" spans="1:19" s="6" customFormat="1" ht="15" customHeight="1">
      <c r="A5" s="162"/>
      <c r="B5" s="112" t="s">
        <v>10</v>
      </c>
      <c r="C5" s="112" t="s">
        <v>2</v>
      </c>
      <c r="D5" s="43"/>
      <c r="E5" s="45"/>
      <c r="F5" s="45"/>
      <c r="G5" s="45"/>
      <c r="H5" s="45"/>
      <c r="I5" s="46"/>
      <c r="J5" s="49">
        <f>SUM(D5:I5)</f>
        <v>0</v>
      </c>
      <c r="K5" s="101"/>
      <c r="L5" s="70"/>
      <c r="M5" s="70"/>
      <c r="N5" s="70"/>
      <c r="O5" s="70"/>
      <c r="P5" s="71"/>
      <c r="Q5" s="28">
        <f>SUM(K5:P5)</f>
        <v>0</v>
      </c>
      <c r="R5" s="22">
        <f>J5+Q5</f>
        <v>0</v>
      </c>
      <c r="S5" s="5"/>
    </row>
    <row r="6" spans="1:19" s="6" customFormat="1" ht="15" customHeight="1" thickBot="1">
      <c r="A6" s="163"/>
      <c r="B6" s="113" t="s">
        <v>18</v>
      </c>
      <c r="C6" s="113" t="s">
        <v>3</v>
      </c>
      <c r="D6" s="154" t="s">
        <v>53</v>
      </c>
      <c r="E6" s="12" t="s">
        <v>53</v>
      </c>
      <c r="F6" s="12" t="s">
        <v>53</v>
      </c>
      <c r="G6" s="12" t="s">
        <v>53</v>
      </c>
      <c r="H6" s="12" t="s">
        <v>53</v>
      </c>
      <c r="I6" s="47" t="s">
        <v>53</v>
      </c>
      <c r="J6" s="27" t="str">
        <f>IF(OR(J4=0,J5=0)," ",J5/J4*1000)</f>
        <v> </v>
      </c>
      <c r="K6" s="154" t="s">
        <v>53</v>
      </c>
      <c r="L6" s="12" t="s">
        <v>53</v>
      </c>
      <c r="M6" s="12" t="s">
        <v>53</v>
      </c>
      <c r="N6" s="12" t="s">
        <v>53</v>
      </c>
      <c r="O6" s="12" t="s">
        <v>53</v>
      </c>
      <c r="P6" s="47" t="s">
        <v>53</v>
      </c>
      <c r="Q6" s="27" t="str">
        <f>IF(OR(Q4=0,Q5=0)," ",Q5/Q4*1000)</f>
        <v> </v>
      </c>
      <c r="R6" s="23" t="str">
        <f>IF(OR(R4=0,R5=0)," ",R5/R4*1000)</f>
        <v> </v>
      </c>
      <c r="S6" s="7"/>
    </row>
    <row r="7" spans="1:19" s="6" customFormat="1" ht="15" customHeight="1">
      <c r="A7" s="161" t="s">
        <v>19</v>
      </c>
      <c r="B7" s="112" t="s">
        <v>9</v>
      </c>
      <c r="C7" s="112" t="s">
        <v>1</v>
      </c>
      <c r="D7" s="43"/>
      <c r="E7" s="45">
        <v>4496</v>
      </c>
      <c r="F7" s="45"/>
      <c r="G7" s="45"/>
      <c r="H7" s="45">
        <v>20877</v>
      </c>
      <c r="I7" s="46">
        <v>12004</v>
      </c>
      <c r="J7" s="49">
        <f>SUM(D7:I7)</f>
        <v>37377</v>
      </c>
      <c r="K7" s="101"/>
      <c r="L7" s="70"/>
      <c r="M7" s="70"/>
      <c r="N7" s="70">
        <v>6538</v>
      </c>
      <c r="O7" s="70"/>
      <c r="P7" s="71">
        <v>17480</v>
      </c>
      <c r="Q7" s="26">
        <f>SUM(K7:P7)</f>
        <v>24018</v>
      </c>
      <c r="R7" s="22">
        <f>J7+Q7</f>
        <v>61395</v>
      </c>
      <c r="S7" s="5"/>
    </row>
    <row r="8" spans="1:19" s="6" customFormat="1" ht="15" customHeight="1">
      <c r="A8" s="162"/>
      <c r="B8" s="112" t="s">
        <v>10</v>
      </c>
      <c r="C8" s="112" t="s">
        <v>2</v>
      </c>
      <c r="D8" s="43"/>
      <c r="E8" s="45">
        <v>187530</v>
      </c>
      <c r="F8" s="45"/>
      <c r="G8" s="45"/>
      <c r="H8" s="45">
        <v>821285</v>
      </c>
      <c r="I8" s="46">
        <v>456607</v>
      </c>
      <c r="J8" s="49">
        <f>SUM(D8:I8)</f>
        <v>1465422</v>
      </c>
      <c r="K8" s="101"/>
      <c r="L8" s="70"/>
      <c r="M8" s="70"/>
      <c r="N8" s="70">
        <v>233221</v>
      </c>
      <c r="O8" s="70"/>
      <c r="P8" s="71">
        <v>1117207</v>
      </c>
      <c r="Q8" s="26">
        <f>SUM(K8:P8)</f>
        <v>1350428</v>
      </c>
      <c r="R8" s="22">
        <f>J8+Q8</f>
        <v>2815850</v>
      </c>
      <c r="S8" s="5"/>
    </row>
    <row r="9" spans="1:19" s="6" customFormat="1" ht="15" customHeight="1" thickBot="1">
      <c r="A9" s="163"/>
      <c r="B9" s="113" t="s">
        <v>18</v>
      </c>
      <c r="C9" s="113" t="s">
        <v>3</v>
      </c>
      <c r="D9" s="154" t="s">
        <v>53</v>
      </c>
      <c r="E9" s="12">
        <v>41710.40925266904</v>
      </c>
      <c r="F9" s="12" t="s">
        <v>53</v>
      </c>
      <c r="G9" s="12" t="s">
        <v>53</v>
      </c>
      <c r="H9" s="12">
        <v>39339.22498443263</v>
      </c>
      <c r="I9" s="47">
        <v>38037.90403198933</v>
      </c>
      <c r="J9" s="27">
        <f>IF(OR(J7=0,J8=0)," ",J8/J7*1000)</f>
        <v>39206.51737699655</v>
      </c>
      <c r="K9" s="154" t="s">
        <v>53</v>
      </c>
      <c r="L9" s="12" t="s">
        <v>53</v>
      </c>
      <c r="M9" s="12" t="s">
        <v>53</v>
      </c>
      <c r="N9" s="12">
        <v>35671.61211379626</v>
      </c>
      <c r="O9" s="12" t="s">
        <v>53</v>
      </c>
      <c r="P9" s="47">
        <v>63913.44393592677</v>
      </c>
      <c r="Q9" s="27">
        <f>IF(OR(Q7=0,Q8=0)," ",Q8/Q7*1000)</f>
        <v>56225.66408526938</v>
      </c>
      <c r="R9" s="23">
        <f>IF(OR(R7=0,R8=0)," ",R8/R7*1000)</f>
        <v>45864.48407850802</v>
      </c>
      <c r="S9" s="5"/>
    </row>
    <row r="10" spans="1:19" s="6" customFormat="1" ht="15" customHeight="1">
      <c r="A10" s="161" t="s">
        <v>39</v>
      </c>
      <c r="B10" s="112" t="s">
        <v>9</v>
      </c>
      <c r="C10" s="112" t="s">
        <v>1</v>
      </c>
      <c r="D10" s="101"/>
      <c r="E10" s="45"/>
      <c r="F10" s="45"/>
      <c r="G10" s="45"/>
      <c r="H10" s="45">
        <v>34452</v>
      </c>
      <c r="I10" s="46">
        <v>10971</v>
      </c>
      <c r="J10" s="49">
        <f>SUM(D10:I10)</f>
        <v>45423</v>
      </c>
      <c r="K10" s="101"/>
      <c r="L10" s="70"/>
      <c r="M10" s="70"/>
      <c r="N10" s="70"/>
      <c r="O10" s="70"/>
      <c r="P10" s="71"/>
      <c r="Q10" s="26">
        <f>SUM(K10:P10)</f>
        <v>0</v>
      </c>
      <c r="R10" s="22">
        <f>J10+Q10</f>
        <v>45423</v>
      </c>
      <c r="S10" s="5"/>
    </row>
    <row r="11" spans="1:19" s="6" customFormat="1" ht="15" customHeight="1">
      <c r="A11" s="162"/>
      <c r="B11" s="112" t="s">
        <v>10</v>
      </c>
      <c r="C11" s="112" t="s">
        <v>2</v>
      </c>
      <c r="D11" s="101"/>
      <c r="E11" s="45"/>
      <c r="F11" s="45"/>
      <c r="G11" s="45"/>
      <c r="H11" s="45">
        <v>1308630</v>
      </c>
      <c r="I11" s="46">
        <v>415886</v>
      </c>
      <c r="J11" s="49">
        <f>SUM(D11:I11)</f>
        <v>1724516</v>
      </c>
      <c r="K11" s="101"/>
      <c r="L11" s="70"/>
      <c r="M11" s="70"/>
      <c r="N11" s="70"/>
      <c r="O11" s="70"/>
      <c r="P11" s="71"/>
      <c r="Q11" s="28">
        <f>SUM(K11:P11)</f>
        <v>0</v>
      </c>
      <c r="R11" s="24">
        <f>J11+Q11</f>
        <v>1724516</v>
      </c>
      <c r="S11" s="5"/>
    </row>
    <row r="12" spans="1:19" s="6" customFormat="1" ht="15" customHeight="1" thickBot="1">
      <c r="A12" s="163"/>
      <c r="B12" s="113" t="s">
        <v>18</v>
      </c>
      <c r="C12" s="113" t="s">
        <v>3</v>
      </c>
      <c r="D12" s="154" t="s">
        <v>53</v>
      </c>
      <c r="E12" s="12" t="s">
        <v>53</v>
      </c>
      <c r="F12" s="12" t="s">
        <v>53</v>
      </c>
      <c r="G12" s="12" t="s">
        <v>53</v>
      </c>
      <c r="H12" s="12">
        <v>37984.15186346221</v>
      </c>
      <c r="I12" s="47">
        <v>37907.756813417196</v>
      </c>
      <c r="J12" s="27">
        <f>IF(OR(J10=0,J11=0)," ",J11/J10*1000)</f>
        <v>37965.70019593598</v>
      </c>
      <c r="K12" s="154" t="s">
        <v>53</v>
      </c>
      <c r="L12" s="12" t="s">
        <v>53</v>
      </c>
      <c r="M12" s="12" t="s">
        <v>53</v>
      </c>
      <c r="N12" s="12" t="s">
        <v>53</v>
      </c>
      <c r="O12" s="12" t="s">
        <v>53</v>
      </c>
      <c r="P12" s="47" t="s">
        <v>53</v>
      </c>
      <c r="Q12" s="27" t="str">
        <f>IF(OR(Q10=0,Q11=0)," ",Q11/Q10*1000)</f>
        <v> </v>
      </c>
      <c r="R12" s="23">
        <f>IF(OR(R10=0,R11=0)," ",R11/R10*1000)</f>
        <v>37965.70019593598</v>
      </c>
      <c r="S12" s="7"/>
    </row>
    <row r="13" spans="1:19" s="6" customFormat="1" ht="15" customHeight="1">
      <c r="A13" s="161" t="s">
        <v>22</v>
      </c>
      <c r="B13" s="112" t="s">
        <v>9</v>
      </c>
      <c r="C13" s="112" t="s">
        <v>1</v>
      </c>
      <c r="D13" s="101"/>
      <c r="E13" s="45"/>
      <c r="F13" s="45">
        <v>16748</v>
      </c>
      <c r="G13" s="45"/>
      <c r="H13" s="45"/>
      <c r="I13" s="46">
        <v>13993</v>
      </c>
      <c r="J13" s="49">
        <f>SUM(D13:I13)</f>
        <v>30741</v>
      </c>
      <c r="K13" s="101"/>
      <c r="L13" s="70">
        <v>1795</v>
      </c>
      <c r="M13" s="70"/>
      <c r="N13" s="70"/>
      <c r="O13" s="70"/>
      <c r="P13" s="71"/>
      <c r="Q13" s="26">
        <f>SUM(K13:P13)</f>
        <v>1795</v>
      </c>
      <c r="R13" s="22">
        <f>J13+Q13</f>
        <v>32536</v>
      </c>
      <c r="S13" s="5"/>
    </row>
    <row r="14" spans="1:19" s="6" customFormat="1" ht="15" customHeight="1">
      <c r="A14" s="162"/>
      <c r="B14" s="112" t="s">
        <v>10</v>
      </c>
      <c r="C14" s="112" t="s">
        <v>2</v>
      </c>
      <c r="D14" s="101"/>
      <c r="E14" s="45"/>
      <c r="F14" s="45">
        <v>485061</v>
      </c>
      <c r="G14" s="45"/>
      <c r="H14" s="45"/>
      <c r="I14" s="46">
        <v>603616</v>
      </c>
      <c r="J14" s="49">
        <f>SUM(D14:I14)</f>
        <v>1088677</v>
      </c>
      <c r="K14" s="101"/>
      <c r="L14" s="70">
        <v>78071</v>
      </c>
      <c r="M14" s="70"/>
      <c r="N14" s="70"/>
      <c r="O14" s="70"/>
      <c r="P14" s="71"/>
      <c r="Q14" s="28">
        <f>SUM(K14:P14)</f>
        <v>78071</v>
      </c>
      <c r="R14" s="24">
        <f>J14+Q14</f>
        <v>1166748</v>
      </c>
      <c r="S14" s="5"/>
    </row>
    <row r="15" spans="1:19" s="6" customFormat="1" ht="15" customHeight="1" thickBot="1">
      <c r="A15" s="163"/>
      <c r="B15" s="113" t="s">
        <v>18</v>
      </c>
      <c r="C15" s="113" t="s">
        <v>3</v>
      </c>
      <c r="D15" s="154" t="s">
        <v>53</v>
      </c>
      <c r="E15" s="12" t="s">
        <v>53</v>
      </c>
      <c r="F15" s="12">
        <v>28962.32385956532</v>
      </c>
      <c r="G15" s="12" t="s">
        <v>53</v>
      </c>
      <c r="H15" s="12" t="s">
        <v>53</v>
      </c>
      <c r="I15" s="47">
        <v>43136.99706996355</v>
      </c>
      <c r="J15" s="27">
        <f>IF(OR(J13=0,J14=0)," ",J14/J13*1000)</f>
        <v>35414.495299437236</v>
      </c>
      <c r="K15" s="154" t="s">
        <v>53</v>
      </c>
      <c r="L15" s="12">
        <v>43493.59331476323</v>
      </c>
      <c r="M15" s="12" t="s">
        <v>53</v>
      </c>
      <c r="N15" s="12" t="s">
        <v>53</v>
      </c>
      <c r="O15" s="12" t="s">
        <v>53</v>
      </c>
      <c r="P15" s="47" t="s">
        <v>53</v>
      </c>
      <c r="Q15" s="27">
        <f>IF(OR(Q13=0,Q14=0)," ",Q14/Q13*1000)</f>
        <v>43493.59331476323</v>
      </c>
      <c r="R15" s="23">
        <f>IF(OR(R13=0,R14=0)," ",R14/R13*1000)</f>
        <v>35860.216375706914</v>
      </c>
      <c r="S15" s="10"/>
    </row>
    <row r="16" spans="1:19" s="6" customFormat="1" ht="15" customHeight="1">
      <c r="A16" s="161" t="s">
        <v>20</v>
      </c>
      <c r="B16" s="112" t="s">
        <v>9</v>
      </c>
      <c r="C16" s="112" t="s">
        <v>1</v>
      </c>
      <c r="D16" s="101">
        <v>16533</v>
      </c>
      <c r="E16" s="45">
        <v>23634</v>
      </c>
      <c r="F16" s="45"/>
      <c r="G16" s="45"/>
      <c r="H16" s="45">
        <v>13498</v>
      </c>
      <c r="I16" s="46">
        <v>15324</v>
      </c>
      <c r="J16" s="49">
        <f>SUM(D16:I16)</f>
        <v>68989</v>
      </c>
      <c r="K16" s="101"/>
      <c r="L16" s="70">
        <v>17333</v>
      </c>
      <c r="M16" s="70">
        <v>7745</v>
      </c>
      <c r="N16" s="70">
        <v>4000</v>
      </c>
      <c r="O16" s="70"/>
      <c r="P16" s="71">
        <v>3800</v>
      </c>
      <c r="Q16" s="26">
        <f>SUM(K16:P16)</f>
        <v>32878</v>
      </c>
      <c r="R16" s="22">
        <f>J16+Q16</f>
        <v>101867</v>
      </c>
      <c r="S16" s="5"/>
    </row>
    <row r="17" spans="1:19" s="6" customFormat="1" ht="15" customHeight="1">
      <c r="A17" s="162"/>
      <c r="B17" s="112" t="s">
        <v>10</v>
      </c>
      <c r="C17" s="112" t="s">
        <v>2</v>
      </c>
      <c r="D17" s="101">
        <v>733371</v>
      </c>
      <c r="E17" s="45">
        <v>555708</v>
      </c>
      <c r="F17" s="45"/>
      <c r="G17" s="45"/>
      <c r="H17" s="45">
        <v>523339</v>
      </c>
      <c r="I17" s="46">
        <v>573201</v>
      </c>
      <c r="J17" s="49">
        <f>SUM(D17:I17)</f>
        <v>2385619</v>
      </c>
      <c r="K17" s="101"/>
      <c r="L17" s="70">
        <v>644305</v>
      </c>
      <c r="M17" s="70">
        <v>343680</v>
      </c>
      <c r="N17" s="70">
        <v>238017</v>
      </c>
      <c r="O17" s="70"/>
      <c r="P17" s="71">
        <v>225693</v>
      </c>
      <c r="Q17" s="26">
        <f>SUM(K17:P17)</f>
        <v>1451695</v>
      </c>
      <c r="R17" s="22">
        <f>J17+Q17</f>
        <v>3837314</v>
      </c>
      <c r="S17" s="5"/>
    </row>
    <row r="18" spans="1:19" s="6" customFormat="1" ht="15" customHeight="1" thickBot="1">
      <c r="A18" s="163"/>
      <c r="B18" s="113" t="s">
        <v>18</v>
      </c>
      <c r="C18" s="113" t="s">
        <v>3</v>
      </c>
      <c r="D18" s="37">
        <v>44358.01125022682</v>
      </c>
      <c r="E18" s="12">
        <v>23513.074384361513</v>
      </c>
      <c r="F18" s="12" t="s">
        <v>53</v>
      </c>
      <c r="G18" s="12" t="s">
        <v>53</v>
      </c>
      <c r="H18" s="12">
        <v>38771.59579196919</v>
      </c>
      <c r="I18" s="47">
        <v>37405.44244322631</v>
      </c>
      <c r="J18" s="27">
        <f>IF(OR(J16=0,J17=0)," ",J17/J16*1000)</f>
        <v>34579.70111177144</v>
      </c>
      <c r="K18" s="37" t="s">
        <v>53</v>
      </c>
      <c r="L18" s="12">
        <v>37172.1571568684</v>
      </c>
      <c r="M18" s="12">
        <v>44374.435119431895</v>
      </c>
      <c r="N18" s="12">
        <v>59504.25</v>
      </c>
      <c r="O18" s="12" t="s">
        <v>53</v>
      </c>
      <c r="P18" s="47">
        <v>59392.8947368421</v>
      </c>
      <c r="Q18" s="27">
        <f>IF(OR(Q16=0,Q17=0)," ",Q17/Q16*1000)</f>
        <v>44153.993551919215</v>
      </c>
      <c r="R18" s="23">
        <f>IF(OR(R16=0,R17=0)," ",R17/R16*1000)</f>
        <v>37669.84401229053</v>
      </c>
      <c r="S18" s="7"/>
    </row>
    <row r="19" spans="1:19" s="6" customFormat="1" ht="15" customHeight="1">
      <c r="A19" s="161" t="s">
        <v>38</v>
      </c>
      <c r="B19" s="112" t="s">
        <v>9</v>
      </c>
      <c r="C19" s="112" t="s">
        <v>1</v>
      </c>
      <c r="D19" s="101"/>
      <c r="E19" s="45"/>
      <c r="F19" s="45"/>
      <c r="G19" s="45"/>
      <c r="H19" s="45"/>
      <c r="I19" s="46"/>
      <c r="J19" s="49">
        <f>SUM(D19:I19)</f>
        <v>0</v>
      </c>
      <c r="K19" s="101"/>
      <c r="L19" s="70"/>
      <c r="M19" s="70"/>
      <c r="N19" s="70"/>
      <c r="O19" s="70"/>
      <c r="P19" s="71"/>
      <c r="Q19" s="26">
        <f>SUM(K19:P19)</f>
        <v>0</v>
      </c>
      <c r="R19" s="22">
        <f>J19+Q19</f>
        <v>0</v>
      </c>
      <c r="S19" s="5"/>
    </row>
    <row r="20" spans="1:19" s="6" customFormat="1" ht="15" customHeight="1">
      <c r="A20" s="162"/>
      <c r="B20" s="112" t="s">
        <v>10</v>
      </c>
      <c r="C20" s="112" t="s">
        <v>2</v>
      </c>
      <c r="D20" s="101"/>
      <c r="E20" s="45"/>
      <c r="F20" s="45"/>
      <c r="G20" s="45"/>
      <c r="H20" s="45"/>
      <c r="I20" s="46"/>
      <c r="J20" s="49">
        <f>SUM(D20:I20)</f>
        <v>0</v>
      </c>
      <c r="K20" s="101"/>
      <c r="L20" s="70"/>
      <c r="M20" s="70"/>
      <c r="N20" s="70"/>
      <c r="O20" s="70"/>
      <c r="P20" s="71"/>
      <c r="Q20" s="26">
        <f>SUM(K20:P20)</f>
        <v>0</v>
      </c>
      <c r="R20" s="22">
        <f>J20+Q20</f>
        <v>0</v>
      </c>
      <c r="S20" s="5"/>
    </row>
    <row r="21" spans="1:19" s="6" customFormat="1" ht="15" customHeight="1" thickBot="1">
      <c r="A21" s="163"/>
      <c r="B21" s="113" t="s">
        <v>18</v>
      </c>
      <c r="C21" s="113" t="s">
        <v>3</v>
      </c>
      <c r="D21" s="154" t="s">
        <v>53</v>
      </c>
      <c r="E21" s="12" t="s">
        <v>53</v>
      </c>
      <c r="F21" s="12" t="s">
        <v>53</v>
      </c>
      <c r="G21" s="12" t="s">
        <v>53</v>
      </c>
      <c r="H21" s="12" t="s">
        <v>53</v>
      </c>
      <c r="I21" s="47" t="s">
        <v>53</v>
      </c>
      <c r="J21" s="27" t="str">
        <f>IF(OR(J19=0,J20=0)," ",J20/J19*1000)</f>
        <v> </v>
      </c>
      <c r="K21" s="154" t="s">
        <v>53</v>
      </c>
      <c r="L21" s="12" t="s">
        <v>53</v>
      </c>
      <c r="M21" s="12" t="s">
        <v>53</v>
      </c>
      <c r="N21" s="12" t="s">
        <v>53</v>
      </c>
      <c r="O21" s="12" t="s">
        <v>53</v>
      </c>
      <c r="P21" s="47" t="s">
        <v>53</v>
      </c>
      <c r="Q21" s="27" t="str">
        <f>IF(OR(Q19=0,Q20=0)," ",Q20/Q19*1000)</f>
        <v> </v>
      </c>
      <c r="R21" s="23" t="str">
        <f>IF(OR(R19=0,R20=0)," ",R20/R19*1000)</f>
        <v> </v>
      </c>
      <c r="S21" s="7"/>
    </row>
    <row r="22" spans="1:19" s="6" customFormat="1" ht="15" customHeight="1">
      <c r="A22" s="161" t="s">
        <v>21</v>
      </c>
      <c r="B22" s="112" t="s">
        <v>9</v>
      </c>
      <c r="C22" s="112" t="s">
        <v>1</v>
      </c>
      <c r="D22" s="101"/>
      <c r="E22" s="45"/>
      <c r="F22" s="45"/>
      <c r="G22" s="45"/>
      <c r="H22" s="45"/>
      <c r="I22" s="46"/>
      <c r="J22" s="49">
        <f>SUM(D22:I22)</f>
        <v>0</v>
      </c>
      <c r="K22" s="101"/>
      <c r="L22" s="70"/>
      <c r="M22" s="70"/>
      <c r="N22" s="70"/>
      <c r="O22" s="70"/>
      <c r="P22" s="71"/>
      <c r="Q22" s="26">
        <f>SUM(K22:P22)</f>
        <v>0</v>
      </c>
      <c r="R22" s="22">
        <f>J22+Q22</f>
        <v>0</v>
      </c>
      <c r="S22" s="5"/>
    </row>
    <row r="23" spans="1:19" s="6" customFormat="1" ht="15" customHeight="1">
      <c r="A23" s="162"/>
      <c r="B23" s="112" t="s">
        <v>10</v>
      </c>
      <c r="C23" s="112" t="s">
        <v>2</v>
      </c>
      <c r="D23" s="101"/>
      <c r="E23" s="45"/>
      <c r="F23" s="45"/>
      <c r="G23" s="45"/>
      <c r="H23" s="45"/>
      <c r="I23" s="46"/>
      <c r="J23" s="49">
        <f>SUM(D23:I23)</f>
        <v>0</v>
      </c>
      <c r="K23" s="101"/>
      <c r="L23" s="70"/>
      <c r="M23" s="70"/>
      <c r="N23" s="70"/>
      <c r="O23" s="70"/>
      <c r="P23" s="71"/>
      <c r="Q23" s="26">
        <f>SUM(K23:P23)</f>
        <v>0</v>
      </c>
      <c r="R23" s="22">
        <f>J23+Q23</f>
        <v>0</v>
      </c>
      <c r="S23" s="5"/>
    </row>
    <row r="24" spans="1:19" s="6" customFormat="1" ht="15" customHeight="1" thickBot="1">
      <c r="A24" s="163"/>
      <c r="B24" s="113" t="s">
        <v>18</v>
      </c>
      <c r="C24" s="113" t="s">
        <v>3</v>
      </c>
      <c r="D24" s="154" t="s">
        <v>53</v>
      </c>
      <c r="E24" s="12" t="s">
        <v>53</v>
      </c>
      <c r="F24" s="12" t="s">
        <v>53</v>
      </c>
      <c r="G24" s="12" t="s">
        <v>53</v>
      </c>
      <c r="H24" s="12" t="s">
        <v>53</v>
      </c>
      <c r="I24" s="47" t="s">
        <v>53</v>
      </c>
      <c r="J24" s="27" t="str">
        <f>IF(OR(J22=0,J23=0)," ",J23/J22*1000)</f>
        <v> </v>
      </c>
      <c r="K24" s="154" t="s">
        <v>53</v>
      </c>
      <c r="L24" s="12" t="s">
        <v>53</v>
      </c>
      <c r="M24" s="12" t="s">
        <v>53</v>
      </c>
      <c r="N24" s="12" t="s">
        <v>53</v>
      </c>
      <c r="O24" s="12" t="s">
        <v>53</v>
      </c>
      <c r="P24" s="47" t="s">
        <v>53</v>
      </c>
      <c r="Q24" s="27" t="str">
        <f>IF(OR(Q22=0,Q23=0)," ",Q23/Q22*1000)</f>
        <v> </v>
      </c>
      <c r="R24" s="23" t="str">
        <f>IF(OR(R22=0,R23=0)," ",R23/R22*1000)</f>
        <v> </v>
      </c>
      <c r="S24" s="7"/>
    </row>
    <row r="25" spans="1:19" s="6" customFormat="1" ht="15" customHeight="1">
      <c r="A25" s="161" t="s">
        <v>46</v>
      </c>
      <c r="B25" s="112" t="s">
        <v>9</v>
      </c>
      <c r="C25" s="112" t="s">
        <v>1</v>
      </c>
      <c r="D25" s="101"/>
      <c r="E25" s="45"/>
      <c r="F25" s="45"/>
      <c r="G25" s="45"/>
      <c r="H25" s="45"/>
      <c r="I25" s="46"/>
      <c r="J25" s="49">
        <f>SUM(D25:I25)</f>
        <v>0</v>
      </c>
      <c r="K25" s="101"/>
      <c r="L25" s="70"/>
      <c r="M25" s="70"/>
      <c r="N25" s="70"/>
      <c r="O25" s="70"/>
      <c r="P25" s="71"/>
      <c r="Q25" s="26">
        <f>SUM(K25:P25)</f>
        <v>0</v>
      </c>
      <c r="R25" s="22">
        <f>J25+Q25</f>
        <v>0</v>
      </c>
      <c r="S25" s="5"/>
    </row>
    <row r="26" spans="1:19" s="6" customFormat="1" ht="15" customHeight="1">
      <c r="A26" s="162"/>
      <c r="B26" s="112" t="s">
        <v>10</v>
      </c>
      <c r="C26" s="112" t="s">
        <v>2</v>
      </c>
      <c r="D26" s="101"/>
      <c r="E26" s="45"/>
      <c r="F26" s="45"/>
      <c r="G26" s="45"/>
      <c r="H26" s="45"/>
      <c r="I26" s="46"/>
      <c r="J26" s="49">
        <f>SUM(D26:I26)</f>
        <v>0</v>
      </c>
      <c r="K26" s="101"/>
      <c r="L26" s="70"/>
      <c r="M26" s="70"/>
      <c r="N26" s="70"/>
      <c r="O26" s="70"/>
      <c r="P26" s="71"/>
      <c r="Q26" s="26">
        <f>SUM(K26:P26)</f>
        <v>0</v>
      </c>
      <c r="R26" s="22">
        <f>J26+Q26</f>
        <v>0</v>
      </c>
      <c r="S26" s="5"/>
    </row>
    <row r="27" spans="1:19" s="6" customFormat="1" ht="15" customHeight="1" thickBot="1">
      <c r="A27" s="163"/>
      <c r="B27" s="113" t="s">
        <v>18</v>
      </c>
      <c r="C27" s="113" t="s">
        <v>3</v>
      </c>
      <c r="D27" s="154" t="s">
        <v>53</v>
      </c>
      <c r="E27" s="12" t="s">
        <v>53</v>
      </c>
      <c r="F27" s="12" t="s">
        <v>53</v>
      </c>
      <c r="G27" s="12" t="s">
        <v>53</v>
      </c>
      <c r="H27" s="12" t="s">
        <v>53</v>
      </c>
      <c r="I27" s="47" t="s">
        <v>53</v>
      </c>
      <c r="J27" s="27" t="str">
        <f>IF(OR(J25=0,J26=0)," ",J26/J25*1000)</f>
        <v> </v>
      </c>
      <c r="K27" s="154" t="s">
        <v>53</v>
      </c>
      <c r="L27" s="12" t="s">
        <v>53</v>
      </c>
      <c r="M27" s="12" t="s">
        <v>53</v>
      </c>
      <c r="N27" s="12" t="s">
        <v>53</v>
      </c>
      <c r="O27" s="12" t="s">
        <v>53</v>
      </c>
      <c r="P27" s="47" t="s">
        <v>53</v>
      </c>
      <c r="Q27" s="27" t="str">
        <f>IF(OR(Q25=0,Q26=0)," ",Q26/Q25*1000)</f>
        <v> </v>
      </c>
      <c r="R27" s="23" t="str">
        <f>IF(OR(R25=0,R26=0)," ",R26/R25*1000)</f>
        <v> </v>
      </c>
      <c r="S27" s="10"/>
    </row>
    <row r="28" spans="1:19" s="6" customFormat="1" ht="15" customHeight="1">
      <c r="A28" s="161" t="s">
        <v>49</v>
      </c>
      <c r="B28" s="112" t="s">
        <v>9</v>
      </c>
      <c r="C28" s="112" t="s">
        <v>1</v>
      </c>
      <c r="D28" s="101"/>
      <c r="E28" s="45"/>
      <c r="F28" s="45"/>
      <c r="G28" s="45"/>
      <c r="H28" s="45"/>
      <c r="I28" s="46"/>
      <c r="J28" s="49">
        <f>SUM(D28:I28)</f>
        <v>0</v>
      </c>
      <c r="K28" s="101"/>
      <c r="L28" s="70"/>
      <c r="M28" s="70"/>
      <c r="N28" s="70"/>
      <c r="O28" s="70"/>
      <c r="P28" s="71"/>
      <c r="Q28" s="26">
        <f>SUM(K28:P28)</f>
        <v>0</v>
      </c>
      <c r="R28" s="22">
        <f>J28+Q28</f>
        <v>0</v>
      </c>
      <c r="S28" s="5"/>
    </row>
    <row r="29" spans="1:19" s="6" customFormat="1" ht="15" customHeight="1">
      <c r="A29" s="162"/>
      <c r="B29" s="112" t="s">
        <v>10</v>
      </c>
      <c r="C29" s="112" t="s">
        <v>2</v>
      </c>
      <c r="D29" s="101"/>
      <c r="E29" s="45"/>
      <c r="F29" s="45"/>
      <c r="G29" s="45"/>
      <c r="H29" s="45"/>
      <c r="I29" s="46"/>
      <c r="J29" s="49">
        <f>SUM(D29:I29)</f>
        <v>0</v>
      </c>
      <c r="K29" s="101"/>
      <c r="L29" s="70"/>
      <c r="M29" s="70"/>
      <c r="N29" s="70"/>
      <c r="O29" s="70"/>
      <c r="P29" s="71"/>
      <c r="Q29" s="26">
        <f>SUM(K29:P29)</f>
        <v>0</v>
      </c>
      <c r="R29" s="22">
        <f>J29+Q29</f>
        <v>0</v>
      </c>
      <c r="S29" s="5"/>
    </row>
    <row r="30" spans="1:19" s="6" customFormat="1" ht="15" customHeight="1" thickBot="1">
      <c r="A30" s="163"/>
      <c r="B30" s="113" t="s">
        <v>18</v>
      </c>
      <c r="C30" s="113" t="s">
        <v>3</v>
      </c>
      <c r="D30" s="154" t="s">
        <v>53</v>
      </c>
      <c r="E30" s="12" t="s">
        <v>53</v>
      </c>
      <c r="F30" s="12" t="s">
        <v>53</v>
      </c>
      <c r="G30" s="12" t="s">
        <v>53</v>
      </c>
      <c r="H30" s="12" t="s">
        <v>53</v>
      </c>
      <c r="I30" s="47" t="s">
        <v>53</v>
      </c>
      <c r="J30" s="27" t="str">
        <f>IF(OR(J28=0,J29=0)," ",J29/J28*1000)</f>
        <v> </v>
      </c>
      <c r="K30" s="154" t="s">
        <v>53</v>
      </c>
      <c r="L30" s="12" t="s">
        <v>53</v>
      </c>
      <c r="M30" s="12" t="s">
        <v>53</v>
      </c>
      <c r="N30" s="12" t="s">
        <v>53</v>
      </c>
      <c r="O30" s="12" t="s">
        <v>53</v>
      </c>
      <c r="P30" s="47" t="s">
        <v>53</v>
      </c>
      <c r="Q30" s="27" t="str">
        <f>IF(OR(Q28=0,Q29=0)," ",Q29/Q28*1000)</f>
        <v> </v>
      </c>
      <c r="R30" s="23" t="str">
        <f>IF(OR(R28=0,R29=0)," ",R29/R28*1000)</f>
        <v> </v>
      </c>
      <c r="S30" s="7"/>
    </row>
    <row r="31" spans="1:19" s="6" customFormat="1" ht="15" customHeight="1">
      <c r="A31" s="161" t="s">
        <v>48</v>
      </c>
      <c r="B31" s="112" t="s">
        <v>9</v>
      </c>
      <c r="C31" s="112" t="s">
        <v>1</v>
      </c>
      <c r="D31" s="101">
        <v>11573</v>
      </c>
      <c r="E31" s="45"/>
      <c r="F31" s="45">
        <v>6434</v>
      </c>
      <c r="G31" s="45"/>
      <c r="H31" s="45">
        <v>2497</v>
      </c>
      <c r="I31" s="46">
        <v>20054</v>
      </c>
      <c r="J31" s="49">
        <f>SUM(D31:I31)</f>
        <v>40558</v>
      </c>
      <c r="K31" s="101">
        <v>11621</v>
      </c>
      <c r="L31" s="70"/>
      <c r="M31" s="70"/>
      <c r="N31" s="70"/>
      <c r="O31" s="70">
        <v>2999</v>
      </c>
      <c r="P31" s="71">
        <v>2370</v>
      </c>
      <c r="Q31" s="26">
        <f>SUM(K31:P31)</f>
        <v>16990</v>
      </c>
      <c r="R31" s="22">
        <f>J31+Q31</f>
        <v>57548</v>
      </c>
      <c r="S31" s="5"/>
    </row>
    <row r="32" spans="1:19" s="6" customFormat="1" ht="15" customHeight="1">
      <c r="A32" s="162"/>
      <c r="B32" s="112" t="s">
        <v>10</v>
      </c>
      <c r="C32" s="112" t="s">
        <v>2</v>
      </c>
      <c r="D32" s="101">
        <v>355792</v>
      </c>
      <c r="E32" s="45"/>
      <c r="F32" s="45">
        <v>238085</v>
      </c>
      <c r="G32" s="45"/>
      <c r="H32" s="45">
        <v>93288</v>
      </c>
      <c r="I32" s="46">
        <v>785460</v>
      </c>
      <c r="J32" s="49">
        <f>SUM(D32:I32)</f>
        <v>1472625</v>
      </c>
      <c r="K32" s="101">
        <v>452687</v>
      </c>
      <c r="L32" s="70"/>
      <c r="M32" s="70"/>
      <c r="N32" s="70"/>
      <c r="O32" s="70">
        <v>195242</v>
      </c>
      <c r="P32" s="71">
        <v>143991</v>
      </c>
      <c r="Q32" s="28">
        <f>SUM(K32:P32)</f>
        <v>791920</v>
      </c>
      <c r="R32" s="24">
        <f>J32+Q32</f>
        <v>2264545</v>
      </c>
      <c r="S32" s="5"/>
    </row>
    <row r="33" spans="1:19" s="6" customFormat="1" ht="15" customHeight="1" thickBot="1">
      <c r="A33" s="163"/>
      <c r="B33" s="113" t="s">
        <v>18</v>
      </c>
      <c r="C33" s="113" t="s">
        <v>3</v>
      </c>
      <c r="D33" s="154">
        <v>30743.28177654886</v>
      </c>
      <c r="E33" s="12" t="s">
        <v>53</v>
      </c>
      <c r="F33" s="12">
        <v>37004.19645632577</v>
      </c>
      <c r="G33" s="12" t="s">
        <v>53</v>
      </c>
      <c r="H33" s="12">
        <v>37360.03203844614</v>
      </c>
      <c r="I33" s="47">
        <v>39167.24842924105</v>
      </c>
      <c r="J33" s="27">
        <f>IF(OR(J31=0,J32=0)," ",J32/J31*1000)</f>
        <v>36309.11287538833</v>
      </c>
      <c r="K33" s="154">
        <v>38954.22080715945</v>
      </c>
      <c r="L33" s="12" t="s">
        <v>53</v>
      </c>
      <c r="M33" s="12" t="s">
        <v>53</v>
      </c>
      <c r="N33" s="12" t="s">
        <v>53</v>
      </c>
      <c r="O33" s="12">
        <v>65102.36745581861</v>
      </c>
      <c r="P33" s="47">
        <v>60755.696202531646</v>
      </c>
      <c r="Q33" s="27">
        <f>IF(OR(Q31=0,Q32=0)," ",Q32/Q31*1000)</f>
        <v>46610.94761624485</v>
      </c>
      <c r="R33" s="23">
        <f>IF(OR(R31=0,R32=0)," ",R32/R31*1000)</f>
        <v>39350.54215611316</v>
      </c>
      <c r="S33" s="10"/>
    </row>
    <row r="34" spans="1:19" s="6" customFormat="1" ht="15" customHeight="1">
      <c r="A34" s="161" t="s">
        <v>54</v>
      </c>
      <c r="B34" s="112" t="s">
        <v>9</v>
      </c>
      <c r="C34" s="112" t="s">
        <v>1</v>
      </c>
      <c r="D34" s="101"/>
      <c r="E34" s="45"/>
      <c r="F34" s="45"/>
      <c r="G34" s="45"/>
      <c r="H34" s="45"/>
      <c r="I34" s="46"/>
      <c r="J34" s="49">
        <f>SUM(D34:I34)</f>
        <v>0</v>
      </c>
      <c r="K34" s="101"/>
      <c r="L34" s="70"/>
      <c r="M34" s="70"/>
      <c r="N34" s="70"/>
      <c r="O34" s="70"/>
      <c r="P34" s="71"/>
      <c r="Q34" s="26">
        <f>SUM(K34:P34)</f>
        <v>0</v>
      </c>
      <c r="R34" s="22">
        <f>J34+Q34</f>
        <v>0</v>
      </c>
      <c r="S34" s="10"/>
    </row>
    <row r="35" spans="1:19" s="6" customFormat="1" ht="15" customHeight="1">
      <c r="A35" s="162"/>
      <c r="B35" s="112" t="s">
        <v>10</v>
      </c>
      <c r="C35" s="112" t="s">
        <v>2</v>
      </c>
      <c r="D35" s="101"/>
      <c r="E35" s="45"/>
      <c r="F35" s="45"/>
      <c r="G35" s="45"/>
      <c r="H35" s="45"/>
      <c r="I35" s="46"/>
      <c r="J35" s="49">
        <f>SUM(D35:I35)</f>
        <v>0</v>
      </c>
      <c r="K35" s="101"/>
      <c r="L35" s="70"/>
      <c r="M35" s="70"/>
      <c r="N35" s="70"/>
      <c r="O35" s="70"/>
      <c r="P35" s="71"/>
      <c r="Q35" s="26">
        <f>SUM(K35:P35)</f>
        <v>0</v>
      </c>
      <c r="R35" s="22">
        <f>J35+Q35</f>
        <v>0</v>
      </c>
      <c r="S35" s="10"/>
    </row>
    <row r="36" spans="1:19" s="6" customFormat="1" ht="15" customHeight="1" thickBot="1">
      <c r="A36" s="163"/>
      <c r="B36" s="113" t="s">
        <v>18</v>
      </c>
      <c r="C36" s="113" t="s">
        <v>3</v>
      </c>
      <c r="D36" s="154" t="s">
        <v>53</v>
      </c>
      <c r="E36" s="12" t="s">
        <v>53</v>
      </c>
      <c r="F36" s="12" t="s">
        <v>53</v>
      </c>
      <c r="G36" s="12" t="s">
        <v>53</v>
      </c>
      <c r="H36" s="12" t="s">
        <v>53</v>
      </c>
      <c r="I36" s="47" t="s">
        <v>53</v>
      </c>
      <c r="J36" s="27" t="str">
        <f>IF(OR(J34=0,J35=0)," ",J35/J34*1000)</f>
        <v> </v>
      </c>
      <c r="K36" s="154" t="s">
        <v>53</v>
      </c>
      <c r="L36" s="12" t="s">
        <v>53</v>
      </c>
      <c r="M36" s="12" t="s">
        <v>53</v>
      </c>
      <c r="N36" s="12" t="s">
        <v>53</v>
      </c>
      <c r="O36" s="12" t="s">
        <v>53</v>
      </c>
      <c r="P36" s="47" t="s">
        <v>53</v>
      </c>
      <c r="Q36" s="27" t="str">
        <f>IF(OR(Q34=0,Q35=0)," ",Q35/Q34*1000)</f>
        <v> </v>
      </c>
      <c r="R36" s="23" t="str">
        <f>IF(OR(R34=0,R35=0)," ",R35/R34*1000)</f>
        <v> </v>
      </c>
      <c r="S36" s="10"/>
    </row>
    <row r="37" spans="1:19" s="6" customFormat="1" ht="15" customHeight="1">
      <c r="A37" s="161" t="s">
        <v>50</v>
      </c>
      <c r="B37" s="114" t="s">
        <v>9</v>
      </c>
      <c r="C37" s="114" t="s">
        <v>1</v>
      </c>
      <c r="D37" s="101"/>
      <c r="E37" s="45"/>
      <c r="F37" s="45"/>
      <c r="G37" s="45"/>
      <c r="H37" s="45"/>
      <c r="I37" s="46"/>
      <c r="J37" s="49">
        <f>SUM(D37:I37)</f>
        <v>0</v>
      </c>
      <c r="K37" s="101"/>
      <c r="L37" s="70"/>
      <c r="M37" s="70"/>
      <c r="N37" s="70"/>
      <c r="O37" s="70"/>
      <c r="P37" s="71"/>
      <c r="Q37" s="26">
        <f>SUM(K37:P37)</f>
        <v>0</v>
      </c>
      <c r="R37" s="22">
        <f>J37+Q37</f>
        <v>0</v>
      </c>
      <c r="S37" s="5"/>
    </row>
    <row r="38" spans="1:19" s="6" customFormat="1" ht="15" customHeight="1">
      <c r="A38" s="162"/>
      <c r="B38" s="112" t="s">
        <v>10</v>
      </c>
      <c r="C38" s="112" t="s">
        <v>2</v>
      </c>
      <c r="D38" s="43"/>
      <c r="E38" s="45"/>
      <c r="F38" s="45"/>
      <c r="G38" s="45"/>
      <c r="H38" s="45"/>
      <c r="I38" s="46"/>
      <c r="J38" s="49">
        <f>SUM(D38:I38)</f>
        <v>0</v>
      </c>
      <c r="K38" s="101"/>
      <c r="L38" s="70"/>
      <c r="M38" s="70"/>
      <c r="N38" s="70"/>
      <c r="O38" s="70"/>
      <c r="P38" s="71"/>
      <c r="Q38" s="26">
        <f>SUM(K38:P38)</f>
        <v>0</v>
      </c>
      <c r="R38" s="22">
        <f>J38+Q38</f>
        <v>0</v>
      </c>
      <c r="S38" s="5"/>
    </row>
    <row r="39" spans="1:19" s="6" customFormat="1" ht="15" customHeight="1" thickBot="1">
      <c r="A39" s="163"/>
      <c r="B39" s="113" t="s">
        <v>18</v>
      </c>
      <c r="C39" s="113" t="s">
        <v>3</v>
      </c>
      <c r="D39" s="154" t="s">
        <v>53</v>
      </c>
      <c r="E39" s="12" t="s">
        <v>53</v>
      </c>
      <c r="F39" s="12" t="s">
        <v>53</v>
      </c>
      <c r="G39" s="12" t="s">
        <v>53</v>
      </c>
      <c r="H39" s="12" t="s">
        <v>53</v>
      </c>
      <c r="I39" s="47" t="s">
        <v>53</v>
      </c>
      <c r="J39" s="27" t="str">
        <f>IF(OR(J37=0,J38=0)," ",J38/J37*1000)</f>
        <v> </v>
      </c>
      <c r="K39" s="154" t="s">
        <v>53</v>
      </c>
      <c r="L39" s="12" t="s">
        <v>53</v>
      </c>
      <c r="M39" s="12" t="s">
        <v>53</v>
      </c>
      <c r="N39" s="12" t="s">
        <v>53</v>
      </c>
      <c r="O39" s="12" t="s">
        <v>53</v>
      </c>
      <c r="P39" s="47" t="s">
        <v>53</v>
      </c>
      <c r="Q39" s="27" t="str">
        <f>IF(OR(Q37=0,Q38=0)," ",Q38/Q37*1000)</f>
        <v> </v>
      </c>
      <c r="R39" s="23" t="str">
        <f>IF(OR(R37=0,R38=0)," ",R38/R37*1000)</f>
        <v> </v>
      </c>
      <c r="S39" s="10"/>
    </row>
    <row r="40" spans="1:19" s="6" customFormat="1" ht="15" customHeight="1">
      <c r="A40" s="161" t="s">
        <v>11</v>
      </c>
      <c r="B40" s="114" t="s">
        <v>9</v>
      </c>
      <c r="C40" s="114" t="s">
        <v>1</v>
      </c>
      <c r="D40" s="43"/>
      <c r="E40" s="45"/>
      <c r="F40" s="45"/>
      <c r="G40" s="45"/>
      <c r="H40" s="45"/>
      <c r="I40" s="46"/>
      <c r="J40" s="49">
        <f>SUM(D40:I40)</f>
        <v>0</v>
      </c>
      <c r="K40" s="101"/>
      <c r="L40" s="70"/>
      <c r="M40" s="70"/>
      <c r="N40" s="70"/>
      <c r="O40" s="70"/>
      <c r="P40" s="71"/>
      <c r="Q40" s="26">
        <f>SUM(K40:P40)</f>
        <v>0</v>
      </c>
      <c r="R40" s="22">
        <f>J40+Q40</f>
        <v>0</v>
      </c>
      <c r="S40" s="5"/>
    </row>
    <row r="41" spans="1:19" s="6" customFormat="1" ht="15" customHeight="1">
      <c r="A41" s="162"/>
      <c r="B41" s="112" t="s">
        <v>10</v>
      </c>
      <c r="C41" s="112" t="s">
        <v>2</v>
      </c>
      <c r="D41" s="43"/>
      <c r="E41" s="45"/>
      <c r="F41" s="45"/>
      <c r="G41" s="45"/>
      <c r="H41" s="45"/>
      <c r="I41" s="46"/>
      <c r="J41" s="49">
        <f>SUM(D41:I41)</f>
        <v>0</v>
      </c>
      <c r="K41" s="101"/>
      <c r="L41" s="70"/>
      <c r="M41" s="70"/>
      <c r="N41" s="70"/>
      <c r="O41" s="70"/>
      <c r="P41" s="71"/>
      <c r="Q41" s="26">
        <f>SUM(K41:P41)</f>
        <v>0</v>
      </c>
      <c r="R41" s="22">
        <f>J41+Q41</f>
        <v>0</v>
      </c>
      <c r="S41" s="5"/>
    </row>
    <row r="42" spans="1:19" s="6" customFormat="1" ht="15" customHeight="1" thickBot="1">
      <c r="A42" s="163"/>
      <c r="B42" s="113" t="s">
        <v>18</v>
      </c>
      <c r="C42" s="113" t="s">
        <v>3</v>
      </c>
      <c r="D42" s="154" t="s">
        <v>53</v>
      </c>
      <c r="E42" s="12" t="s">
        <v>53</v>
      </c>
      <c r="F42" s="12" t="s">
        <v>53</v>
      </c>
      <c r="G42" s="12" t="s">
        <v>53</v>
      </c>
      <c r="H42" s="12" t="s">
        <v>53</v>
      </c>
      <c r="I42" s="47" t="s">
        <v>53</v>
      </c>
      <c r="J42" s="27" t="str">
        <f>IF(OR(J40=0,J41=0)," ",J41/J40*1000)</f>
        <v> </v>
      </c>
      <c r="K42" s="154" t="s">
        <v>53</v>
      </c>
      <c r="L42" s="12" t="s">
        <v>53</v>
      </c>
      <c r="M42" s="12" t="s">
        <v>53</v>
      </c>
      <c r="N42" s="12" t="s">
        <v>53</v>
      </c>
      <c r="O42" s="12" t="s">
        <v>53</v>
      </c>
      <c r="P42" s="47" t="s">
        <v>53</v>
      </c>
      <c r="Q42" s="27" t="str">
        <f>IF(OR(Q40=0,Q41=0)," ",Q41/Q40*1000)</f>
        <v> </v>
      </c>
      <c r="R42" s="23" t="str">
        <f>IF(OR(R40=0,R41=0)," ",R41/R40*1000)</f>
        <v> </v>
      </c>
      <c r="S42" s="10"/>
    </row>
    <row r="43" spans="1:19" s="6" customFormat="1" ht="15" customHeight="1">
      <c r="A43" s="161" t="s">
        <v>47</v>
      </c>
      <c r="B43" s="114" t="s">
        <v>9</v>
      </c>
      <c r="C43" s="114" t="s">
        <v>1</v>
      </c>
      <c r="D43" s="43"/>
      <c r="E43" s="45"/>
      <c r="F43" s="45"/>
      <c r="G43" s="45"/>
      <c r="H43" s="45"/>
      <c r="I43" s="46"/>
      <c r="J43" s="49">
        <f>SUM(D43:I43)</f>
        <v>0</v>
      </c>
      <c r="K43" s="101"/>
      <c r="L43" s="70"/>
      <c r="M43" s="70"/>
      <c r="N43" s="70"/>
      <c r="O43" s="70"/>
      <c r="P43" s="71"/>
      <c r="Q43" s="26">
        <f>SUM(K43:P43)</f>
        <v>0</v>
      </c>
      <c r="R43" s="22">
        <f>J43+Q43</f>
        <v>0</v>
      </c>
      <c r="S43" s="5"/>
    </row>
    <row r="44" spans="1:19" s="6" customFormat="1" ht="15" customHeight="1">
      <c r="A44" s="162"/>
      <c r="B44" s="112" t="s">
        <v>10</v>
      </c>
      <c r="C44" s="112" t="s">
        <v>2</v>
      </c>
      <c r="D44" s="43"/>
      <c r="E44" s="45"/>
      <c r="F44" s="45"/>
      <c r="G44" s="45"/>
      <c r="H44" s="45"/>
      <c r="I44" s="46"/>
      <c r="J44" s="49">
        <f>SUM(D44:I44)</f>
        <v>0</v>
      </c>
      <c r="K44" s="101"/>
      <c r="L44" s="70"/>
      <c r="M44" s="70"/>
      <c r="N44" s="70"/>
      <c r="O44" s="70"/>
      <c r="P44" s="71"/>
      <c r="Q44" s="26">
        <f>SUM(K44:P44)</f>
        <v>0</v>
      </c>
      <c r="R44" s="22">
        <f>J44+Q44</f>
        <v>0</v>
      </c>
      <c r="S44" s="5"/>
    </row>
    <row r="45" spans="1:19" s="6" customFormat="1" ht="15" customHeight="1" thickBot="1">
      <c r="A45" s="163"/>
      <c r="B45" s="113" t="s">
        <v>18</v>
      </c>
      <c r="C45" s="113" t="s">
        <v>3</v>
      </c>
      <c r="D45" s="154" t="s">
        <v>53</v>
      </c>
      <c r="E45" s="12" t="s">
        <v>53</v>
      </c>
      <c r="F45" s="12" t="s">
        <v>53</v>
      </c>
      <c r="G45" s="12" t="s">
        <v>53</v>
      </c>
      <c r="H45" s="12" t="s">
        <v>53</v>
      </c>
      <c r="I45" s="47" t="s">
        <v>53</v>
      </c>
      <c r="J45" s="27" t="str">
        <f>IF(OR(J43=0,J44=0)," ",J44/J43*1000)</f>
        <v> </v>
      </c>
      <c r="K45" s="154" t="s">
        <v>53</v>
      </c>
      <c r="L45" s="12" t="s">
        <v>53</v>
      </c>
      <c r="M45" s="12" t="s">
        <v>53</v>
      </c>
      <c r="N45" s="12" t="s">
        <v>53</v>
      </c>
      <c r="O45" s="12" t="s">
        <v>53</v>
      </c>
      <c r="P45" s="47" t="s">
        <v>53</v>
      </c>
      <c r="Q45" s="27" t="str">
        <f>IF(OR(Q43=0,Q44=0)," ",Q44/Q43*1000)</f>
        <v> </v>
      </c>
      <c r="R45" s="23" t="str">
        <f>IF(OR(R43=0,R44=0)," ",R44/R43*1000)</f>
        <v> </v>
      </c>
      <c r="S45" s="7"/>
    </row>
    <row r="46" spans="1:19" s="6" customFormat="1" ht="15" customHeight="1">
      <c r="A46" s="161" t="s">
        <v>12</v>
      </c>
      <c r="B46" s="112" t="s">
        <v>9</v>
      </c>
      <c r="C46" s="112" t="s">
        <v>1</v>
      </c>
      <c r="D46" s="43"/>
      <c r="E46" s="45"/>
      <c r="F46" s="45"/>
      <c r="G46" s="45"/>
      <c r="H46" s="45"/>
      <c r="I46" s="46"/>
      <c r="J46" s="49">
        <f>SUM(D46:I46)</f>
        <v>0</v>
      </c>
      <c r="K46" s="101"/>
      <c r="L46" s="70"/>
      <c r="M46" s="70"/>
      <c r="N46" s="70"/>
      <c r="O46" s="70"/>
      <c r="P46" s="71"/>
      <c r="Q46" s="29">
        <f>SUM(K46:P46)</f>
        <v>0</v>
      </c>
      <c r="R46" s="25">
        <f>J46+Q46</f>
        <v>0</v>
      </c>
      <c r="S46" s="5"/>
    </row>
    <row r="47" spans="1:18" ht="15" customHeight="1">
      <c r="A47" s="162"/>
      <c r="B47" s="112" t="s">
        <v>10</v>
      </c>
      <c r="C47" s="112" t="s">
        <v>2</v>
      </c>
      <c r="D47" s="43"/>
      <c r="E47" s="45"/>
      <c r="F47" s="45"/>
      <c r="G47" s="45"/>
      <c r="H47" s="45"/>
      <c r="I47" s="46"/>
      <c r="J47" s="49">
        <f>SUM(D47:I47)</f>
        <v>0</v>
      </c>
      <c r="K47" s="101"/>
      <c r="L47" s="70"/>
      <c r="M47" s="70"/>
      <c r="N47" s="70"/>
      <c r="O47" s="70"/>
      <c r="P47" s="71"/>
      <c r="Q47" s="28">
        <f>SUM(K47:P47)</f>
        <v>0</v>
      </c>
      <c r="R47" s="24">
        <f>J47+Q47</f>
        <v>0</v>
      </c>
    </row>
    <row r="48" spans="1:18" ht="15" customHeight="1" thickBot="1">
      <c r="A48" s="163"/>
      <c r="B48" s="113" t="s">
        <v>18</v>
      </c>
      <c r="C48" s="113" t="s">
        <v>3</v>
      </c>
      <c r="D48" s="154" t="s">
        <v>53</v>
      </c>
      <c r="E48" s="12" t="s">
        <v>53</v>
      </c>
      <c r="F48" s="12" t="s">
        <v>53</v>
      </c>
      <c r="G48" s="12" t="s">
        <v>53</v>
      </c>
      <c r="H48" s="12" t="s">
        <v>53</v>
      </c>
      <c r="I48" s="47" t="s">
        <v>53</v>
      </c>
      <c r="J48" s="27" t="str">
        <f>IF(OR(J46=0,J47=0)," ",J47/J46*1000)</f>
        <v> </v>
      </c>
      <c r="K48" s="154" t="s">
        <v>53</v>
      </c>
      <c r="L48" s="12" t="s">
        <v>53</v>
      </c>
      <c r="M48" s="12" t="s">
        <v>53</v>
      </c>
      <c r="N48" s="12" t="s">
        <v>53</v>
      </c>
      <c r="O48" s="12" t="s">
        <v>53</v>
      </c>
      <c r="P48" s="47" t="s">
        <v>53</v>
      </c>
      <c r="Q48" s="27" t="str">
        <f>IF(OR(Q46=0,Q47=0)," ",Q47/Q46*1000)</f>
        <v> </v>
      </c>
      <c r="R48" s="23" t="str">
        <f>IF(OR(R46=0,R47=0)," ",R47/R46*1000)</f>
        <v> </v>
      </c>
    </row>
    <row r="49" spans="1:18" ht="15" customHeight="1">
      <c r="A49" s="165" t="s">
        <v>4</v>
      </c>
      <c r="B49" s="112" t="s">
        <v>9</v>
      </c>
      <c r="C49" s="156" t="s">
        <v>1</v>
      </c>
      <c r="D49" s="155">
        <f>D4+D7+D10+D13+D16+D19+D22+D25+D28+D31+D34+D37+D40+D46+D43</f>
        <v>28106</v>
      </c>
      <c r="E49" s="53">
        <f aca="true" t="shared" si="0" ref="E49:I50">E4+E7+E10+E13+E16+E19+E22+E25+E28+E31+E34+E37+E40+E46+E43</f>
        <v>28130</v>
      </c>
      <c r="F49" s="53">
        <f t="shared" si="0"/>
        <v>23182</v>
      </c>
      <c r="G49" s="53">
        <f t="shared" si="0"/>
        <v>0</v>
      </c>
      <c r="H49" s="53">
        <f t="shared" si="0"/>
        <v>71324</v>
      </c>
      <c r="I49" s="55">
        <f t="shared" si="0"/>
        <v>72346</v>
      </c>
      <c r="J49" s="102">
        <f>SUM(D49:I49)</f>
        <v>223088</v>
      </c>
      <c r="K49" s="53">
        <f>K4+K7+K10+K13+K16+K19+K22+K25+K28+K31+K34+K37+K40+K46+K43</f>
        <v>11621</v>
      </c>
      <c r="L49" s="53">
        <f>L4+L7+L10+L13+L16+L19+L22+L25+L28+L31+L34+L37+L40+L46+L43</f>
        <v>19128</v>
      </c>
      <c r="M49" s="14">
        <f aca="true" t="shared" si="1" ref="M49:P50">M4+M7+M10+M13+M16+M19+M22+M25+M28+M31+M34+M37+M40+M46+M43</f>
        <v>7745</v>
      </c>
      <c r="N49" s="14">
        <f t="shared" si="1"/>
        <v>10538</v>
      </c>
      <c r="O49" s="53">
        <f t="shared" si="1"/>
        <v>2999</v>
      </c>
      <c r="P49" s="55">
        <f t="shared" si="1"/>
        <v>23650</v>
      </c>
      <c r="Q49" s="29">
        <f>SUM(K49:P49)</f>
        <v>75681</v>
      </c>
      <c r="R49" s="25">
        <f>J49+Q49</f>
        <v>298769</v>
      </c>
    </row>
    <row r="50" spans="1:18" ht="15" customHeight="1">
      <c r="A50" s="165"/>
      <c r="B50" s="112" t="s">
        <v>10</v>
      </c>
      <c r="C50" s="157" t="s">
        <v>2</v>
      </c>
      <c r="D50" s="155">
        <f>D5+D8+D11+D14+D17+D20+D23+D26+D29+D32+D35+D38+D41+D47+D44</f>
        <v>1089163</v>
      </c>
      <c r="E50" s="54">
        <f t="shared" si="0"/>
        <v>743238</v>
      </c>
      <c r="F50" s="53">
        <f t="shared" si="0"/>
        <v>723146</v>
      </c>
      <c r="G50" s="53">
        <f t="shared" si="0"/>
        <v>0</v>
      </c>
      <c r="H50" s="53">
        <f t="shared" si="0"/>
        <v>2746542</v>
      </c>
      <c r="I50" s="55">
        <f t="shared" si="0"/>
        <v>2834770</v>
      </c>
      <c r="J50" s="102">
        <f>SUM(D50:I50)</f>
        <v>8136859</v>
      </c>
      <c r="K50" s="53">
        <f>K5+K8+K11+K14+K17+K20+K23+K26+K29+K32+K35+K38+K41+K47+K44</f>
        <v>452687</v>
      </c>
      <c r="L50" s="56">
        <f>L5+L8+L11+L14+L17+L20+L23+L26+L29+L32+L35+L38+L41+L47+L44</f>
        <v>722376</v>
      </c>
      <c r="M50" s="13">
        <f t="shared" si="1"/>
        <v>343680</v>
      </c>
      <c r="N50" s="13">
        <f t="shared" si="1"/>
        <v>471238</v>
      </c>
      <c r="O50" s="56">
        <f t="shared" si="1"/>
        <v>195242</v>
      </c>
      <c r="P50" s="57">
        <f t="shared" si="1"/>
        <v>1486891</v>
      </c>
      <c r="Q50" s="28">
        <f>SUM(K50:P50)</f>
        <v>3672114</v>
      </c>
      <c r="R50" s="24">
        <f>J50+Q50</f>
        <v>11808973</v>
      </c>
    </row>
    <row r="51" spans="1:18" ht="15" customHeight="1" thickBot="1">
      <c r="A51" s="166"/>
      <c r="B51" s="113" t="s">
        <v>18</v>
      </c>
      <c r="C51" s="158" t="s">
        <v>3</v>
      </c>
      <c r="D51" s="23">
        <f>IF(OR(D49=0,D50=0)," ",D50/D49*1000)</f>
        <v>38751.97466733082</v>
      </c>
      <c r="E51" s="12">
        <f aca="true" t="shared" si="2" ref="E51:L51">IF(OR(E49=0,E50=0)," ",E50/E49*1000)</f>
        <v>26421.54283682901</v>
      </c>
      <c r="F51" s="12">
        <f t="shared" si="2"/>
        <v>31194.288672245708</v>
      </c>
      <c r="G51" s="12" t="str">
        <f t="shared" si="2"/>
        <v> </v>
      </c>
      <c r="H51" s="12">
        <f t="shared" si="2"/>
        <v>38507.96365879648</v>
      </c>
      <c r="I51" s="47">
        <f t="shared" si="2"/>
        <v>39183.50703563431</v>
      </c>
      <c r="J51" s="27">
        <f t="shared" si="2"/>
        <v>36473.76371656028</v>
      </c>
      <c r="K51" s="12">
        <f>IF(OR(K49=0,K50=0)," ",K50/K49*1000)</f>
        <v>38954.22080715945</v>
      </c>
      <c r="L51" s="12">
        <f t="shared" si="2"/>
        <v>37765.37013801756</v>
      </c>
      <c r="M51" s="12">
        <f aca="true" t="shared" si="3" ref="M51:R51">IF(OR(M49=0,M50=0)," ",M50/M49*1000)</f>
        <v>44374.435119431895</v>
      </c>
      <c r="N51" s="12">
        <f t="shared" si="3"/>
        <v>44717.973049914595</v>
      </c>
      <c r="O51" s="12">
        <f t="shared" si="3"/>
        <v>65102.36745581861</v>
      </c>
      <c r="P51" s="47">
        <f t="shared" si="3"/>
        <v>62870.655391120505</v>
      </c>
      <c r="Q51" s="27">
        <f t="shared" si="3"/>
        <v>48520.949776033616</v>
      </c>
      <c r="R51" s="23">
        <f t="shared" si="3"/>
        <v>39525.42934507931</v>
      </c>
    </row>
    <row r="52" spans="1:18" ht="15" customHeight="1" thickBot="1">
      <c r="A52" s="168" t="s">
        <v>13</v>
      </c>
      <c r="B52" s="169"/>
      <c r="C52" s="170"/>
      <c r="D52" s="32">
        <f>'総合計'!D52</f>
        <v>108.59</v>
      </c>
      <c r="E52" s="32">
        <f>'総合計'!E52</f>
        <v>107.07</v>
      </c>
      <c r="F52" s="32">
        <f>'総合計'!F52</f>
        <v>107.76</v>
      </c>
      <c r="G52" s="32">
        <f>'総合計'!G52</f>
        <v>107.22</v>
      </c>
      <c r="H52" s="32">
        <f>'総合計'!H52</f>
        <v>106.11</v>
      </c>
      <c r="I52" s="33">
        <f>'総合計'!I52</f>
        <v>105.95</v>
      </c>
      <c r="J52" s="34">
        <f>'総合計'!J52</f>
        <v>107.13762127637563</v>
      </c>
      <c r="K52" s="35">
        <f>'総合計'!K52</f>
        <v>105.51</v>
      </c>
      <c r="L52" s="32">
        <f>'総合計'!L52</f>
        <v>104.68</v>
      </c>
      <c r="M52" s="32">
        <f>'総合計'!M52</f>
        <v>104.13</v>
      </c>
      <c r="N52" s="32">
        <f>'総合計'!N52</f>
        <v>103.55</v>
      </c>
      <c r="O52" s="32">
        <f>'総合計'!O52</f>
        <v>104.41</v>
      </c>
      <c r="P52" s="33">
        <f>'総合計'!P52</f>
        <v>107.08</v>
      </c>
      <c r="Q52" s="34">
        <f>'総合計'!Q52</f>
        <v>104.8355227135186</v>
      </c>
      <c r="R52" s="36">
        <f>'総合計'!R52</f>
        <v>105.87989978126136</v>
      </c>
    </row>
    <row r="53" spans="1:11" ht="14.25">
      <c r="A53" s="111" t="str">
        <f>'総合計'!A62</f>
        <v>※4～12月は確定値、1～3月は確々報値。</v>
      </c>
      <c r="B53" s="1"/>
      <c r="C53" s="1"/>
      <c r="K53" s="48"/>
    </row>
    <row r="54" spans="1:11" ht="12.75">
      <c r="A54" s="1"/>
      <c r="B54" s="1"/>
      <c r="C54" s="1"/>
      <c r="K54" s="50" t="str">
        <f>IF(OR(K52=0,K53=0)," ",K53/K52*1000)</f>
        <v> </v>
      </c>
    </row>
    <row r="55" spans="1:11" ht="12.75">
      <c r="A55" s="1"/>
      <c r="B55" s="1"/>
      <c r="C55" s="1"/>
      <c r="K55" s="46"/>
    </row>
    <row r="56" ht="12.75">
      <c r="K56" s="48"/>
    </row>
    <row r="57" ht="12.75">
      <c r="K57" s="50" t="str">
        <f>IF(OR(K55=0,K56=0)," ",K56/K55*1000)</f>
        <v> </v>
      </c>
    </row>
    <row r="62" ht="17.25" customHeight="1"/>
  </sheetData>
  <sheetProtection/>
  <mergeCells count="19">
    <mergeCell ref="A52:C52"/>
    <mergeCell ref="A13:A15"/>
    <mergeCell ref="A16:A18"/>
    <mergeCell ref="A19:A21"/>
    <mergeCell ref="A22:A24"/>
    <mergeCell ref="A46:A48"/>
    <mergeCell ref="A34:A36"/>
    <mergeCell ref="A43:A45"/>
    <mergeCell ref="A25:A27"/>
    <mergeCell ref="A28:A30"/>
    <mergeCell ref="A31:A33"/>
    <mergeCell ref="A37:A39"/>
    <mergeCell ref="A49:A51"/>
    <mergeCell ref="Q2:R2"/>
    <mergeCell ref="D1:P1"/>
    <mergeCell ref="A4:A6"/>
    <mergeCell ref="A7:A9"/>
    <mergeCell ref="A10:A12"/>
    <mergeCell ref="A40:A42"/>
  </mergeCells>
  <printOptions horizontalCentered="1" verticalCentered="1"/>
  <pageMargins left="0.5905511811023623" right="0.3937007874015748" top="0.5905511811023623" bottom="0.1968503937007874" header="0" footer="0.1968503937007874"/>
  <pageSetup fitToHeight="1" fitToWidth="1" horizontalDpi="300" verticalDpi="300" orientation="landscape" paperSize="9" scale="64" r:id="rId2"/>
  <headerFooter alignWithMargins="0">
    <oddFooter>&amp;C&amp;"Century Gothic,標準"&amp;20-9-</oddFooter>
  </headerFooter>
  <colBreaks count="1" manualBreakCount="1">
    <brk id="18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s-suzuki</cp:lastModifiedBy>
  <cp:lastPrinted>2021-12-02T04:02:51Z</cp:lastPrinted>
  <dcterms:created xsi:type="dcterms:W3CDTF">1998-08-05T13:54:29Z</dcterms:created>
  <dcterms:modified xsi:type="dcterms:W3CDTF">2022-03-11T04:54:31Z</dcterms:modified>
  <cp:category/>
  <cp:version/>
  <cp:contentType/>
  <cp:contentStatus/>
</cp:coreProperties>
</file>