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<sst xmlns="http://schemas.openxmlformats.org/spreadsheetml/2006/main" count="1829" uniqueCount="56">
  <si>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</si>
  <si>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</si>
  <si>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</si>
  <si>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</si>
  <si>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</si>
  <si>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</si>
  <si>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</si>
  <si>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</si>
  <si>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</si>
  <si>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</si>
  <si>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</si>
  <si>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</si>
  <si>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</si>
  <si>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</si>
  <si>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</si>
  <si>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</si>
  <si>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</si>
  <si>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</si>
  <si>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</si>
  <si>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</si>
  <si>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</si>
  <si>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</si>
  <si>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</si>
  <si>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</si>
  <si>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</si>
  <si>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</si>
  <si>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</si>
  <si>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</si>
  <si>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</si>
  <si>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</si>
  <si>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</si>
  <si>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</si>
  <si>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</si>
  <si>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</si>
  <si>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</si>
  <si>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</si>
  <si>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</si>
  <si>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</si>
  <si>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</si>
  <si>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</si>
  <si>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</si>
  <si>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</si>
  <si>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</si>
  <si>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</si>
  <si>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</si>
  <si>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</si>
  <si>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</si>
  <si>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</si>
  <si>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</si>
  <si>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</si>
  <si>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</si>
  <si>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</si>
  <si>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</si>
  <si>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</si>
  <si>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</si>
  <si>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※4～12月は確定値、1～3月は確々報値。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</si>
</sst>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v>44267</v>
      </c>
      <c r="R2" s="16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59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20500</v>
      </c>
      <c r="G4" s="116">
        <f>'P合計'!G4+'B合計'!G4+'液化石油ガス'!G4</f>
        <v>0</v>
      </c>
      <c r="H4" s="116">
        <f>'P合計'!H4+'B合計'!H4+'液化石油ガス'!H4</f>
        <v>3000</v>
      </c>
      <c r="I4" s="117">
        <f>'P合計'!I4+'B合計'!I4+'液化石油ガス'!I4</f>
        <v>0</v>
      </c>
      <c r="J4" s="118">
        <f>SUM(D4:I4)</f>
        <v>23500</v>
      </c>
      <c r="K4" s="119">
        <f>'P合計'!K4+'B合計'!K4+'液化石油ガス'!K4</f>
        <v>45241</v>
      </c>
      <c r="L4" s="116">
        <f>'P合計'!L4+'B合計'!L4+'液化石油ガス'!L4</f>
        <v>0</v>
      </c>
      <c r="M4" s="116">
        <f>'P合計'!M4+'B合計'!M4+'液化石油ガス'!M4</f>
        <v>52014</v>
      </c>
      <c r="N4" s="116">
        <f>'P合計'!N4+'B合計'!N4+'液化石油ガス'!N4</f>
        <v>45969</v>
      </c>
      <c r="O4" s="116">
        <f>'P合計'!O4+'B合計'!O4+'液化石油ガス'!O4</f>
        <v>4095</v>
      </c>
      <c r="P4" s="117">
        <f>'P合計'!P4+'B合計'!P4+'液化石油ガス'!P4</f>
        <v>29635</v>
      </c>
      <c r="Q4" s="118">
        <f>'P合計'!Q4+'B合計'!Q4+'液化石油ガス'!Q4</f>
        <v>176954</v>
      </c>
      <c r="R4" s="120">
        <f>'P合計'!R4+'B合計'!R4+'液化石油ガス'!R4</f>
        <v>200454</v>
      </c>
    </row>
    <row r="5" spans="1:18" ht="13.5" customHeight="1">
      <c r="A5" s="160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984889</v>
      </c>
      <c r="G5" s="116">
        <f>'P合計'!G5+'B合計'!G5+'液化石油ガス'!G5</f>
        <v>0</v>
      </c>
      <c r="H5" s="116">
        <f>'P合計'!H5+'B合計'!H5+'液化石油ガス'!H5</f>
        <v>142001</v>
      </c>
      <c r="I5" s="117">
        <f>'P合計'!I5+'B合計'!I5+'液化石油ガス'!I5</f>
        <v>0</v>
      </c>
      <c r="J5" s="118">
        <f>SUM(D5:I5)</f>
        <v>1126890</v>
      </c>
      <c r="K5" s="119">
        <f>'P合計'!K5+'B合計'!K5+'液化石油ガス'!K5</f>
        <v>1876153</v>
      </c>
      <c r="L5" s="116">
        <f>'P合計'!L5+'B合計'!L5+'液化石油ガス'!L5</f>
        <v>0</v>
      </c>
      <c r="M5" s="116">
        <f>'P合計'!M5+'B合計'!M5+'液化石油ガス'!M5</f>
        <v>2884595</v>
      </c>
      <c r="N5" s="116">
        <f>'P合計'!N5+'B合計'!N5+'液化石油ガス'!N5</f>
        <v>3251518</v>
      </c>
      <c r="O5" s="116">
        <f>'P合計'!O5+'B合計'!O5+'液化石油ガス'!O5</f>
        <v>207488</v>
      </c>
      <c r="P5" s="117">
        <f>'P合計'!P5+'B合計'!P5+'液化石油ガス'!P5</f>
        <v>1851097</v>
      </c>
      <c r="Q5" s="118">
        <f>'P合計'!Q5+'B合計'!Q5+'液化石油ガス'!Q5</f>
        <v>10070851</v>
      </c>
      <c r="R5" s="120">
        <f>'P合計'!R5+'B合計'!R5+'液化石油ガス'!R5</f>
        <v>11197741</v>
      </c>
    </row>
    <row r="6" spans="1:18" ht="13.5" customHeight="1" thickBot="1">
      <c r="A6" s="161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>
        <f t="shared" si="0"/>
        <v>48043.365853658535</v>
      </c>
      <c r="G6" s="123" t="str">
        <f t="shared" si="0"/>
        <v> </v>
      </c>
      <c r="H6" s="123">
        <f t="shared" si="0"/>
        <v>47333.666666666664</v>
      </c>
      <c r="I6" s="124" t="str">
        <f t="shared" si="0"/>
        <v> </v>
      </c>
      <c r="J6" s="125">
        <f t="shared" si="0"/>
        <v>47952.765957446805</v>
      </c>
      <c r="K6" s="126">
        <f t="shared" si="0"/>
        <v>41470.19296655689</v>
      </c>
      <c r="L6" s="123" t="str">
        <f t="shared" si="0"/>
        <v> </v>
      </c>
      <c r="M6" s="123">
        <f t="shared" si="0"/>
        <v>55458.04975583497</v>
      </c>
      <c r="N6" s="123">
        <f t="shared" si="0"/>
        <v>70732.84169766582</v>
      </c>
      <c r="O6" s="123">
        <f t="shared" si="0"/>
        <v>50668.62026862027</v>
      </c>
      <c r="P6" s="124">
        <f t="shared" si="0"/>
        <v>62463.20229458411</v>
      </c>
      <c r="Q6" s="125">
        <f t="shared" si="0"/>
        <v>56912.25403212134</v>
      </c>
      <c r="R6" s="127">
        <f t="shared" si="0"/>
        <v>55861.898490426734</v>
      </c>
    </row>
    <row r="7" spans="1:18" ht="13.5" customHeight="1">
      <c r="A7" s="159" t="s">
        <v>19</v>
      </c>
      <c r="B7" s="112" t="s">
        <v>9</v>
      </c>
      <c r="C7" s="112" t="s">
        <v>1</v>
      </c>
      <c r="D7" s="115">
        <f>'P合計'!D7+'B合計'!D7+'液化石油ガス'!D7</f>
        <v>82007</v>
      </c>
      <c r="E7" s="116">
        <f>'P合計'!E7+'B合計'!E7+'液化石油ガス'!E7</f>
        <v>93402</v>
      </c>
      <c r="F7" s="116">
        <f>'P合計'!F7+'B合計'!F7+'液化石油ガス'!F7</f>
        <v>37705</v>
      </c>
      <c r="G7" s="116">
        <f>'P合計'!G7+'B合計'!G7+'液化石油ガス'!G7</f>
        <v>28761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241875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20737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20737</v>
      </c>
      <c r="R7" s="120">
        <f>'P合計'!R7+'B合計'!R7+'液化石油ガス'!R7</f>
        <v>262612</v>
      </c>
    </row>
    <row r="8" spans="1:18" ht="13.5" customHeight="1">
      <c r="A8" s="160"/>
      <c r="B8" s="112" t="s">
        <v>10</v>
      </c>
      <c r="C8" s="112" t="s">
        <v>2</v>
      </c>
      <c r="D8" s="121">
        <f>'P合計'!D8+'B合計'!D8+'液化石油ガス'!D8</f>
        <v>5032527</v>
      </c>
      <c r="E8" s="116">
        <f>'P合計'!E8+'B合計'!E8+'液化石油ガス'!E8</f>
        <v>5380857</v>
      </c>
      <c r="F8" s="116">
        <f>'P合計'!F8+'B合計'!F8+'液化石油ガス'!F8</f>
        <v>2018318</v>
      </c>
      <c r="G8" s="116">
        <f>'P合計'!G8+'B合計'!G8+'液化石油ガス'!G8</f>
        <v>1349793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13781495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1256244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1256244</v>
      </c>
      <c r="R8" s="120">
        <f>'P合計'!R8+'B合計'!R8+'液化石油ガス'!R8</f>
        <v>15037739</v>
      </c>
    </row>
    <row r="9" spans="1:18" ht="13.5" customHeight="1" thickBot="1">
      <c r="A9" s="161"/>
      <c r="B9" s="113" t="s">
        <v>18</v>
      </c>
      <c r="C9" s="113" t="s">
        <v>3</v>
      </c>
      <c r="D9" s="122">
        <f>IF(OR(D7=0,D8=0)," ",(D8/D7)*1000)</f>
        <v>61367.04183789189</v>
      </c>
      <c r="E9" s="123">
        <f aca="true" t="shared" si="1" ref="E9:R9">IF(OR(E7=0,E8=0)," ",(E8/E7)*1000)</f>
        <v>57609.65503950665</v>
      </c>
      <c r="F9" s="123">
        <f t="shared" si="1"/>
        <v>53529.1871104628</v>
      </c>
      <c r="G9" s="123">
        <f t="shared" si="1"/>
        <v>46931.365390633146</v>
      </c>
      <c r="H9" s="123" t="str">
        <f t="shared" si="1"/>
        <v> </v>
      </c>
      <c r="I9" s="124" t="str">
        <f t="shared" si="1"/>
        <v> </v>
      </c>
      <c r="J9" s="125">
        <f t="shared" si="1"/>
        <v>56977.75710594316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>
        <f t="shared" si="1"/>
        <v>60579.83314847857</v>
      </c>
      <c r="O9" s="123" t="str">
        <f t="shared" si="1"/>
        <v> </v>
      </c>
      <c r="P9" s="124" t="str">
        <f t="shared" si="1"/>
        <v> </v>
      </c>
      <c r="Q9" s="125">
        <f t="shared" si="1"/>
        <v>60579.83314847857</v>
      </c>
      <c r="R9" s="127">
        <f t="shared" si="1"/>
        <v>57262.192892937106</v>
      </c>
    </row>
    <row r="10" spans="1:18" ht="13.5" customHeight="1">
      <c r="A10" s="159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45025</v>
      </c>
      <c r="F10" s="116">
        <f>'P合計'!F10+'B合計'!F10+'液化石油ガス'!F10</f>
        <v>83377</v>
      </c>
      <c r="G10" s="116">
        <f>'P合計'!G10+'B合計'!G10+'液化石油ガス'!G10</f>
        <v>16306</v>
      </c>
      <c r="H10" s="116">
        <f>'P合計'!H10+'B合計'!H10+'液化石油ガス'!H10</f>
        <v>32624</v>
      </c>
      <c r="I10" s="117">
        <f>'P合計'!I10+'B合計'!I10+'液化石油ガス'!I10</f>
        <v>16923</v>
      </c>
      <c r="J10" s="118">
        <f>SUM(D10:I10)</f>
        <v>194255</v>
      </c>
      <c r="K10" s="119">
        <f>'P合計'!K10+'B合計'!K10+'液化石油ガス'!K10</f>
        <v>6488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34674</v>
      </c>
      <c r="O10" s="116">
        <f>'P合計'!O10+'B合計'!O10+'液化石油ガス'!O10</f>
        <v>33436</v>
      </c>
      <c r="P10" s="117">
        <f>'P合計'!P10+'B合計'!P10+'液化石油ガス'!P10</f>
        <v>0</v>
      </c>
      <c r="Q10" s="118">
        <f>'P合計'!Q10+'B合計'!Q10+'液化石油ガス'!Q10</f>
        <v>74598</v>
      </c>
      <c r="R10" s="120">
        <f>'P合計'!R10+'B合計'!R10+'液化石油ガス'!R10</f>
        <v>268853</v>
      </c>
    </row>
    <row r="11" spans="1:18" ht="13.5" customHeight="1">
      <c r="A11" s="160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2723630</v>
      </c>
      <c r="F11" s="116">
        <f>'P合計'!F11+'B合計'!F11+'液化石油ガス'!F11</f>
        <v>5005953</v>
      </c>
      <c r="G11" s="116">
        <f>'P合計'!G11+'B合計'!G11+'液化石油ガス'!G11</f>
        <v>753025</v>
      </c>
      <c r="H11" s="116">
        <f>'P合計'!H11+'B合計'!H11+'液化石油ガス'!H11</f>
        <v>1401710</v>
      </c>
      <c r="I11" s="117">
        <f>'P合計'!I11+'B合計'!I11+'液化石油ガス'!I11</f>
        <v>722363</v>
      </c>
      <c r="J11" s="118">
        <f>SUM(D11:I11)</f>
        <v>10606681</v>
      </c>
      <c r="K11" s="119">
        <f>'P合計'!K11+'B合計'!K11+'液化石油ガス'!K11</f>
        <v>283659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1971022</v>
      </c>
      <c r="O11" s="116">
        <f>'P合計'!O11+'B合計'!O11+'液化石油ガス'!O11</f>
        <v>1867071</v>
      </c>
      <c r="P11" s="117">
        <f>'P合計'!P11+'B合計'!P11+'液化石油ガス'!P11</f>
        <v>0</v>
      </c>
      <c r="Q11" s="118">
        <f>'P合計'!Q11+'B合計'!Q11+'液化石油ガス'!Q11</f>
        <v>4121752</v>
      </c>
      <c r="R11" s="120">
        <f>'P合計'!R11+'B合計'!R11+'液化石油ガス'!R11</f>
        <v>14728433</v>
      </c>
    </row>
    <row r="12" spans="1:18" ht="13.5" customHeight="1" thickBot="1">
      <c r="A12" s="161"/>
      <c r="B12" s="113" t="s">
        <v>18</v>
      </c>
      <c r="C12" s="113" t="s">
        <v>3</v>
      </c>
      <c r="D12" s="122" t="str">
        <f>IF(OR(D10=0,D11=0)," ",(D11/D10)*1000)</f>
        <v> </v>
      </c>
      <c r="E12" s="123">
        <f aca="true" t="shared" si="2" ref="E12:R12">IF(OR(E10=0,E11=0)," ",(E11/E10)*1000)</f>
        <v>60491.50471960022</v>
      </c>
      <c r="F12" s="123">
        <f t="shared" si="2"/>
        <v>60039.97505307219</v>
      </c>
      <c r="G12" s="123">
        <f t="shared" si="2"/>
        <v>46180.85367349442</v>
      </c>
      <c r="H12" s="123">
        <f t="shared" si="2"/>
        <v>42965.60814124571</v>
      </c>
      <c r="I12" s="124">
        <f t="shared" si="2"/>
        <v>42685.28038763812</v>
      </c>
      <c r="J12" s="125">
        <f t="shared" si="2"/>
        <v>54601.8429384057</v>
      </c>
      <c r="K12" s="126">
        <f t="shared" si="2"/>
        <v>43720.56103575832</v>
      </c>
      <c r="L12" s="123" t="str">
        <f t="shared" si="2"/>
        <v> </v>
      </c>
      <c r="M12" s="123" t="str">
        <f t="shared" si="2"/>
        <v> </v>
      </c>
      <c r="N12" s="123">
        <f t="shared" si="2"/>
        <v>56844.379073657496</v>
      </c>
      <c r="O12" s="123">
        <f t="shared" si="2"/>
        <v>55840.142361526494</v>
      </c>
      <c r="P12" s="124" t="str">
        <f t="shared" si="2"/>
        <v> </v>
      </c>
      <c r="Q12" s="125">
        <f t="shared" si="2"/>
        <v>55252.84860183919</v>
      </c>
      <c r="R12" s="127">
        <f t="shared" si="2"/>
        <v>54782.47592550576</v>
      </c>
    </row>
    <row r="13" spans="1:18" ht="13.5" customHeight="1">
      <c r="A13" s="159" t="s">
        <v>22</v>
      </c>
      <c r="B13" s="112" t="s">
        <v>9</v>
      </c>
      <c r="C13" s="112" t="s">
        <v>1</v>
      </c>
      <c r="D13" s="115">
        <f>'P合計'!D13+'B合計'!D13+'液化石油ガス'!D13</f>
        <v>53194</v>
      </c>
      <c r="E13" s="116">
        <f>'P合計'!E13+'B合計'!E13+'液化石油ガス'!E13</f>
        <v>117010</v>
      </c>
      <c r="F13" s="116">
        <f>'P合計'!F13+'B合計'!F13+'液化石油ガス'!F13</f>
        <v>45247</v>
      </c>
      <c r="G13" s="116">
        <f>'P合計'!G13+'B合計'!G13+'液化石油ガス'!G13</f>
        <v>84954</v>
      </c>
      <c r="H13" s="116">
        <f>'P合計'!H13+'B合計'!H13+'液化石油ガス'!H13</f>
        <v>73856</v>
      </c>
      <c r="I13" s="117">
        <f>'P合計'!I13+'B合計'!I13+'液化石油ガス'!I13</f>
        <v>79536</v>
      </c>
      <c r="J13" s="118">
        <f>SUM(D13:I13)</f>
        <v>453797</v>
      </c>
      <c r="K13" s="119">
        <f>'P合計'!K13+'B合計'!K13+'液化石油ガス'!K13</f>
        <v>29892</v>
      </c>
      <c r="L13" s="116">
        <f>'P合計'!L13+'B合計'!L13+'液化石油ガス'!L13</f>
        <v>81445</v>
      </c>
      <c r="M13" s="116">
        <f>'P合計'!M13+'B合計'!M13+'液化石油ガス'!M13</f>
        <v>99851</v>
      </c>
      <c r="N13" s="116">
        <f>'P合計'!N13+'B合計'!N13+'液化石油ガス'!N13</f>
        <v>12499</v>
      </c>
      <c r="O13" s="116">
        <f>'P合計'!O13+'B合計'!O13+'液化石油ガス'!O13</f>
        <v>65273</v>
      </c>
      <c r="P13" s="117">
        <f>'P合計'!P13+'B合計'!P13+'液化石油ガス'!P13</f>
        <v>20851</v>
      </c>
      <c r="Q13" s="118">
        <f>'P合計'!Q13+'B合計'!Q13+'液化石油ガス'!Q13</f>
        <v>309811</v>
      </c>
      <c r="R13" s="120">
        <f>'P合計'!R13+'B合計'!R13+'液化石油ガス'!R13</f>
        <v>763608</v>
      </c>
    </row>
    <row r="14" spans="1:18" ht="13.5" customHeight="1">
      <c r="A14" s="160"/>
      <c r="B14" s="112" t="s">
        <v>10</v>
      </c>
      <c r="C14" s="112" t="s">
        <v>2</v>
      </c>
      <c r="D14" s="121">
        <f>'P合計'!D14+'B合計'!D14+'液化石油ガス'!D14</f>
        <v>3135751</v>
      </c>
      <c r="E14" s="116">
        <f>'P合計'!E14+'B合計'!E14+'液化石油ガス'!E14</f>
        <v>6813947</v>
      </c>
      <c r="F14" s="116">
        <f>'P合計'!F14+'B合計'!F14+'液化石油ガス'!F14</f>
        <v>2284884</v>
      </c>
      <c r="G14" s="116">
        <f>'P合計'!G14+'B合計'!G14+'液化石油ガス'!G14</f>
        <v>4463703</v>
      </c>
      <c r="H14" s="116">
        <f>'P合計'!H14+'B合計'!H14+'液化石油ガス'!H14</f>
        <v>3217379</v>
      </c>
      <c r="I14" s="117">
        <f>'P合計'!I14+'B合計'!I14+'液化石油ガス'!I14</f>
        <v>3471130</v>
      </c>
      <c r="J14" s="118">
        <f>SUM(D14:I14)</f>
        <v>23386794</v>
      </c>
      <c r="K14" s="119">
        <f>'P合計'!K14+'B合計'!K14+'液化石油ガス'!K14</f>
        <v>1382238</v>
      </c>
      <c r="L14" s="116">
        <f>'P合計'!L14+'B合計'!L14+'液化石油ガス'!L14</f>
        <v>4162097</v>
      </c>
      <c r="M14" s="116">
        <f>'P合計'!M14+'B合計'!M14+'液化石油ガス'!M14</f>
        <v>5156730</v>
      </c>
      <c r="N14" s="116">
        <f>'P合計'!N14+'B合計'!N14+'液化石油ガス'!N14</f>
        <v>607061</v>
      </c>
      <c r="O14" s="116">
        <f>'P合計'!O14+'B合計'!O14+'液化石油ガス'!O14</f>
        <v>4223077</v>
      </c>
      <c r="P14" s="117">
        <f>'P合計'!P14+'B合計'!P14+'液化石油ガス'!P14</f>
        <v>1094845</v>
      </c>
      <c r="Q14" s="118">
        <f>'P合計'!Q14+'B合計'!Q14+'液化石油ガス'!Q14</f>
        <v>16626048</v>
      </c>
      <c r="R14" s="120">
        <f>'P合計'!R14+'B合計'!R14+'液化石油ガス'!R14</f>
        <v>40012842</v>
      </c>
    </row>
    <row r="15" spans="1:18" ht="13.5" customHeight="1" thickBot="1">
      <c r="A15" s="161"/>
      <c r="B15" s="113" t="s">
        <v>18</v>
      </c>
      <c r="C15" s="113" t="s">
        <v>3</v>
      </c>
      <c r="D15" s="122">
        <f>IF(OR(D13=0,D14=0)," ",(D14/D13)*1000)</f>
        <v>58949.33639132233</v>
      </c>
      <c r="E15" s="123">
        <f aca="true" t="shared" si="3" ref="E15:R15">IF(OR(E13=0,E14=0)," ",(E14/E13)*1000)</f>
        <v>58233.885992650205</v>
      </c>
      <c r="F15" s="123">
        <f t="shared" si="3"/>
        <v>50498.021968307294</v>
      </c>
      <c r="G15" s="123">
        <f t="shared" si="3"/>
        <v>52542.58775337242</v>
      </c>
      <c r="H15" s="123">
        <f t="shared" si="3"/>
        <v>43562.865576256496</v>
      </c>
      <c r="I15" s="124">
        <f t="shared" si="3"/>
        <v>43642.250050291696</v>
      </c>
      <c r="J15" s="125">
        <f t="shared" si="3"/>
        <v>51535.805657595796</v>
      </c>
      <c r="K15" s="126">
        <f t="shared" si="3"/>
        <v>46241.06784423926</v>
      </c>
      <c r="L15" s="123">
        <f t="shared" si="3"/>
        <v>51103.16164282645</v>
      </c>
      <c r="M15" s="123">
        <f t="shared" si="3"/>
        <v>51644.249932399274</v>
      </c>
      <c r="N15" s="123">
        <f t="shared" si="3"/>
        <v>48568.7655012401</v>
      </c>
      <c r="O15" s="123">
        <f t="shared" si="3"/>
        <v>64698.68092473152</v>
      </c>
      <c r="P15" s="124">
        <f t="shared" si="3"/>
        <v>52508.033187856694</v>
      </c>
      <c r="Q15" s="125">
        <f t="shared" si="3"/>
        <v>53665.131321999535</v>
      </c>
      <c r="R15" s="127">
        <f t="shared" si="3"/>
        <v>52399.71556086369</v>
      </c>
    </row>
    <row r="16" spans="1:18" ht="13.5" customHeight="1">
      <c r="A16" s="159" t="s">
        <v>20</v>
      </c>
      <c r="B16" s="112" t="s">
        <v>9</v>
      </c>
      <c r="C16" s="112" t="s">
        <v>1</v>
      </c>
      <c r="D16" s="115">
        <f>'P合計'!D16+'B合計'!D16+'液化石油ガス'!D16</f>
        <v>51038</v>
      </c>
      <c r="E16" s="116">
        <f>'P合計'!E16+'B合計'!E16+'液化石油ガス'!E16</f>
        <v>24408</v>
      </c>
      <c r="F16" s="116">
        <f>'P合計'!F16+'B合計'!F16+'液化石油ガス'!F16</f>
        <v>22391</v>
      </c>
      <c r="G16" s="116">
        <f>'P合計'!G16+'B合計'!G16+'液化石油ガス'!G16</f>
        <v>42986</v>
      </c>
      <c r="H16" s="116">
        <f>'P合計'!H16+'B合計'!H16+'液化石油ガス'!H16</f>
        <v>111165</v>
      </c>
      <c r="I16" s="117">
        <f>'P合計'!I16+'B合計'!I16+'液化石油ガス'!I16</f>
        <v>57901</v>
      </c>
      <c r="J16" s="118">
        <f>SUM(D16:I16)</f>
        <v>309889</v>
      </c>
      <c r="K16" s="119">
        <f>'P合計'!K16+'B合計'!K16+'液化石油ガス'!K16</f>
        <v>105796</v>
      </c>
      <c r="L16" s="116">
        <f>'P合計'!L16+'B合計'!L16+'液化石油ガス'!L16</f>
        <v>35543</v>
      </c>
      <c r="M16" s="116">
        <f>'P合計'!M16+'B合計'!M16+'液化石油ガス'!M16</f>
        <v>121374</v>
      </c>
      <c r="N16" s="116">
        <f>'P合計'!N16+'B合計'!N16+'液化石油ガス'!N16</f>
        <v>80421</v>
      </c>
      <c r="O16" s="116">
        <f>'P合計'!O16+'B合計'!O16+'液化石油ガス'!O16</f>
        <v>69224</v>
      </c>
      <c r="P16" s="117">
        <f>'P合計'!P16+'B合計'!P16+'液化石油ガス'!P16</f>
        <v>58745</v>
      </c>
      <c r="Q16" s="118">
        <f>'P合計'!Q16+'B合計'!Q16+'液化石油ガス'!Q16</f>
        <v>471103</v>
      </c>
      <c r="R16" s="120">
        <f>'P合計'!R16+'B合計'!R16+'液化石油ガス'!R16</f>
        <v>780992</v>
      </c>
    </row>
    <row r="17" spans="1:18" ht="13.5" customHeight="1">
      <c r="A17" s="160"/>
      <c r="B17" s="112" t="s">
        <v>10</v>
      </c>
      <c r="C17" s="112" t="s">
        <v>2</v>
      </c>
      <c r="D17" s="121">
        <f>'P合計'!D17+'B合計'!D17+'液化石油ガス'!D17</f>
        <v>2992713</v>
      </c>
      <c r="E17" s="116">
        <f>'P合計'!E17+'B合計'!E17+'液化石油ガス'!E17</f>
        <v>1289327</v>
      </c>
      <c r="F17" s="116">
        <f>'P合計'!F17+'B合計'!F17+'液化石油ガス'!F17</f>
        <v>1126327</v>
      </c>
      <c r="G17" s="116">
        <f>'P合計'!G17+'B合計'!G17+'液化石油ガス'!G17</f>
        <v>2767760</v>
      </c>
      <c r="H17" s="116">
        <f>'P合計'!H17+'B合計'!H17+'液化石油ガス'!H17</f>
        <v>4896813</v>
      </c>
      <c r="I17" s="117">
        <f>'P合計'!I17+'B合計'!I17+'液化石油ガス'!I17</f>
        <v>2304845</v>
      </c>
      <c r="J17" s="118">
        <f>SUM(D17:I17)</f>
        <v>15377785</v>
      </c>
      <c r="K17" s="119">
        <f>'P合計'!K17+'B合計'!K17+'液化石油ガス'!K17</f>
        <v>4917981</v>
      </c>
      <c r="L17" s="116">
        <f>'P合計'!L17+'B合計'!L17+'液化石油ガス'!L17</f>
        <v>1524134</v>
      </c>
      <c r="M17" s="116">
        <f>'P合計'!M17+'B合計'!M17+'液化石油ガス'!M17</f>
        <v>6316168</v>
      </c>
      <c r="N17" s="116">
        <f>'P合計'!N17+'B合計'!N17+'液化石油ガス'!N17</f>
        <v>4501538</v>
      </c>
      <c r="O17" s="116">
        <f>'P合計'!O17+'B合計'!O17+'液化石油ガス'!O17</f>
        <v>3783186</v>
      </c>
      <c r="P17" s="117">
        <f>'P合計'!P17+'B合計'!P17+'液化石油ガス'!P17</f>
        <v>3002872</v>
      </c>
      <c r="Q17" s="118">
        <f>'P合計'!Q17+'B合計'!Q17+'液化石油ガス'!Q17</f>
        <v>24045879</v>
      </c>
      <c r="R17" s="120">
        <f>'P合計'!R17+'B合計'!R17+'液化石油ガス'!R17</f>
        <v>39423664</v>
      </c>
    </row>
    <row r="18" spans="1:18" ht="13.5" customHeight="1" thickBot="1">
      <c r="A18" s="161"/>
      <c r="B18" s="113" t="s">
        <v>18</v>
      </c>
      <c r="C18" s="113" t="s">
        <v>3</v>
      </c>
      <c r="D18" s="122">
        <f>IF(OR(D16=0,D17=0)," ",(D17/D16)*1000)</f>
        <v>58636.95677730318</v>
      </c>
      <c r="E18" s="123">
        <f aca="true" t="shared" si="4" ref="E18:R18">IF(OR(E16=0,E17=0)," ",(E17/E16)*1000)</f>
        <v>52823.951163552934</v>
      </c>
      <c r="F18" s="123">
        <f t="shared" si="4"/>
        <v>50302.66624983252</v>
      </c>
      <c r="G18" s="123">
        <f t="shared" si="4"/>
        <v>64387.474991857816</v>
      </c>
      <c r="H18" s="123">
        <f t="shared" si="4"/>
        <v>44049.95277290514</v>
      </c>
      <c r="I18" s="124">
        <f t="shared" si="4"/>
        <v>39806.65273484051</v>
      </c>
      <c r="J18" s="125">
        <f t="shared" si="4"/>
        <v>49623.52648851686</v>
      </c>
      <c r="K18" s="126">
        <f t="shared" si="4"/>
        <v>46485.50984914363</v>
      </c>
      <c r="L18" s="123">
        <f t="shared" si="4"/>
        <v>42881.411248347074</v>
      </c>
      <c r="M18" s="123">
        <f t="shared" si="4"/>
        <v>52038.88806498921</v>
      </c>
      <c r="N18" s="123">
        <f t="shared" si="4"/>
        <v>55974.658360378504</v>
      </c>
      <c r="O18" s="123">
        <f t="shared" si="4"/>
        <v>54651.363688894024</v>
      </c>
      <c r="P18" s="124">
        <f t="shared" si="4"/>
        <v>51117.06528215167</v>
      </c>
      <c r="Q18" s="125">
        <f t="shared" si="4"/>
        <v>51041.65967951807</v>
      </c>
      <c r="R18" s="127">
        <f t="shared" si="4"/>
        <v>50478.960091780704</v>
      </c>
    </row>
    <row r="19" spans="1:18" ht="13.5" customHeight="1">
      <c r="A19" s="159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23523</v>
      </c>
      <c r="J19" s="118">
        <f>SUM(D19:I19)</f>
        <v>23523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23523</v>
      </c>
    </row>
    <row r="20" spans="1:18" ht="13.5" customHeight="1">
      <c r="A20" s="160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1053137</v>
      </c>
      <c r="J20" s="118">
        <f>SUM(D20:I20)</f>
        <v>1053137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1053137</v>
      </c>
    </row>
    <row r="21" spans="1:18" ht="13.5" customHeight="1" thickBot="1">
      <c r="A21" s="161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>
        <f t="shared" si="5"/>
        <v>44770.52246737236</v>
      </c>
      <c r="J21" s="125">
        <f t="shared" si="5"/>
        <v>44770.52246737236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44770.52246737236</v>
      </c>
    </row>
    <row r="22" spans="1:18" ht="13.5" customHeight="1">
      <c r="A22" s="159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0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1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59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0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1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59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0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1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59" t="s">
        <v>48</v>
      </c>
      <c r="B31" s="112" t="s">
        <v>9</v>
      </c>
      <c r="C31" s="112" t="s">
        <v>1</v>
      </c>
      <c r="D31" s="115">
        <f>'P合計'!D31+'B合計'!D31+'液化石油ガス'!D31</f>
        <v>556374</v>
      </c>
      <c r="E31" s="116">
        <f>'P合計'!E31+'B合計'!E31+'液化石油ガス'!E31</f>
        <v>598615</v>
      </c>
      <c r="F31" s="116">
        <f>'P合計'!F31+'B合計'!F31+'液化石油ガス'!F31</f>
        <v>611678</v>
      </c>
      <c r="G31" s="116">
        <f>'P合計'!G31+'B合計'!G31+'液化石油ガス'!G31</f>
        <v>596737</v>
      </c>
      <c r="H31" s="116">
        <f>'P合計'!H31+'B合計'!H31+'液化石油ガス'!H31</f>
        <v>631032</v>
      </c>
      <c r="I31" s="117">
        <f>'P合計'!I31+'B合計'!I31+'液化石油ガス'!I31</f>
        <v>552297</v>
      </c>
      <c r="J31" s="118">
        <f>SUM(D31:I31)</f>
        <v>3546733</v>
      </c>
      <c r="K31" s="119">
        <f>'P合計'!K31+'B合計'!K31+'液化石油ガス'!K31</f>
        <v>466487</v>
      </c>
      <c r="L31" s="116">
        <f>'P合計'!L31+'B合計'!L31+'液化石油ガス'!L31</f>
        <v>575220</v>
      </c>
      <c r="M31" s="116">
        <f>'P合計'!M31+'B合計'!M31+'液化石油ガス'!M31</f>
        <v>798142</v>
      </c>
      <c r="N31" s="116">
        <f>'P合計'!N31+'B合計'!N31+'液化石油ガス'!N31</f>
        <v>696702</v>
      </c>
      <c r="O31" s="116">
        <f>'P合計'!O31+'B合計'!O31+'液化石油ガス'!O31</f>
        <v>741254</v>
      </c>
      <c r="P31" s="117">
        <f>'P合計'!P31+'B合計'!P31+'液化石油ガス'!P31</f>
        <v>754567</v>
      </c>
      <c r="Q31" s="118">
        <f>'P合計'!Q31+'B合計'!Q31+'液化石油ガス'!Q31</f>
        <v>4032372</v>
      </c>
      <c r="R31" s="120">
        <f>'P合計'!R31+'B合計'!R31+'液化石油ガス'!R31</f>
        <v>7579105</v>
      </c>
    </row>
    <row r="32" spans="1:18" ht="13.5" customHeight="1">
      <c r="A32" s="160"/>
      <c r="B32" s="112" t="s">
        <v>10</v>
      </c>
      <c r="C32" s="112" t="s">
        <v>2</v>
      </c>
      <c r="D32" s="121">
        <f>'P合計'!D32+'B合計'!D32+'液化石油ガス'!D32</f>
        <v>31455864</v>
      </c>
      <c r="E32" s="116">
        <f>'P合計'!E32+'B合計'!E32+'液化石油ガス'!E32</f>
        <v>34947305</v>
      </c>
      <c r="F32" s="116">
        <f>'P合計'!F32+'B合計'!F32+'液化石油ガス'!F32</f>
        <v>31976979</v>
      </c>
      <c r="G32" s="116">
        <f>'P合計'!G32+'B合計'!G32+'液化石油ガス'!G32</f>
        <v>28459200</v>
      </c>
      <c r="H32" s="116">
        <f>'P合計'!H32+'B合計'!H32+'液化石油ガス'!H32</f>
        <v>26314323</v>
      </c>
      <c r="I32" s="117">
        <f>'P合計'!I32+'B合計'!I32+'液化石油ガス'!I32</f>
        <v>22711015</v>
      </c>
      <c r="J32" s="118">
        <f>SUM(D32:I32)</f>
        <v>175864686</v>
      </c>
      <c r="K32" s="119">
        <f>'P合計'!K32+'B合計'!K32+'液化石油ガス'!K32</f>
        <v>20384163</v>
      </c>
      <c r="L32" s="116">
        <f>'P合計'!L32+'B合計'!L32+'液化石油ガス'!L32</f>
        <v>26288029</v>
      </c>
      <c r="M32" s="116">
        <f>'P合計'!M32+'B合計'!M32+'液化石油ガス'!M32</f>
        <v>40788254</v>
      </c>
      <c r="N32" s="116">
        <f>'P合計'!N32+'B合計'!N32+'液化石油ガス'!N32</f>
        <v>37189137</v>
      </c>
      <c r="O32" s="116">
        <f>'P合計'!O32+'B合計'!O32+'液化石油ガス'!O32</f>
        <v>39216678</v>
      </c>
      <c r="P32" s="117">
        <f>'P合計'!P32+'B合計'!P32+'液化石油ガス'!P32</f>
        <v>32021567</v>
      </c>
      <c r="Q32" s="118">
        <f>'P合計'!Q32+'B合計'!Q32+'液化石油ガス'!Q32</f>
        <v>195887828</v>
      </c>
      <c r="R32" s="120">
        <f>'P合計'!R32+'B合計'!R32+'液化石油ガス'!R32</f>
        <v>371752514</v>
      </c>
    </row>
    <row r="33" spans="1:18" ht="13.5" customHeight="1" thickBot="1">
      <c r="A33" s="161"/>
      <c r="B33" s="113" t="s">
        <v>18</v>
      </c>
      <c r="C33" s="113" t="s">
        <v>3</v>
      </c>
      <c r="D33" s="122">
        <f>IF(OR(D31=0,D32=0)," ",(D32/D31)*1000)</f>
        <v>56537.264501935744</v>
      </c>
      <c r="E33" s="123">
        <f aca="true" t="shared" si="9" ref="E33:R33">IF(OR(E31=0,E32=0)," ",(E32/E31)*1000)</f>
        <v>58380.269455326044</v>
      </c>
      <c r="F33" s="123">
        <f t="shared" si="9"/>
        <v>52277.47115312304</v>
      </c>
      <c r="G33" s="123">
        <f t="shared" si="9"/>
        <v>47691.3615210721</v>
      </c>
      <c r="H33" s="123">
        <f t="shared" si="9"/>
        <v>41700.45734606169</v>
      </c>
      <c r="I33" s="124">
        <f t="shared" si="9"/>
        <v>41121.018220269165</v>
      </c>
      <c r="J33" s="125">
        <f t="shared" si="9"/>
        <v>49584.9803185072</v>
      </c>
      <c r="K33" s="126">
        <f t="shared" si="9"/>
        <v>43697.17269720271</v>
      </c>
      <c r="L33" s="123">
        <f t="shared" si="9"/>
        <v>45700.82577100935</v>
      </c>
      <c r="M33" s="123">
        <f t="shared" si="9"/>
        <v>51104.00655522451</v>
      </c>
      <c r="N33" s="123">
        <f t="shared" si="9"/>
        <v>53378.82911201633</v>
      </c>
      <c r="O33" s="123">
        <f t="shared" si="9"/>
        <v>52905.85683180125</v>
      </c>
      <c r="P33" s="124">
        <f t="shared" si="9"/>
        <v>42437.009569726746</v>
      </c>
      <c r="Q33" s="125">
        <f t="shared" si="9"/>
        <v>48578.80870118134</v>
      </c>
      <c r="R33" s="127">
        <f t="shared" si="9"/>
        <v>49049.658765777756</v>
      </c>
    </row>
    <row r="34" spans="1:18" ht="13.5" customHeight="1">
      <c r="A34" s="159" t="s">
        <v>54</v>
      </c>
      <c r="B34" s="112" t="s">
        <v>9</v>
      </c>
      <c r="C34" s="112" t="s">
        <v>1</v>
      </c>
      <c r="D34" s="115">
        <f>'P合計'!D34+'B合計'!D34+'液化石油ガス'!D34</f>
        <v>0</v>
      </c>
      <c r="E34" s="116">
        <f>'P合計'!E34+'B合計'!E34+'液化石油ガス'!E34</f>
        <v>0</v>
      </c>
      <c r="F34" s="116">
        <f>'P合計'!F34+'B合計'!F34+'液化石油ガス'!F34</f>
        <v>20975</v>
      </c>
      <c r="G34" s="116">
        <f>'P合計'!G34+'B合計'!G34+'液化石油ガス'!G34</f>
        <v>17391</v>
      </c>
      <c r="H34" s="116">
        <f>'P合計'!H34+'B合計'!H34+'液化石油ガス'!H34</f>
        <v>94940</v>
      </c>
      <c r="I34" s="117">
        <f>'P合計'!I34+'B合計'!I34+'液化石油ガス'!I34</f>
        <v>41951</v>
      </c>
      <c r="J34" s="118">
        <f>SUM(D34:I34)</f>
        <v>175257</v>
      </c>
      <c r="K34" s="119">
        <f>'P合計'!K34+'B合計'!K34+'液化石油ガス'!K34</f>
        <v>30208</v>
      </c>
      <c r="L34" s="116">
        <f>'P合計'!L34+'B合計'!L34+'液化石油ガス'!L34</f>
        <v>28031</v>
      </c>
      <c r="M34" s="116">
        <f>'P合計'!M34+'B合計'!M34+'液化石油ガス'!M34</f>
        <v>58200</v>
      </c>
      <c r="N34" s="116">
        <f>'P合計'!N34+'B合計'!N34+'液化石油ガス'!N34</f>
        <v>43771</v>
      </c>
      <c r="O34" s="116">
        <f>'P合計'!O34+'B合計'!O34+'液化石油ガス'!O34</f>
        <v>54320</v>
      </c>
      <c r="P34" s="117">
        <f>'P合計'!P34+'B合計'!P34+'液化石油ガス'!P34</f>
        <v>71614</v>
      </c>
      <c r="Q34" s="118">
        <f>'P合計'!Q34+'B合計'!Q34+'液化石油ガス'!Q34</f>
        <v>286144</v>
      </c>
      <c r="R34" s="120">
        <f>'P合計'!R34+'B合計'!R34+'液化石油ガス'!R34</f>
        <v>461401</v>
      </c>
    </row>
    <row r="35" spans="1:18" ht="13.5" customHeight="1">
      <c r="A35" s="160"/>
      <c r="B35" s="112" t="s">
        <v>10</v>
      </c>
      <c r="C35" s="112" t="s">
        <v>2</v>
      </c>
      <c r="D35" s="121">
        <f>'P合計'!D35+'B合計'!D35+'液化石油ガス'!D35</f>
        <v>0</v>
      </c>
      <c r="E35" s="116">
        <f>'P合計'!E35+'B合計'!E35+'液化石油ガス'!E35</f>
        <v>0</v>
      </c>
      <c r="F35" s="116">
        <f>'P合計'!F35+'B合計'!F35+'液化石油ガス'!F35</f>
        <v>1018848</v>
      </c>
      <c r="G35" s="116">
        <f>'P合計'!G35+'B合計'!G35+'液化石油ガス'!G35</f>
        <v>795518</v>
      </c>
      <c r="H35" s="116">
        <f>'P合計'!H35+'B合計'!H35+'液化石油ガス'!H35</f>
        <v>3925094</v>
      </c>
      <c r="I35" s="117">
        <f>'P合計'!I35+'B合計'!I35+'液化石油ガス'!I35</f>
        <v>1637676</v>
      </c>
      <c r="J35" s="118">
        <f>SUM(D35:I35)</f>
        <v>7377136</v>
      </c>
      <c r="K35" s="119">
        <f>'P合計'!K35+'B合計'!K35+'液化石油ガス'!K35</f>
        <v>1284190</v>
      </c>
      <c r="L35" s="116">
        <f>'P合計'!L35+'B合計'!L35+'液化石油ガス'!L35</f>
        <v>1223419</v>
      </c>
      <c r="M35" s="116">
        <f>'P合計'!M35+'B合計'!M35+'液化石油ガス'!M35</f>
        <v>2864881</v>
      </c>
      <c r="N35" s="116">
        <f>'P合計'!N35+'B合計'!N35+'液化石油ガス'!N35</f>
        <v>2493987</v>
      </c>
      <c r="O35" s="116">
        <f>'P合計'!O35+'B合計'!O35+'液化石油ガス'!O35</f>
        <v>3015280</v>
      </c>
      <c r="P35" s="117">
        <f>'P合計'!P35+'B合計'!P35+'液化石油ガス'!P35</f>
        <v>3425583</v>
      </c>
      <c r="Q35" s="118">
        <f>'P合計'!Q35+'B合計'!Q35+'液化石油ガス'!Q35</f>
        <v>14307340</v>
      </c>
      <c r="R35" s="120">
        <f>'P合計'!R35+'B合計'!R35+'液化石油ガス'!R35</f>
        <v>21684476</v>
      </c>
    </row>
    <row r="36" spans="1:18" ht="13.5" customHeight="1" thickBot="1">
      <c r="A36" s="161"/>
      <c r="B36" s="113" t="s">
        <v>18</v>
      </c>
      <c r="C36" s="113" t="s">
        <v>3</v>
      </c>
      <c r="D36" s="122" t="str">
        <f>IF(OR(D34=0,D35=0)," ",(D35/D34)*1000)</f>
        <v> </v>
      </c>
      <c r="E36" s="123" t="str">
        <f aca="true" t="shared" si="10" ref="E36:R36">IF(OR(E34=0,E35=0)," ",(E35/E34)*1000)</f>
        <v> </v>
      </c>
      <c r="F36" s="123">
        <f t="shared" si="10"/>
        <v>48574.39809296782</v>
      </c>
      <c r="G36" s="123">
        <f t="shared" si="10"/>
        <v>45743.08550399632</v>
      </c>
      <c r="H36" s="123">
        <f t="shared" si="10"/>
        <v>41342.890246471456</v>
      </c>
      <c r="I36" s="124">
        <f t="shared" si="10"/>
        <v>39037.82984910968</v>
      </c>
      <c r="J36" s="125">
        <f t="shared" si="10"/>
        <v>42093.245918850596</v>
      </c>
      <c r="K36" s="126">
        <f t="shared" si="10"/>
        <v>42511.58633474576</v>
      </c>
      <c r="L36" s="123">
        <f t="shared" si="10"/>
        <v>43645.2142271057</v>
      </c>
      <c r="M36" s="123">
        <f t="shared" si="10"/>
        <v>49224.75945017183</v>
      </c>
      <c r="N36" s="123">
        <f t="shared" si="10"/>
        <v>56978.06767037536</v>
      </c>
      <c r="O36" s="123">
        <f t="shared" si="10"/>
        <v>55509.572901325475</v>
      </c>
      <c r="P36" s="124">
        <f t="shared" si="10"/>
        <v>47833.98497500489</v>
      </c>
      <c r="Q36" s="125">
        <f t="shared" si="10"/>
        <v>50000.48926414672</v>
      </c>
      <c r="R36" s="127">
        <f t="shared" si="10"/>
        <v>46997.02861502251</v>
      </c>
    </row>
    <row r="37" spans="1:18" ht="13.5" customHeight="1">
      <c r="A37" s="159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0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1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59" t="s">
        <v>11</v>
      </c>
      <c r="B40" s="114" t="s">
        <v>9</v>
      </c>
      <c r="C40" s="114" t="s">
        <v>1</v>
      </c>
      <c r="D40" s="115">
        <f>'P合計'!D40+'B合計'!D40+'液化石油ガス'!D40</f>
        <v>1781</v>
      </c>
      <c r="E40" s="116">
        <f>'P合計'!E40+'B合計'!E40+'液化石油ガス'!E40</f>
        <v>1788</v>
      </c>
      <c r="F40" s="116">
        <f>'P合計'!F40+'B合計'!F40+'液化石油ガス'!F40</f>
        <v>1794</v>
      </c>
      <c r="G40" s="116">
        <f>'P合計'!G40+'B合計'!G40+'液化石油ガス'!G40</f>
        <v>1835</v>
      </c>
      <c r="H40" s="116">
        <f>'P合計'!H40+'B合計'!H40+'液化石油ガス'!H40</f>
        <v>1203</v>
      </c>
      <c r="I40" s="117">
        <f>'P合計'!I40+'B合計'!I40+'液化石油ガス'!I40</f>
        <v>2203</v>
      </c>
      <c r="J40" s="118">
        <f>SUM(D40:I40)</f>
        <v>10604</v>
      </c>
      <c r="K40" s="119">
        <f>'P合計'!K40+'B合計'!K40+'液化石油ガス'!K40</f>
        <v>3377</v>
      </c>
      <c r="L40" s="116">
        <f>'P合計'!L40+'B合計'!L40+'液化石油ガス'!L40</f>
        <v>4951</v>
      </c>
      <c r="M40" s="116">
        <f>'P合計'!M40+'B合計'!M40+'液化石油ガス'!M40</f>
        <v>3876</v>
      </c>
      <c r="N40" s="116">
        <f>'P合計'!N40+'B合計'!N40+'液化石油ガス'!N40</f>
        <v>1792</v>
      </c>
      <c r="O40" s="116">
        <f>'P合計'!O40+'B合計'!O40+'液化石油ガス'!O40</f>
        <v>1080</v>
      </c>
      <c r="P40" s="117">
        <f>'P合計'!P40+'B合計'!P40+'液化石油ガス'!P40</f>
        <v>1587</v>
      </c>
      <c r="Q40" s="118">
        <f>'P合計'!Q40+'B合計'!Q40+'液化石油ガス'!Q40</f>
        <v>16663</v>
      </c>
      <c r="R40" s="120">
        <f>'P合計'!R40+'B合計'!R40+'液化石油ガス'!R40</f>
        <v>27267</v>
      </c>
    </row>
    <row r="41" spans="1:18" ht="13.5" customHeight="1">
      <c r="A41" s="160"/>
      <c r="B41" s="112" t="s">
        <v>10</v>
      </c>
      <c r="C41" s="112" t="s">
        <v>2</v>
      </c>
      <c r="D41" s="121">
        <f>'P合計'!D41+'B合計'!D41+'液化石油ガス'!D41</f>
        <v>286859</v>
      </c>
      <c r="E41" s="116">
        <f>'P合計'!E41+'B合計'!E41+'液化石油ガス'!E41</f>
        <v>292039</v>
      </c>
      <c r="F41" s="116">
        <f>'P合計'!F41+'B合計'!F41+'液化石油ガス'!F41</f>
        <v>290908</v>
      </c>
      <c r="G41" s="116">
        <f>'P合計'!G41+'B合計'!G41+'液化石油ガス'!G41</f>
        <v>299456</v>
      </c>
      <c r="H41" s="116">
        <f>'P合計'!H41+'B合計'!H41+'液化石油ガス'!H41</f>
        <v>281139</v>
      </c>
      <c r="I41" s="117">
        <f>'P合計'!I41+'B合計'!I41+'液化石油ガス'!I41</f>
        <v>511501</v>
      </c>
      <c r="J41" s="118">
        <f>SUM(D41:I41)</f>
        <v>1961902</v>
      </c>
      <c r="K41" s="119">
        <f>'P合計'!K41+'B合計'!K41+'液化石油ガス'!K41</f>
        <v>637629</v>
      </c>
      <c r="L41" s="116">
        <f>'P合計'!L41+'B合計'!L41+'液化石油ガス'!L41</f>
        <v>905993</v>
      </c>
      <c r="M41" s="116">
        <f>'P合計'!M41+'B合計'!M41+'液化石油ガス'!M41</f>
        <v>755835</v>
      </c>
      <c r="N41" s="116">
        <f>'P合計'!N41+'B合計'!N41+'液化石油ガス'!N41</f>
        <v>418311</v>
      </c>
      <c r="O41" s="116">
        <f>'P合計'!O41+'B合計'!O41+'液化石油ガス'!O41</f>
        <v>250785</v>
      </c>
      <c r="P41" s="117">
        <f>'P合計'!P41+'B合計'!P41+'液化石油ガス'!P41</f>
        <v>273542</v>
      </c>
      <c r="Q41" s="118">
        <f>'P合計'!Q41+'B合計'!Q41+'液化石油ガス'!Q41</f>
        <v>3242095</v>
      </c>
      <c r="R41" s="120">
        <f>'P合計'!R41+'B合計'!R41+'液化石油ガス'!R41</f>
        <v>5203997</v>
      </c>
    </row>
    <row r="42" spans="1:18" ht="13.5" customHeight="1" thickBot="1">
      <c r="A42" s="161"/>
      <c r="B42" s="113" t="s">
        <v>18</v>
      </c>
      <c r="C42" s="113" t="s">
        <v>3</v>
      </c>
      <c r="D42" s="122">
        <f>IF(OR(D40=0,D41=0)," ",(D41/D40)*1000)</f>
        <v>161066.25491297024</v>
      </c>
      <c r="E42" s="123">
        <f aca="true" t="shared" si="12" ref="E42:R42">IF(OR(E40=0,E41=0)," ",(E41/E40)*1000)</f>
        <v>163332.774049217</v>
      </c>
      <c r="F42" s="123">
        <f t="shared" si="12"/>
        <v>162156.0758082497</v>
      </c>
      <c r="G42" s="123">
        <f t="shared" si="12"/>
        <v>163191.28065395093</v>
      </c>
      <c r="H42" s="123">
        <f t="shared" si="12"/>
        <v>233698.25436408975</v>
      </c>
      <c r="I42" s="124">
        <f t="shared" si="12"/>
        <v>232183.8402178847</v>
      </c>
      <c r="J42" s="125">
        <f t="shared" si="12"/>
        <v>185015.27725386646</v>
      </c>
      <c r="K42" s="126">
        <f t="shared" si="12"/>
        <v>188815.22061000887</v>
      </c>
      <c r="L42" s="123">
        <f t="shared" si="12"/>
        <v>182991.92082407596</v>
      </c>
      <c r="M42" s="123">
        <f t="shared" si="12"/>
        <v>195003.86996904024</v>
      </c>
      <c r="N42" s="123">
        <f t="shared" si="12"/>
        <v>233432.47767857142</v>
      </c>
      <c r="O42" s="123">
        <f t="shared" si="12"/>
        <v>232208.33333333334</v>
      </c>
      <c r="P42" s="124">
        <f t="shared" si="12"/>
        <v>172364.20919974797</v>
      </c>
      <c r="Q42" s="125">
        <f t="shared" si="12"/>
        <v>194568.50507111565</v>
      </c>
      <c r="R42" s="127">
        <f t="shared" si="12"/>
        <v>190853.302526864</v>
      </c>
    </row>
    <row r="43" spans="1:18" ht="13.5" customHeight="1">
      <c r="A43" s="159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13</v>
      </c>
      <c r="F43" s="116">
        <f>'P合計'!F43+'B合計'!F43+'液化石油ガス'!F43</f>
        <v>2</v>
      </c>
      <c r="G43" s="116">
        <f>'P合計'!G43+'B合計'!G43+'液化石油ガス'!G43</f>
        <v>4</v>
      </c>
      <c r="H43" s="116">
        <f>'P合計'!H43+'B合計'!H43+'液化石油ガス'!H43</f>
        <v>3</v>
      </c>
      <c r="I43" s="117">
        <f>'P合計'!I43+'B合計'!I43+'液化石油ガス'!I43</f>
        <v>2</v>
      </c>
      <c r="J43" s="118">
        <f>SUM(D43:I43)</f>
        <v>26</v>
      </c>
      <c r="K43" s="119">
        <f>'P合計'!K43+'B合計'!K43+'液化石油ガス'!K43</f>
        <v>2</v>
      </c>
      <c r="L43" s="116">
        <f>'P合計'!L43+'B合計'!L43+'液化石油ガス'!L43</f>
        <v>2</v>
      </c>
      <c r="M43" s="116">
        <f>'P合計'!M43+'B合計'!M43+'液化石油ガス'!M43</f>
        <v>4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4</v>
      </c>
      <c r="Q43" s="118">
        <f>'P合計'!Q43+'B合計'!Q43+'液化石油ガス'!Q43</f>
        <v>12</v>
      </c>
      <c r="R43" s="120">
        <f>'P合計'!R43+'B合計'!R43+'液化石油ガス'!R43</f>
        <v>38</v>
      </c>
    </row>
    <row r="44" spans="1:18" ht="13.5" customHeight="1">
      <c r="A44" s="160"/>
      <c r="B44" s="112" t="s">
        <v>10</v>
      </c>
      <c r="C44" s="112" t="s">
        <v>2</v>
      </c>
      <c r="D44" s="121">
        <f>'P合計'!D44+'B合計'!D44+'液化石油ガス'!D44</f>
        <v>1910</v>
      </c>
      <c r="E44" s="116">
        <f>'P合計'!E44+'B合計'!E44+'液化石油ガス'!E44</f>
        <v>5200</v>
      </c>
      <c r="F44" s="116">
        <f>'P合計'!F44+'B合計'!F44+'液化石油ガス'!F44</f>
        <v>3297</v>
      </c>
      <c r="G44" s="116">
        <f>'P合計'!G44+'B合計'!G44+'液化石油ガス'!G44</f>
        <v>1610</v>
      </c>
      <c r="H44" s="116">
        <f>'P合計'!H44+'B合計'!H44+'液化石油ガス'!H44</f>
        <v>2114</v>
      </c>
      <c r="I44" s="117">
        <f>'P合計'!I44+'B合計'!I44+'液化石油ガス'!I44</f>
        <v>1996</v>
      </c>
      <c r="J44" s="118">
        <f>SUM(D44:I44)</f>
        <v>16127</v>
      </c>
      <c r="K44" s="119">
        <f>'P合計'!K44+'B合計'!K44+'液化石油ガス'!K44</f>
        <v>2199</v>
      </c>
      <c r="L44" s="116">
        <f>'P合計'!L44+'B合計'!L44+'液化石油ガス'!L44</f>
        <v>1928</v>
      </c>
      <c r="M44" s="116">
        <f>'P合計'!M44+'B合計'!M44+'液化石油ガス'!M44</f>
        <v>4331</v>
      </c>
      <c r="N44" s="116">
        <f>'P合計'!N44+'B合計'!N44+'液化石油ガス'!N44</f>
        <v>0</v>
      </c>
      <c r="O44" s="116">
        <f>'P合計'!O44+'B合計'!O44+'液化石油ガス'!O44</f>
        <v>684</v>
      </c>
      <c r="P44" s="117">
        <f>'P合計'!P44+'B合計'!P44+'液化石油ガス'!P44</f>
        <v>3232</v>
      </c>
      <c r="Q44" s="118">
        <f>'P合計'!Q44+'B合計'!Q44+'液化石油ガス'!Q44</f>
        <v>12374</v>
      </c>
      <c r="R44" s="120">
        <f>'P合計'!R44+'B合計'!R44+'液化石油ガス'!R44</f>
        <v>28501</v>
      </c>
    </row>
    <row r="45" spans="1:18" ht="13.5" customHeight="1" thickBot="1">
      <c r="A45" s="161"/>
      <c r="B45" s="113" t="s">
        <v>18</v>
      </c>
      <c r="C45" s="113" t="s">
        <v>3</v>
      </c>
      <c r="D45" s="122">
        <f>IF(OR(D43=0,D44=0)," ",(D44/D43)*1000)</f>
        <v>955000</v>
      </c>
      <c r="E45" s="123">
        <f aca="true" t="shared" si="13" ref="E45:R45">IF(OR(E43=0,E44=0)," ",(E44/E43)*1000)</f>
        <v>400000</v>
      </c>
      <c r="F45" s="123">
        <f t="shared" si="13"/>
        <v>1648500</v>
      </c>
      <c r="G45" s="123">
        <f t="shared" si="13"/>
        <v>402500</v>
      </c>
      <c r="H45" s="123">
        <f t="shared" si="13"/>
        <v>704666.6666666666</v>
      </c>
      <c r="I45" s="124">
        <f t="shared" si="13"/>
        <v>998000</v>
      </c>
      <c r="J45" s="125">
        <f t="shared" si="13"/>
        <v>620269.2307692308</v>
      </c>
      <c r="K45" s="126">
        <f t="shared" si="13"/>
        <v>1099500</v>
      </c>
      <c r="L45" s="123">
        <f t="shared" si="13"/>
        <v>964000</v>
      </c>
      <c r="M45" s="123">
        <f t="shared" si="13"/>
        <v>1082750</v>
      </c>
      <c r="N45" s="123" t="str">
        <f t="shared" si="13"/>
        <v> </v>
      </c>
      <c r="O45" s="123" t="str">
        <f t="shared" si="13"/>
        <v> </v>
      </c>
      <c r="P45" s="124">
        <f t="shared" si="13"/>
        <v>808000</v>
      </c>
      <c r="Q45" s="125">
        <f t="shared" si="13"/>
        <v>1031166.6666666667</v>
      </c>
      <c r="R45" s="127">
        <f t="shared" si="13"/>
        <v>750026.3157894736</v>
      </c>
    </row>
    <row r="46" spans="1:18" ht="13.5" customHeight="1">
      <c r="A46" s="159" t="s">
        <v>12</v>
      </c>
      <c r="B46" s="112" t="s">
        <v>9</v>
      </c>
      <c r="C46" s="112" t="s">
        <v>1</v>
      </c>
      <c r="D46" s="115">
        <f>'P合計'!D46+'B合計'!D46+'液化石油ガス'!D46</f>
        <v>5</v>
      </c>
      <c r="E46" s="116">
        <f>'P合計'!E46+'B合計'!E46+'液化石油ガス'!E46</f>
        <v>4</v>
      </c>
      <c r="F46" s="116">
        <f>'P合計'!F46+'B合計'!F46+'液化石油ガス'!F46</f>
        <v>0</v>
      </c>
      <c r="G46" s="116">
        <f>'P合計'!G46+'B合計'!G46+'液化石油ガス'!G46</f>
        <v>17003</v>
      </c>
      <c r="H46" s="116">
        <f>'P合計'!H46+'B合計'!H46+'液化石油ガス'!H46</f>
        <v>20179</v>
      </c>
      <c r="I46" s="117">
        <f>'P合計'!I46+'B合計'!I46+'液化石油ガス'!I46</f>
        <v>4</v>
      </c>
      <c r="J46" s="118">
        <f>SUM(D46:I46)</f>
        <v>37195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6</v>
      </c>
      <c r="N46" s="116">
        <f>'P合計'!N46+'B合計'!N46+'液化石油ガス'!N46</f>
        <v>35249</v>
      </c>
      <c r="O46" s="116">
        <f>'P合計'!O46+'B合計'!O46+'液化石油ガス'!O46</f>
        <v>0</v>
      </c>
      <c r="P46" s="117">
        <f>'P合計'!P46+'B合計'!P46+'液化石油ガス'!P46</f>
        <v>5</v>
      </c>
      <c r="Q46" s="118">
        <f>'P合計'!Q46+'B合計'!Q46+'液化石油ガス'!Q46</f>
        <v>35260</v>
      </c>
      <c r="R46" s="120">
        <f>'P合計'!R46+'B合計'!R46+'液化石油ガス'!R46</f>
        <v>72455</v>
      </c>
    </row>
    <row r="47" spans="1:18" ht="13.5" customHeight="1">
      <c r="A47" s="160"/>
      <c r="B47" s="112" t="s">
        <v>10</v>
      </c>
      <c r="C47" s="112" t="s">
        <v>2</v>
      </c>
      <c r="D47" s="121">
        <f>'P合計'!D47+'B合計'!D47+'液化石油ガス'!D47</f>
        <v>8114</v>
      </c>
      <c r="E47" s="116">
        <f>'P合計'!E47+'B合計'!E47+'液化石油ガス'!E47</f>
        <v>14036</v>
      </c>
      <c r="F47" s="116">
        <f>'P合計'!F47+'B合計'!F47+'液化石油ガス'!F47</f>
        <v>5998</v>
      </c>
      <c r="G47" s="116">
        <f>'P合計'!G47+'B合計'!G47+'液化石油ガス'!G47</f>
        <v>830875</v>
      </c>
      <c r="H47" s="116">
        <f>'P合計'!H47+'B合計'!H47+'液化石油ガス'!H47</f>
        <v>911869</v>
      </c>
      <c r="I47" s="117">
        <f>'P合計'!I47+'B合計'!I47+'液化石油ガス'!I47</f>
        <v>5283</v>
      </c>
      <c r="J47" s="118">
        <f>SUM(D47:I47)</f>
        <v>1776175</v>
      </c>
      <c r="K47" s="119">
        <f>'P合計'!K47+'B合計'!K47+'液化石油ガス'!K47</f>
        <v>17167</v>
      </c>
      <c r="L47" s="116">
        <f>'P合計'!L47+'B合計'!L47+'液化石油ガス'!L47</f>
        <v>11567</v>
      </c>
      <c r="M47" s="116">
        <f>'P合計'!M47+'B合計'!M47+'液化石油ガス'!M47</f>
        <v>12038</v>
      </c>
      <c r="N47" s="116">
        <f>'P合計'!N47+'B合計'!N47+'液化石油ガス'!N47</f>
        <v>1744777</v>
      </c>
      <c r="O47" s="116">
        <f>'P合計'!O47+'B合計'!O47+'液化石油ガス'!O47</f>
        <v>4733</v>
      </c>
      <c r="P47" s="117">
        <f>'P合計'!P47+'B合計'!P47+'液化石油ガス'!P47</f>
        <v>18325</v>
      </c>
      <c r="Q47" s="118">
        <f>'P合計'!Q47+'B合計'!Q47+'液化石油ガス'!Q47</f>
        <v>1808607</v>
      </c>
      <c r="R47" s="120">
        <f>'P合計'!R47+'B合計'!R47+'液化石油ガス'!R47</f>
        <v>3584782</v>
      </c>
    </row>
    <row r="48" spans="1:18" ht="13.5" customHeight="1" thickBot="1">
      <c r="A48" s="161"/>
      <c r="B48" s="113" t="s">
        <v>18</v>
      </c>
      <c r="C48" s="113" t="s">
        <v>3</v>
      </c>
      <c r="D48" s="122">
        <f>IF(OR(D46=0,D47=0)," ",(D47/D46)*1000)</f>
        <v>1622800</v>
      </c>
      <c r="E48" s="123">
        <f aca="true" t="shared" si="14" ref="E48:R48">IF(OR(E46=0,E47=0)," ",(E47/E46)*1000)</f>
        <v>3509000</v>
      </c>
      <c r="F48" s="123" t="str">
        <f t="shared" si="14"/>
        <v> </v>
      </c>
      <c r="G48" s="123">
        <f t="shared" si="14"/>
        <v>48866.37652179027</v>
      </c>
      <c r="H48" s="123">
        <f t="shared" si="14"/>
        <v>45189.00837504336</v>
      </c>
      <c r="I48" s="124">
        <f t="shared" si="14"/>
        <v>1320750</v>
      </c>
      <c r="J48" s="125">
        <f t="shared" si="14"/>
        <v>47753.058206748225</v>
      </c>
      <c r="K48" s="126" t="str">
        <f t="shared" si="14"/>
        <v> </v>
      </c>
      <c r="L48" s="123" t="str">
        <f t="shared" si="14"/>
        <v> </v>
      </c>
      <c r="M48" s="123">
        <f t="shared" si="14"/>
        <v>2006333.3333333333</v>
      </c>
      <c r="N48" s="123">
        <f t="shared" si="14"/>
        <v>49498.624074441825</v>
      </c>
      <c r="O48" s="123" t="str">
        <f t="shared" si="14"/>
        <v> </v>
      </c>
      <c r="P48" s="124">
        <f t="shared" si="14"/>
        <v>3665000</v>
      </c>
      <c r="Q48" s="125">
        <f t="shared" si="14"/>
        <v>51293.44866704481</v>
      </c>
      <c r="R48" s="127">
        <f t="shared" si="14"/>
        <v>49475.9781933614</v>
      </c>
    </row>
    <row r="49" spans="1:18" ht="13.5" customHeight="1">
      <c r="A49" s="163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744401</v>
      </c>
      <c r="E49" s="129">
        <f t="shared" si="15"/>
        <v>880265</v>
      </c>
      <c r="F49" s="129">
        <f t="shared" si="15"/>
        <v>843669</v>
      </c>
      <c r="G49" s="129">
        <f t="shared" si="15"/>
        <v>805977</v>
      </c>
      <c r="H49" s="129">
        <f t="shared" si="15"/>
        <v>968002</v>
      </c>
      <c r="I49" s="130">
        <f t="shared" si="15"/>
        <v>774340</v>
      </c>
      <c r="J49" s="118">
        <f>SUM(D49:I49)</f>
        <v>5016654</v>
      </c>
      <c r="K49" s="131">
        <f aca="true" t="shared" si="16" ref="K49:P49">K4+K7+K10+K13+K16+K19+K22+K25+K28+K31+K34+K37+K40+K43+K46</f>
        <v>687491</v>
      </c>
      <c r="L49" s="129">
        <f t="shared" si="16"/>
        <v>725192</v>
      </c>
      <c r="M49" s="129">
        <f t="shared" si="16"/>
        <v>1133467</v>
      </c>
      <c r="N49" s="129">
        <f t="shared" si="16"/>
        <v>971814</v>
      </c>
      <c r="O49" s="129">
        <f t="shared" si="16"/>
        <v>968682</v>
      </c>
      <c r="P49" s="130">
        <f t="shared" si="16"/>
        <v>937008</v>
      </c>
      <c r="Q49" s="132">
        <f>SUM(K49:P49)</f>
        <v>5423654</v>
      </c>
      <c r="R49" s="133">
        <f>J49+Q49</f>
        <v>10440308</v>
      </c>
    </row>
    <row r="50" spans="1:18" ht="13.5" customHeight="1">
      <c r="A50" s="163"/>
      <c r="B50" s="112" t="s">
        <v>10</v>
      </c>
      <c r="C50" s="112" t="s">
        <v>2</v>
      </c>
      <c r="D50" s="134">
        <f t="shared" si="15"/>
        <v>42913738</v>
      </c>
      <c r="E50" s="135">
        <f t="shared" si="15"/>
        <v>51466341</v>
      </c>
      <c r="F50" s="135">
        <f t="shared" si="15"/>
        <v>44716401</v>
      </c>
      <c r="G50" s="135">
        <f t="shared" si="15"/>
        <v>39720940</v>
      </c>
      <c r="H50" s="135">
        <f t="shared" si="15"/>
        <v>41092442</v>
      </c>
      <c r="I50" s="136">
        <f t="shared" si="15"/>
        <v>32418946</v>
      </c>
      <c r="J50" s="118">
        <f>SUM(D50:I50)</f>
        <v>252328808</v>
      </c>
      <c r="K50" s="137">
        <f aca="true" t="shared" si="17" ref="K50:P50">K5+K8+K11+K14+K17+K20+K23+K26+K29+K32+K35+K38+K41+K44+K47</f>
        <v>30785379</v>
      </c>
      <c r="L50" s="135">
        <f t="shared" si="17"/>
        <v>34117167</v>
      </c>
      <c r="M50" s="135">
        <f t="shared" si="17"/>
        <v>58782832</v>
      </c>
      <c r="N50" s="135">
        <f t="shared" si="17"/>
        <v>53433595</v>
      </c>
      <c r="O50" s="135">
        <f t="shared" si="17"/>
        <v>52568982</v>
      </c>
      <c r="P50" s="136">
        <f t="shared" si="17"/>
        <v>41691063</v>
      </c>
      <c r="Q50" s="138">
        <f>SUM(K50:P50)</f>
        <v>271379018</v>
      </c>
      <c r="R50" s="139">
        <f>J50+Q50</f>
        <v>523707826</v>
      </c>
    </row>
    <row r="51" spans="1:18" ht="13.5" customHeight="1" thickBot="1">
      <c r="A51" s="164"/>
      <c r="B51" s="113" t="s">
        <v>18</v>
      </c>
      <c r="C51" s="113" t="s">
        <v>3</v>
      </c>
      <c r="D51" s="122">
        <f aca="true" t="shared" si="18" ref="D51:I51">IF(OR(D49=0,D50=0)," ",(D50/D49)*1000)</f>
        <v>57648.68397543797</v>
      </c>
      <c r="E51" s="123">
        <f t="shared" si="18"/>
        <v>58466.87190789137</v>
      </c>
      <c r="F51" s="123">
        <f t="shared" si="18"/>
        <v>53002.30422120524</v>
      </c>
      <c r="G51" s="123">
        <f t="shared" si="18"/>
        <v>49282.96961327681</v>
      </c>
      <c r="H51" s="123">
        <f t="shared" si="18"/>
        <v>42450.78212648321</v>
      </c>
      <c r="I51" s="124">
        <f t="shared" si="18"/>
        <v>41866.55216054963</v>
      </c>
      <c r="J51" s="125">
        <f aca="true" t="shared" si="19" ref="J51:P51">IF(OR(J49=0,J50=0)," ",(J50/J49)*1000)</f>
        <v>50298.22826130724</v>
      </c>
      <c r="K51" s="126">
        <f t="shared" si="19"/>
        <v>44779.3192929071</v>
      </c>
      <c r="L51" s="123">
        <f t="shared" si="19"/>
        <v>47045.70237950778</v>
      </c>
      <c r="M51" s="123">
        <f t="shared" si="19"/>
        <v>51861.08814813312</v>
      </c>
      <c r="N51" s="123">
        <f t="shared" si="19"/>
        <v>54983.35586850982</v>
      </c>
      <c r="O51" s="123">
        <f t="shared" si="19"/>
        <v>54268.56491604056</v>
      </c>
      <c r="P51" s="124">
        <f t="shared" si="19"/>
        <v>44493.8175554531</v>
      </c>
      <c r="Q51" s="125">
        <f>IF(OR(Q49=0,Q50=0)," ",(Q50/Q49)*1000)</f>
        <v>50036.19663053727</v>
      </c>
      <c r="R51" s="127">
        <f>IF(OR(R49=0,R50=0)," ",(R50/R49)*1000)</f>
        <v>50162.10498770726</v>
      </c>
    </row>
    <row r="52" spans="1:18" s="6" customFormat="1" ht="23.25" customHeight="1" thickBot="1">
      <c r="A52" s="166" t="s">
        <v>13</v>
      </c>
      <c r="B52" s="167"/>
      <c r="C52" s="168"/>
      <c r="D52" s="140">
        <v>111.13</v>
      </c>
      <c r="E52" s="141">
        <v>111.01</v>
      </c>
      <c r="F52" s="142">
        <v>109.07</v>
      </c>
      <c r="G52" s="143">
        <v>107.99</v>
      </c>
      <c r="H52" s="144">
        <v>107.17</v>
      </c>
      <c r="I52" s="145">
        <v>106.64</v>
      </c>
      <c r="J52" s="150">
        <f>IF(J49=0,0,((D52*D49)+(E52*E49)+(F52*F49)+(G52*G49)+(H52*H49)+(I52*I49))/J49)</f>
        <v>108.80087141349594</v>
      </c>
      <c r="K52" s="146">
        <v>107.8</v>
      </c>
      <c r="L52" s="147">
        <v>108.78</v>
      </c>
      <c r="M52" s="148">
        <v>108.94</v>
      </c>
      <c r="N52" s="148">
        <v>109.31</v>
      </c>
      <c r="O52" s="143">
        <v>109.5</v>
      </c>
      <c r="P52" s="149">
        <v>108</v>
      </c>
      <c r="Q52" s="150">
        <f>IF(Q49=0,0,((K52*K49)+(L52*L49)+(M52*M49)+(N52*N49)+(O52*O49)+(P52*P49))/Q49)</f>
        <v>108.7780197409348</v>
      </c>
      <c r="R52" s="151">
        <f>((J52*J49)+(Q52*Q49))/R49</f>
        <v>108.78900015784976</v>
      </c>
    </row>
    <row r="53" spans="1:18" s="6" customFormat="1" ht="12.75" customHeight="1">
      <c r="A53" s="162" t="s">
        <v>40</v>
      </c>
      <c r="B53" s="112" t="s">
        <v>9</v>
      </c>
      <c r="C53" s="112" t="s">
        <v>1</v>
      </c>
      <c r="D53" s="128">
        <f>'P合計'!D49</f>
        <v>634428</v>
      </c>
      <c r="E53" s="129">
        <f>'P合計'!E49</f>
        <v>774383</v>
      </c>
      <c r="F53" s="129">
        <f>'P合計'!F49</f>
        <v>667144</v>
      </c>
      <c r="G53" s="129">
        <f>'P合計'!G49</f>
        <v>642613</v>
      </c>
      <c r="H53" s="129">
        <f>'P合計'!H49</f>
        <v>805715</v>
      </c>
      <c r="I53" s="130">
        <f>'P合計'!I49</f>
        <v>648327</v>
      </c>
      <c r="J53" s="132">
        <f>SUM(D53:I53)</f>
        <v>4172610</v>
      </c>
      <c r="K53" s="131">
        <f>'P合計'!K49</f>
        <v>504471</v>
      </c>
      <c r="L53" s="129">
        <f>'P合計'!L49</f>
        <v>643665</v>
      </c>
      <c r="M53" s="129">
        <f>'P合計'!M49</f>
        <v>915786</v>
      </c>
      <c r="N53" s="129">
        <f>'P合計'!N49</f>
        <v>804917</v>
      </c>
      <c r="O53" s="129">
        <f>'P合計'!O49</f>
        <v>834043</v>
      </c>
      <c r="P53" s="130">
        <f>'P合計'!P49</f>
        <v>861995</v>
      </c>
      <c r="Q53" s="132">
        <f>SUM(K53:P53)</f>
        <v>4564877</v>
      </c>
      <c r="R53" s="152">
        <f>J53+Q53</f>
        <v>8737487</v>
      </c>
    </row>
    <row r="54" spans="1:18" s="6" customFormat="1" ht="12.75" customHeight="1">
      <c r="A54" s="163"/>
      <c r="B54" s="112" t="s">
        <v>10</v>
      </c>
      <c r="C54" s="112" t="s">
        <v>2</v>
      </c>
      <c r="D54" s="134">
        <f>'P合計'!D50</f>
        <v>36291340</v>
      </c>
      <c r="E54" s="135">
        <f>'P合計'!E50</f>
        <v>44932224</v>
      </c>
      <c r="F54" s="135">
        <f>'P合計'!F50</f>
        <v>35050094</v>
      </c>
      <c r="G54" s="135">
        <f>'P合計'!G50</f>
        <v>31241640</v>
      </c>
      <c r="H54" s="135">
        <f>'P合計'!H50</f>
        <v>33686181</v>
      </c>
      <c r="I54" s="136">
        <f>'P合計'!I50</f>
        <v>26650724</v>
      </c>
      <c r="J54" s="138">
        <f>SUM(D54:I54)</f>
        <v>207852203</v>
      </c>
      <c r="K54" s="137">
        <f>'P合計'!K50</f>
        <v>21879958</v>
      </c>
      <c r="L54" s="135">
        <f>'P合計'!L50</f>
        <v>29403202</v>
      </c>
      <c r="M54" s="135">
        <f>'P合計'!M50</f>
        <v>46586581</v>
      </c>
      <c r="N54" s="135">
        <f>'P合計'!N50</f>
        <v>42857789</v>
      </c>
      <c r="O54" s="135">
        <f>'P合計'!O50</f>
        <v>44464632</v>
      </c>
      <c r="P54" s="136">
        <f>'P合計'!P50</f>
        <v>37274245</v>
      </c>
      <c r="Q54" s="138">
        <f>SUM(K54:P54)</f>
        <v>222466407</v>
      </c>
      <c r="R54" s="153">
        <f>J54+Q54</f>
        <v>430318610</v>
      </c>
    </row>
    <row r="55" spans="1:18" s="6" customFormat="1" ht="12.75" customHeight="1" thickBot="1">
      <c r="A55" s="164"/>
      <c r="B55" s="113" t="s">
        <v>18</v>
      </c>
      <c r="C55" s="113" t="s">
        <v>3</v>
      </c>
      <c r="D55" s="122">
        <f>IF(OR(D53=0,D54=0)," ",(D54/D53)*1000)</f>
        <v>57203.24449740553</v>
      </c>
      <c r="E55" s="123">
        <f aca="true" t="shared" si="20" ref="E55:R55">IF(OR(E53=0,E54=0)," ",(E54/E53)*1000)</f>
        <v>58023.25722542979</v>
      </c>
      <c r="F55" s="123">
        <f t="shared" si="20"/>
        <v>52537.52413272097</v>
      </c>
      <c r="G55" s="123">
        <f t="shared" si="20"/>
        <v>48616.570159645074</v>
      </c>
      <c r="H55" s="123">
        <f t="shared" si="20"/>
        <v>41809.05282885387</v>
      </c>
      <c r="I55" s="124">
        <f t="shared" si="20"/>
        <v>41106.916725664676</v>
      </c>
      <c r="J55" s="125">
        <f t="shared" si="20"/>
        <v>49813.47477957441</v>
      </c>
      <c r="K55" s="126">
        <f t="shared" si="20"/>
        <v>43372.08283528687</v>
      </c>
      <c r="L55" s="123">
        <f t="shared" si="20"/>
        <v>45680.90854714797</v>
      </c>
      <c r="M55" s="123">
        <f t="shared" si="20"/>
        <v>50870.59749766867</v>
      </c>
      <c r="N55" s="123">
        <f t="shared" si="20"/>
        <v>53244.97929600195</v>
      </c>
      <c r="O55" s="123">
        <f t="shared" si="20"/>
        <v>53312.15776644609</v>
      </c>
      <c r="P55" s="124">
        <f t="shared" si="20"/>
        <v>43241.83434938717</v>
      </c>
      <c r="Q55" s="125">
        <f t="shared" si="20"/>
        <v>48734.37049892034</v>
      </c>
      <c r="R55" s="127">
        <f t="shared" si="20"/>
        <v>49249.699598980806</v>
      </c>
    </row>
    <row r="56" spans="1:18" s="6" customFormat="1" ht="12.75" customHeight="1">
      <c r="A56" s="162" t="s">
        <v>41</v>
      </c>
      <c r="B56" s="112" t="s">
        <v>9</v>
      </c>
      <c r="C56" s="112" t="s">
        <v>1</v>
      </c>
      <c r="D56" s="128">
        <f>'B合計'!D49</f>
        <v>109956</v>
      </c>
      <c r="E56" s="129">
        <f>'B合計'!E49</f>
        <v>105868</v>
      </c>
      <c r="F56" s="129">
        <f>'B合計'!F49</f>
        <v>176518</v>
      </c>
      <c r="G56" s="129">
        <f>'B合計'!G49</f>
        <v>163358</v>
      </c>
      <c r="H56" s="129">
        <f>'B合計'!H49</f>
        <v>162278</v>
      </c>
      <c r="I56" s="130">
        <f>'B合計'!I49</f>
        <v>126006</v>
      </c>
      <c r="J56" s="132">
        <f>SUM(D56:I56)</f>
        <v>843984</v>
      </c>
      <c r="K56" s="131">
        <f>'B合計'!K49</f>
        <v>183015</v>
      </c>
      <c r="L56" s="129">
        <f>'B合計'!L49</f>
        <v>81522</v>
      </c>
      <c r="M56" s="129">
        <f>'B合計'!M49</f>
        <v>217673</v>
      </c>
      <c r="N56" s="129">
        <f>'B合計'!N49</f>
        <v>166889</v>
      </c>
      <c r="O56" s="129">
        <f>'B合計'!O49</f>
        <v>134635</v>
      </c>
      <c r="P56" s="130">
        <f>'B合計'!P49</f>
        <v>74997</v>
      </c>
      <c r="Q56" s="132">
        <f>SUM(K56:P56)</f>
        <v>858731</v>
      </c>
      <c r="R56" s="152">
        <f>J56+Q56</f>
        <v>1702715</v>
      </c>
    </row>
    <row r="57" spans="1:18" s="6" customFormat="1" ht="12.75" customHeight="1">
      <c r="A57" s="163"/>
      <c r="B57" s="112" t="s">
        <v>10</v>
      </c>
      <c r="C57" s="112" t="s">
        <v>2</v>
      </c>
      <c r="D57" s="134">
        <f>'B合計'!D50</f>
        <v>6604386</v>
      </c>
      <c r="E57" s="135">
        <f>'B合計'!E50</f>
        <v>6515747</v>
      </c>
      <c r="F57" s="135">
        <f>'B合計'!F50</f>
        <v>9661150</v>
      </c>
      <c r="G57" s="135">
        <f>'B合計'!G50</f>
        <v>8463994</v>
      </c>
      <c r="H57" s="135">
        <f>'B合計'!H50</f>
        <v>7401862</v>
      </c>
      <c r="I57" s="136">
        <f>'B合計'!I50</f>
        <v>5759811</v>
      </c>
      <c r="J57" s="138">
        <f>SUM(D57:I57)</f>
        <v>44406950</v>
      </c>
      <c r="K57" s="137">
        <f>'B合計'!K50</f>
        <v>8890177</v>
      </c>
      <c r="L57" s="135">
        <f>'B合計'!L50</f>
        <v>4704128</v>
      </c>
      <c r="M57" s="135">
        <f>'B合計'!M50</f>
        <v>12181703</v>
      </c>
      <c r="N57" s="135">
        <f>'B合計'!N50</f>
        <v>10570721</v>
      </c>
      <c r="O57" s="135">
        <f>'B合計'!O50</f>
        <v>8101429</v>
      </c>
      <c r="P57" s="136">
        <f>'B合計'!P50</f>
        <v>4392991</v>
      </c>
      <c r="Q57" s="138">
        <f>SUM(K57:P57)</f>
        <v>48841149</v>
      </c>
      <c r="R57" s="153">
        <f>J57+Q57</f>
        <v>93248099</v>
      </c>
    </row>
    <row r="58" spans="1:18" s="6" customFormat="1" ht="12.75" customHeight="1" thickBot="1">
      <c r="A58" s="164"/>
      <c r="B58" s="113" t="s">
        <v>18</v>
      </c>
      <c r="C58" s="113" t="s">
        <v>3</v>
      </c>
      <c r="D58" s="122">
        <f>IF(OR(D56=0,D57=0)," ",(D57/D56)*1000)</f>
        <v>60063.89828658736</v>
      </c>
      <c r="E58" s="123">
        <f aca="true" t="shared" si="21" ref="E58:R58">IF(OR(E56=0,E57=0)," ",(E57/E56)*1000)</f>
        <v>61545.95345146787</v>
      </c>
      <c r="F58" s="123">
        <f t="shared" si="21"/>
        <v>54731.81205316172</v>
      </c>
      <c r="G58" s="123">
        <f t="shared" si="21"/>
        <v>51812.54667662434</v>
      </c>
      <c r="H58" s="123">
        <f t="shared" si="21"/>
        <v>45612.233327992704</v>
      </c>
      <c r="I58" s="124">
        <f t="shared" si="21"/>
        <v>45710.60901861816</v>
      </c>
      <c r="J58" s="125">
        <f t="shared" si="21"/>
        <v>52615.86712544314</v>
      </c>
      <c r="K58" s="126">
        <f t="shared" si="21"/>
        <v>48576.22052837199</v>
      </c>
      <c r="L58" s="123">
        <f t="shared" si="21"/>
        <v>57703.7854812198</v>
      </c>
      <c r="M58" s="123">
        <f t="shared" si="21"/>
        <v>55963.316534434685</v>
      </c>
      <c r="N58" s="123">
        <f t="shared" si="21"/>
        <v>63339.830665891706</v>
      </c>
      <c r="O58" s="123">
        <f t="shared" si="21"/>
        <v>60173.27589408401</v>
      </c>
      <c r="P58" s="124">
        <f t="shared" si="21"/>
        <v>58575.556355587556</v>
      </c>
      <c r="Q58" s="125">
        <f t="shared" si="21"/>
        <v>56875.958827618895</v>
      </c>
      <c r="R58" s="127">
        <f t="shared" si="21"/>
        <v>54764.3610351703</v>
      </c>
    </row>
    <row r="59" spans="1:18" s="6" customFormat="1" ht="12.75" customHeight="1">
      <c r="A59" s="165" t="s">
        <v>44</v>
      </c>
      <c r="B59" s="112" t="s">
        <v>9</v>
      </c>
      <c r="C59" s="112" t="s">
        <v>1</v>
      </c>
      <c r="D59" s="128">
        <f>'液化石油ガス'!D49</f>
        <v>17</v>
      </c>
      <c r="E59" s="129">
        <f>'液化石油ガス'!E49</f>
        <v>14</v>
      </c>
      <c r="F59" s="129">
        <f>'液化石油ガス'!F49</f>
        <v>7</v>
      </c>
      <c r="G59" s="129">
        <f>'液化石油ガス'!G49</f>
        <v>6</v>
      </c>
      <c r="H59" s="129">
        <f>'液化石油ガス'!H49</f>
        <v>9</v>
      </c>
      <c r="I59" s="130">
        <f>'液化石油ガス'!I49</f>
        <v>7</v>
      </c>
      <c r="J59" s="132">
        <f>SUM(D59:I59)</f>
        <v>60</v>
      </c>
      <c r="K59" s="131">
        <f>'液化石油ガス'!K49</f>
        <v>5</v>
      </c>
      <c r="L59" s="129">
        <f>'液化石油ガス'!L49</f>
        <v>5</v>
      </c>
      <c r="M59" s="129">
        <f>'液化石油ガス'!M49</f>
        <v>8</v>
      </c>
      <c r="N59" s="129">
        <f>'液化石油ガス'!N49</f>
        <v>8</v>
      </c>
      <c r="O59" s="129">
        <f>'液化石油ガス'!O49</f>
        <v>4</v>
      </c>
      <c r="P59" s="130">
        <f>'液化石油ガス'!P49</f>
        <v>16</v>
      </c>
      <c r="Q59" s="132">
        <f>SUM(K59:P59)</f>
        <v>46</v>
      </c>
      <c r="R59" s="152">
        <f>J59+Q59</f>
        <v>106</v>
      </c>
    </row>
    <row r="60" spans="1:18" s="6" customFormat="1" ht="12.75" customHeight="1">
      <c r="A60" s="163"/>
      <c r="B60" s="112" t="s">
        <v>10</v>
      </c>
      <c r="C60" s="112" t="s">
        <v>2</v>
      </c>
      <c r="D60" s="134">
        <f>'液化石油ガス'!D50</f>
        <v>18012</v>
      </c>
      <c r="E60" s="135">
        <f>'液化石油ガス'!E50</f>
        <v>18370</v>
      </c>
      <c r="F60" s="135">
        <f>'液化石油ガス'!F50</f>
        <v>5157</v>
      </c>
      <c r="G60" s="135">
        <f>'液化石油ガス'!G50</f>
        <v>15306</v>
      </c>
      <c r="H60" s="135">
        <f>'液化石油ガス'!H50</f>
        <v>4399</v>
      </c>
      <c r="I60" s="136">
        <f>'液化石油ガス'!I50</f>
        <v>8411</v>
      </c>
      <c r="J60" s="138">
        <f>SUM(D60:I60)</f>
        <v>69655</v>
      </c>
      <c r="K60" s="137">
        <f>'液化石油ガス'!K50</f>
        <v>15244</v>
      </c>
      <c r="L60" s="135">
        <f>'液化石油ガス'!L50</f>
        <v>9837</v>
      </c>
      <c r="M60" s="135">
        <f>'液化石油ガス'!M50</f>
        <v>14548</v>
      </c>
      <c r="N60" s="135">
        <f>'液化石油ガス'!N50</f>
        <v>5085</v>
      </c>
      <c r="O60" s="135">
        <f>'液化石油ガス'!O50</f>
        <v>2921</v>
      </c>
      <c r="P60" s="136">
        <f>'液化石油ガス'!P50</f>
        <v>23827</v>
      </c>
      <c r="Q60" s="138">
        <f>SUM(K60:P60)</f>
        <v>71462</v>
      </c>
      <c r="R60" s="153">
        <f>J60+Q60</f>
        <v>141117</v>
      </c>
    </row>
    <row r="61" spans="1:18" s="6" customFormat="1" ht="12.75" customHeight="1" thickBot="1">
      <c r="A61" s="164"/>
      <c r="B61" s="113" t="s">
        <v>18</v>
      </c>
      <c r="C61" s="113" t="s">
        <v>3</v>
      </c>
      <c r="D61" s="122">
        <f>IF(OR(D59=0,D60=0)," ",(D60/D59)*1000)</f>
        <v>1059529.4117647058</v>
      </c>
      <c r="E61" s="123">
        <f aca="true" t="shared" si="22" ref="E61:R61">IF(OR(E59=0,E60=0)," ",(E60/E59)*1000)</f>
        <v>1312142.857142857</v>
      </c>
      <c r="F61" s="123">
        <f t="shared" si="22"/>
        <v>736714.2857142857</v>
      </c>
      <c r="G61" s="123">
        <f t="shared" si="22"/>
        <v>2551000</v>
      </c>
      <c r="H61" s="123">
        <f t="shared" si="22"/>
        <v>488777.77777777775</v>
      </c>
      <c r="I61" s="124">
        <f t="shared" si="22"/>
        <v>1201571.4285714286</v>
      </c>
      <c r="J61" s="125">
        <f t="shared" si="22"/>
        <v>1160916.6666666667</v>
      </c>
      <c r="K61" s="126">
        <f t="shared" si="22"/>
        <v>3048800</v>
      </c>
      <c r="L61" s="123">
        <f t="shared" si="22"/>
        <v>1967400</v>
      </c>
      <c r="M61" s="123">
        <f t="shared" si="22"/>
        <v>1818500</v>
      </c>
      <c r="N61" s="123">
        <f t="shared" si="22"/>
        <v>635625</v>
      </c>
      <c r="O61" s="123">
        <f t="shared" si="22"/>
        <v>730250</v>
      </c>
      <c r="P61" s="124">
        <f t="shared" si="22"/>
        <v>1489187.5</v>
      </c>
      <c r="Q61" s="125">
        <f t="shared" si="22"/>
        <v>1553521.7391304348</v>
      </c>
      <c r="R61" s="127">
        <f t="shared" si="22"/>
        <v>1331292.4528301887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f>'総合計'!Q2</f>
        <v>44267</v>
      </c>
      <c r="R2" s="16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/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/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/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/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/>
      <c r="E18" s="12"/>
      <c r="F18" s="12"/>
      <c r="G18" s="12"/>
      <c r="H18" s="12"/>
      <c r="I18" s="47"/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/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/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/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/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315</v>
      </c>
      <c r="F32" s="45"/>
      <c r="G32" s="45"/>
      <c r="H32" s="45"/>
      <c r="I32" s="46"/>
      <c r="J32" s="49">
        <f>SUM(D32:I32)</f>
        <v>315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315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 t="s">
        <v>53</v>
      </c>
      <c r="L33" s="12" t="s">
        <v>53</v>
      </c>
      <c r="M33" s="12"/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/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/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12</v>
      </c>
      <c r="E40" s="45">
        <v>9</v>
      </c>
      <c r="F40" s="45">
        <v>5</v>
      </c>
      <c r="G40" s="45">
        <v>6</v>
      </c>
      <c r="H40" s="45">
        <v>3</v>
      </c>
      <c r="I40" s="46">
        <v>3</v>
      </c>
      <c r="J40" s="49">
        <f>SUM(D40:I40)</f>
        <v>38</v>
      </c>
      <c r="K40" s="101">
        <v>5</v>
      </c>
      <c r="L40" s="70">
        <v>3</v>
      </c>
      <c r="M40" s="70"/>
      <c r="N40" s="70">
        <v>8</v>
      </c>
      <c r="O40" s="70">
        <v>4</v>
      </c>
      <c r="P40" s="71">
        <v>9</v>
      </c>
      <c r="Q40" s="26">
        <f>SUM(K40:P40)</f>
        <v>29</v>
      </c>
      <c r="R40" s="22">
        <f>J40+Q40</f>
        <v>67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11857</v>
      </c>
      <c r="E41" s="45">
        <v>5674</v>
      </c>
      <c r="F41" s="45">
        <v>3495</v>
      </c>
      <c r="G41" s="45">
        <v>4560</v>
      </c>
      <c r="H41" s="45">
        <v>1909</v>
      </c>
      <c r="I41" s="46">
        <v>4770</v>
      </c>
      <c r="J41" s="49">
        <f>SUM(D41:I41)</f>
        <v>32265</v>
      </c>
      <c r="K41" s="101">
        <v>2761</v>
      </c>
      <c r="L41" s="70">
        <v>5366</v>
      </c>
      <c r="M41" s="70"/>
      <c r="N41" s="70">
        <v>5085</v>
      </c>
      <c r="O41" s="70">
        <v>2921</v>
      </c>
      <c r="P41" s="71">
        <v>9170</v>
      </c>
      <c r="Q41" s="26">
        <f>SUM(K41:P41)</f>
        <v>25303</v>
      </c>
      <c r="R41" s="22">
        <f>J41+Q41</f>
        <v>57568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988083.3333333334</v>
      </c>
      <c r="E42" s="12">
        <v>630444.4444444445</v>
      </c>
      <c r="F42" s="12">
        <v>699000</v>
      </c>
      <c r="G42" s="12">
        <v>760000</v>
      </c>
      <c r="H42" s="12">
        <v>636333.3333333334</v>
      </c>
      <c r="I42" s="47">
        <v>1590000</v>
      </c>
      <c r="J42" s="27">
        <f>IF(OR(J40=0,J41=0)," ",J41/J40*1000)</f>
        <v>849078.947368421</v>
      </c>
      <c r="K42" s="154">
        <v>552200</v>
      </c>
      <c r="L42" s="12">
        <v>1788666.6666666667</v>
      </c>
      <c r="M42" s="12" t="s">
        <v>53</v>
      </c>
      <c r="N42" s="12">
        <v>635625</v>
      </c>
      <c r="O42" s="12">
        <v>730250</v>
      </c>
      <c r="P42" s="47">
        <v>1018888.8888888889</v>
      </c>
      <c r="Q42" s="27">
        <f>IF(OR(Q40=0,Q41=0)," ",Q41/Q40*1000)</f>
        <v>872517.2413793104</v>
      </c>
      <c r="R42" s="23">
        <f>IF(OR(R40=0,R41=0)," ",R41/R40*1000)</f>
        <v>859223.8805970149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</v>
      </c>
      <c r="F43" s="45">
        <v>2</v>
      </c>
      <c r="G43" s="45"/>
      <c r="H43" s="45"/>
      <c r="I43" s="46"/>
      <c r="J43" s="49">
        <f>SUM(D43:I43)</f>
        <v>3</v>
      </c>
      <c r="K43" s="101"/>
      <c r="L43" s="70">
        <v>2</v>
      </c>
      <c r="M43" s="70">
        <v>2</v>
      </c>
      <c r="N43" s="70"/>
      <c r="O43" s="70"/>
      <c r="P43" s="71">
        <v>2</v>
      </c>
      <c r="Q43" s="26">
        <f>SUM(K43:P43)</f>
        <v>6</v>
      </c>
      <c r="R43" s="22">
        <f>J43+Q43</f>
        <v>9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>
        <v>1082</v>
      </c>
      <c r="E44" s="45">
        <v>1312</v>
      </c>
      <c r="F44" s="45">
        <v>1662</v>
      </c>
      <c r="G44" s="45"/>
      <c r="H44" s="45"/>
      <c r="I44" s="46">
        <v>1201</v>
      </c>
      <c r="J44" s="49">
        <f>SUM(D44:I44)</f>
        <v>5257</v>
      </c>
      <c r="K44" s="101">
        <v>1235</v>
      </c>
      <c r="L44" s="70">
        <v>1928</v>
      </c>
      <c r="M44" s="70">
        <v>3139</v>
      </c>
      <c r="N44" s="70"/>
      <c r="O44" s="70"/>
      <c r="P44" s="71">
        <v>2430</v>
      </c>
      <c r="Q44" s="26">
        <f>SUM(K44:P44)</f>
        <v>8732</v>
      </c>
      <c r="R44" s="22">
        <f>J44+Q44</f>
        <v>13989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1312000</v>
      </c>
      <c r="F45" s="12">
        <v>831000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1752333.3333333333</v>
      </c>
      <c r="K45" s="154" t="s">
        <v>53</v>
      </c>
      <c r="L45" s="12">
        <v>964000</v>
      </c>
      <c r="M45" s="12">
        <v>1569500</v>
      </c>
      <c r="N45" s="12" t="s">
        <v>53</v>
      </c>
      <c r="O45" s="12" t="s">
        <v>53</v>
      </c>
      <c r="P45" s="47">
        <v>1215000</v>
      </c>
      <c r="Q45" s="27">
        <f>IF(OR(Q43=0,Q44=0)," ",Q44/Q43*1000)</f>
        <v>1455333.3333333333</v>
      </c>
      <c r="R45" s="23">
        <f>IF(OR(R43=0,R44=0)," ",R44/R43*1000)</f>
        <v>1554333.3333333333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>
        <v>5</v>
      </c>
      <c r="E46" s="45">
        <v>4</v>
      </c>
      <c r="F46" s="45"/>
      <c r="G46" s="45"/>
      <c r="H46" s="45">
        <v>6</v>
      </c>
      <c r="I46" s="46">
        <v>4</v>
      </c>
      <c r="J46" s="49">
        <f>SUM(D46:I46)</f>
        <v>19</v>
      </c>
      <c r="K46" s="101"/>
      <c r="L46" s="70"/>
      <c r="M46" s="70">
        <v>6</v>
      </c>
      <c r="N46" s="70"/>
      <c r="O46" s="70"/>
      <c r="P46" s="71">
        <v>5</v>
      </c>
      <c r="Q46" s="29">
        <f>SUM(K46:P46)</f>
        <v>11</v>
      </c>
      <c r="R46" s="25">
        <f>J46+Q46</f>
        <v>30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5073</v>
      </c>
      <c r="E47" s="45">
        <v>11069</v>
      </c>
      <c r="F47" s="45"/>
      <c r="G47" s="45">
        <v>10746</v>
      </c>
      <c r="H47" s="45">
        <v>2490</v>
      </c>
      <c r="I47" s="46">
        <v>2440</v>
      </c>
      <c r="J47" s="49">
        <f>SUM(D47:I47)</f>
        <v>31818</v>
      </c>
      <c r="K47" s="101">
        <v>11248</v>
      </c>
      <c r="L47" s="70">
        <v>2543</v>
      </c>
      <c r="M47" s="70">
        <v>11409</v>
      </c>
      <c r="N47" s="70"/>
      <c r="O47" s="70"/>
      <c r="P47" s="71">
        <v>12227</v>
      </c>
      <c r="Q47" s="28">
        <f>SUM(K47:P47)</f>
        <v>37427</v>
      </c>
      <c r="R47" s="24">
        <f>J47+Q47</f>
        <v>69245</v>
      </c>
    </row>
    <row r="48" spans="1:18" ht="15" customHeight="1" thickBot="1">
      <c r="A48" s="161"/>
      <c r="B48" s="113" t="s">
        <v>18</v>
      </c>
      <c r="C48" s="113" t="s">
        <v>3</v>
      </c>
      <c r="D48" s="154">
        <v>1014600</v>
      </c>
      <c r="E48" s="12">
        <v>2767250</v>
      </c>
      <c r="F48" s="12" t="s">
        <v>53</v>
      </c>
      <c r="G48" s="12" t="s">
        <v>53</v>
      </c>
      <c r="H48" s="12">
        <v>415000</v>
      </c>
      <c r="I48" s="47">
        <v>610000</v>
      </c>
      <c r="J48" s="27">
        <f>IF(OR(J46=0,J47=0)," ",J47/J46*1000)</f>
        <v>1674631.5789473683</v>
      </c>
      <c r="K48" s="154" t="s">
        <v>53</v>
      </c>
      <c r="L48" s="12" t="s">
        <v>53</v>
      </c>
      <c r="M48" s="12">
        <v>1901500</v>
      </c>
      <c r="N48" s="12" t="s">
        <v>53</v>
      </c>
      <c r="O48" s="12" t="s">
        <v>53</v>
      </c>
      <c r="P48" s="47">
        <v>2445400</v>
      </c>
      <c r="Q48" s="27">
        <f>IF(OR(Q46=0,Q47=0)," ",Q47/Q46*1000)</f>
        <v>3402454.5454545454</v>
      </c>
      <c r="R48" s="23">
        <f>IF(OR(R46=0,R47=0)," ",R47/R46*1000)</f>
        <v>2308166.6666666665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17</v>
      </c>
      <c r="E49" s="53">
        <f aca="true" t="shared" si="0" ref="E49:I50">E4+E7+E10+E13+E16+E19+E22+E25+E28+E31+E34+E37+E40+E46+E43</f>
        <v>14</v>
      </c>
      <c r="F49" s="53">
        <f t="shared" si="0"/>
        <v>7</v>
      </c>
      <c r="G49" s="53">
        <f t="shared" si="0"/>
        <v>6</v>
      </c>
      <c r="H49" s="53">
        <f t="shared" si="0"/>
        <v>9</v>
      </c>
      <c r="I49" s="55">
        <f t="shared" si="0"/>
        <v>7</v>
      </c>
      <c r="J49" s="102">
        <f>SUM(D49:I49)</f>
        <v>60</v>
      </c>
      <c r="K49" s="53">
        <f>K4+K7+K10+K13+K16+K19+K22+K25+K28+K31+K34+K37+K40+K46+K43</f>
        <v>5</v>
      </c>
      <c r="L49" s="53">
        <f>L4+L7+L10+L13+L16+L19+L22+L25+L28+L31+L34+L37+L40+L46+L43</f>
        <v>5</v>
      </c>
      <c r="M49" s="53">
        <f aca="true" t="shared" si="1" ref="M49:P50">M4+M7+M10+M13+M16+M19+M22+M25+M28+M31+M34+M37+M40+M46+M43</f>
        <v>8</v>
      </c>
      <c r="N49" s="53">
        <f t="shared" si="1"/>
        <v>8</v>
      </c>
      <c r="O49" s="53">
        <f t="shared" si="1"/>
        <v>4</v>
      </c>
      <c r="P49" s="55">
        <f t="shared" si="1"/>
        <v>16</v>
      </c>
      <c r="Q49" s="29">
        <f>SUM(K49:P49)</f>
        <v>46</v>
      </c>
      <c r="R49" s="25">
        <f>J49+Q49</f>
        <v>106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18012</v>
      </c>
      <c r="E50" s="54">
        <f t="shared" si="0"/>
        <v>18370</v>
      </c>
      <c r="F50" s="53">
        <f t="shared" si="0"/>
        <v>5157</v>
      </c>
      <c r="G50" s="53">
        <f t="shared" si="0"/>
        <v>15306</v>
      </c>
      <c r="H50" s="53">
        <f t="shared" si="0"/>
        <v>4399</v>
      </c>
      <c r="I50" s="55">
        <f t="shared" si="0"/>
        <v>8411</v>
      </c>
      <c r="J50" s="102">
        <f>SUM(D50:I50)</f>
        <v>69655</v>
      </c>
      <c r="K50" s="53">
        <f>K5+K8+K11+K14+K17+K20+K23+K26+K29+K32+K35+K38+K41+K47+K44</f>
        <v>15244</v>
      </c>
      <c r="L50" s="56">
        <f>L5+L8+L11+L14+L17+L20+L23+L26+L29+L32+L35+L38+L41+L47+L44</f>
        <v>9837</v>
      </c>
      <c r="M50" s="56">
        <f t="shared" si="1"/>
        <v>14548</v>
      </c>
      <c r="N50" s="56">
        <f t="shared" si="1"/>
        <v>5085</v>
      </c>
      <c r="O50" s="56">
        <f t="shared" si="1"/>
        <v>2921</v>
      </c>
      <c r="P50" s="57">
        <f t="shared" si="1"/>
        <v>23827</v>
      </c>
      <c r="Q50" s="28">
        <f>SUM(K50:P50)</f>
        <v>71462</v>
      </c>
      <c r="R50" s="24">
        <f>J50+Q50</f>
        <v>141117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1059529.4117647058</v>
      </c>
      <c r="E51" s="12">
        <f aca="true" t="shared" si="2" ref="E51:L51">IF(OR(E49=0,E50=0)," ",E50/E49*1000)</f>
        <v>1312142.857142857</v>
      </c>
      <c r="F51" s="12">
        <f t="shared" si="2"/>
        <v>736714.2857142857</v>
      </c>
      <c r="G51" s="12">
        <f t="shared" si="2"/>
        <v>2551000</v>
      </c>
      <c r="H51" s="12">
        <f t="shared" si="2"/>
        <v>488777.77777777775</v>
      </c>
      <c r="I51" s="47">
        <f t="shared" si="2"/>
        <v>1201571.4285714286</v>
      </c>
      <c r="J51" s="27">
        <f t="shared" si="2"/>
        <v>1160916.6666666667</v>
      </c>
      <c r="K51" s="12">
        <f>IF(OR(K49=0,K50=0)," ",K50/K49*1000)</f>
        <v>3048800</v>
      </c>
      <c r="L51" s="12">
        <f t="shared" si="2"/>
        <v>1967400</v>
      </c>
      <c r="M51" s="12">
        <f>IF(OR(M49=0,M50=0)," ",M50/M49*1000)</f>
        <v>1818500</v>
      </c>
      <c r="N51" s="12">
        <f>IF(OR(N49=0,N50=0)," ",N50/N49*1000)</f>
        <v>635625</v>
      </c>
      <c r="O51" s="12">
        <f>IF(OR(O49=0,O50=0)," ",O50/O49*1000)</f>
        <v>730250</v>
      </c>
      <c r="P51" s="47">
        <f>IF(OR(P49=0,P50=0)," ",P50/P49*1000)</f>
        <v>1489187.5</v>
      </c>
      <c r="Q51" s="27">
        <f>IF(OR(Q49=0,Q50=0)," ",(Q50/Q49)*1000)</f>
        <v>1553521.7391304348</v>
      </c>
      <c r="R51" s="23">
        <f>IF(OR(R49=0,R50=0)," ",(R50/R49)*1000)</f>
        <v>1331292.4528301887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3" ht="16.5">
      <c r="A53" s="44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20500</v>
      </c>
      <c r="G4" s="11">
        <f>'P一般'!G4+'B一般'!G4</f>
        <v>0</v>
      </c>
      <c r="H4" s="11">
        <f>'P一般'!H4+'B一般'!H4</f>
        <v>3000</v>
      </c>
      <c r="I4" s="18">
        <f>'P一般'!I4+'B一般'!I4</f>
        <v>0</v>
      </c>
      <c r="J4" s="30">
        <f>SUM(D4:I4)</f>
        <v>23500</v>
      </c>
      <c r="K4" s="22">
        <f>'P一般'!K4+'B一般'!K4</f>
        <v>39141</v>
      </c>
      <c r="L4" s="11">
        <f>'P一般'!L4+'B一般'!L4</f>
        <v>0</v>
      </c>
      <c r="M4" s="11">
        <f>'P一般'!M4+'B一般'!M4</f>
        <v>50814</v>
      </c>
      <c r="N4" s="11">
        <f>'P一般'!N4+'B一般'!N4</f>
        <v>44969</v>
      </c>
      <c r="O4" s="11">
        <f>'P一般'!O4+'B一般'!O4</f>
        <v>3095</v>
      </c>
      <c r="P4" s="18">
        <f>'P一般'!P4+'B一般'!P4</f>
        <v>29635</v>
      </c>
      <c r="Q4" s="30">
        <f>SUM(K4:P4)</f>
        <v>167654</v>
      </c>
      <c r="R4" s="22">
        <f>J4+Q4</f>
        <v>191154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984889</v>
      </c>
      <c r="G5" s="11">
        <f>'P一般'!G5+'B一般'!G5</f>
        <v>0</v>
      </c>
      <c r="H5" s="11">
        <f>'P一般'!H5+'B一般'!H5</f>
        <v>142001</v>
      </c>
      <c r="I5" s="18">
        <f>'P一般'!I5+'B一般'!I5</f>
        <v>0</v>
      </c>
      <c r="J5" s="26">
        <f>SUM(D5:I5)</f>
        <v>1126890</v>
      </c>
      <c r="K5" s="22">
        <f>'P一般'!K5+'B一般'!K5</f>
        <v>1621717</v>
      </c>
      <c r="L5" s="11">
        <f>'P一般'!L5+'B一般'!L5</f>
        <v>0</v>
      </c>
      <c r="M5" s="11">
        <f>'P一般'!M5+'B一般'!M5</f>
        <v>2822925</v>
      </c>
      <c r="N5" s="11">
        <f>'P一般'!N5+'B一般'!N5</f>
        <v>3199594</v>
      </c>
      <c r="O5" s="11">
        <f>'P一般'!O5+'B一般'!O5</f>
        <v>155664</v>
      </c>
      <c r="P5" s="18">
        <f>'P一般'!P5+'B一般'!P5</f>
        <v>1851097</v>
      </c>
      <c r="Q5" s="26">
        <f>SUM(K5:P5)</f>
        <v>9650997</v>
      </c>
      <c r="R5" s="22">
        <f>J5+Q5</f>
        <v>10777887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>
        <f t="shared" si="0"/>
        <v>41432.69206203214</v>
      </c>
      <c r="L6" s="12" t="str">
        <f t="shared" si="0"/>
        <v> </v>
      </c>
      <c r="M6" s="12">
        <f t="shared" si="0"/>
        <v>55554.07958436651</v>
      </c>
      <c r="N6" s="12">
        <f t="shared" si="0"/>
        <v>71151.10409393138</v>
      </c>
      <c r="O6" s="12">
        <f t="shared" si="0"/>
        <v>50295.31502423264</v>
      </c>
      <c r="P6" s="19">
        <f t="shared" si="0"/>
        <v>62463.20229458411</v>
      </c>
      <c r="Q6" s="27">
        <f t="shared" si="0"/>
        <v>57564.967134694074</v>
      </c>
      <c r="R6" s="23">
        <f t="shared" si="0"/>
        <v>56383.26689475502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'P一般'!D7+'B一般'!D7</f>
        <v>82007</v>
      </c>
      <c r="E7" s="11">
        <f>'P一般'!E7+'B一般'!E7</f>
        <v>93402</v>
      </c>
      <c r="F7" s="11">
        <f>'P一般'!F7+'B一般'!F7</f>
        <v>37705</v>
      </c>
      <c r="G7" s="11">
        <f>'P一般'!G7+'B一般'!G7</f>
        <v>12140</v>
      </c>
      <c r="H7" s="11">
        <f>'P一般'!H7+'B一般'!H7</f>
        <v>0</v>
      </c>
      <c r="I7" s="18">
        <f>'P一般'!I7+'B一般'!I7</f>
        <v>0</v>
      </c>
      <c r="J7" s="30">
        <f>SUM(D7:I7)</f>
        <v>225254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20737</v>
      </c>
      <c r="O7" s="11">
        <f>'P一般'!O7+'B一般'!O7</f>
        <v>0</v>
      </c>
      <c r="P7" s="18">
        <f>'P一般'!P7+'B一般'!P7</f>
        <v>0</v>
      </c>
      <c r="Q7" s="30">
        <f>SUM(K7:P7)</f>
        <v>20737</v>
      </c>
      <c r="R7" s="22">
        <f>J7+Q7</f>
        <v>245991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'P一般'!D8+'B一般'!D8</f>
        <v>5032527</v>
      </c>
      <c r="E8" s="11">
        <f>'P一般'!E8+'B一般'!E8</f>
        <v>5380857</v>
      </c>
      <c r="F8" s="11">
        <f>'P一般'!F8+'B一般'!F8</f>
        <v>2018318</v>
      </c>
      <c r="G8" s="11">
        <f>'P一般'!G8+'B一般'!G8</f>
        <v>571762</v>
      </c>
      <c r="H8" s="11">
        <f>'P一般'!H8+'B一般'!H8</f>
        <v>0</v>
      </c>
      <c r="I8" s="18">
        <f>'P一般'!I8+'B一般'!I8</f>
        <v>0</v>
      </c>
      <c r="J8" s="26">
        <f>SUM(D8:I8)</f>
        <v>13003464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1256244</v>
      </c>
      <c r="O8" s="11">
        <f>'P一般'!O8+'B一般'!O8</f>
        <v>0</v>
      </c>
      <c r="P8" s="18">
        <f>'P一般'!P8+'B一般'!P8</f>
        <v>0</v>
      </c>
      <c r="Q8" s="26">
        <f>SUM(K8:P8)</f>
        <v>1256244</v>
      </c>
      <c r="R8" s="22">
        <f>J8+Q8</f>
        <v>14259708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61367.04183789189</v>
      </c>
      <c r="E9" s="12">
        <f aca="true" t="shared" si="1" ref="E9:R9">IF(OR(E7=0,E8=0)," ",(E8/E7)*1000)</f>
        <v>57609.65503950665</v>
      </c>
      <c r="F9" s="12">
        <f t="shared" si="1"/>
        <v>53529.1871104628</v>
      </c>
      <c r="G9" s="12">
        <f t="shared" si="1"/>
        <v>47097.364085667214</v>
      </c>
      <c r="H9" s="12" t="str">
        <f t="shared" si="1"/>
        <v> </v>
      </c>
      <c r="I9" s="19" t="str">
        <f t="shared" si="1"/>
        <v> </v>
      </c>
      <c r="J9" s="27">
        <f t="shared" si="1"/>
        <v>57728.0048301029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60579.83314847857</v>
      </c>
      <c r="O9" s="12" t="str">
        <f t="shared" si="1"/>
        <v> </v>
      </c>
      <c r="P9" s="19" t="str">
        <f t="shared" si="1"/>
        <v> </v>
      </c>
      <c r="Q9" s="27">
        <f t="shared" si="1"/>
        <v>60579.83314847857</v>
      </c>
      <c r="R9" s="23">
        <f t="shared" si="1"/>
        <v>57968.4134785419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45025</v>
      </c>
      <c r="F10" s="11">
        <f>'P一般'!F10+'B一般'!F10</f>
        <v>56524</v>
      </c>
      <c r="G10" s="11">
        <f>'P一般'!G10+'B一般'!G10</f>
        <v>8306</v>
      </c>
      <c r="H10" s="11">
        <f>'P一般'!H10+'B一般'!H10</f>
        <v>32624</v>
      </c>
      <c r="I10" s="18">
        <f>'P一般'!I10+'B一般'!I10</f>
        <v>8898</v>
      </c>
      <c r="J10" s="30">
        <f>SUM(D10:I10)</f>
        <v>151377</v>
      </c>
      <c r="K10" s="22">
        <f>'P一般'!K10+'B一般'!K10</f>
        <v>6488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23977</v>
      </c>
      <c r="O10" s="11">
        <f>'P一般'!O10+'B一般'!O10</f>
        <v>33436</v>
      </c>
      <c r="P10" s="18">
        <f>'P一般'!P10+'B一般'!P10</f>
        <v>0</v>
      </c>
      <c r="Q10" s="30">
        <f>SUM(K10:P10)</f>
        <v>63901</v>
      </c>
      <c r="R10" s="22">
        <f>J10+Q10</f>
        <v>215278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2723630</v>
      </c>
      <c r="F11" s="11">
        <f>'P一般'!F11+'B一般'!F11</f>
        <v>3426280</v>
      </c>
      <c r="G11" s="11">
        <f>'P一般'!G11+'B一般'!G11</f>
        <v>422248</v>
      </c>
      <c r="H11" s="11">
        <f>'P一般'!H11+'B一般'!H11</f>
        <v>1401710</v>
      </c>
      <c r="I11" s="18">
        <f>'P一般'!I11+'B一般'!I11</f>
        <v>384147</v>
      </c>
      <c r="J11" s="26">
        <f>SUM(D11:I11)</f>
        <v>8358015</v>
      </c>
      <c r="K11" s="22">
        <f>'P一般'!K11+'B一般'!K11</f>
        <v>283659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1349479</v>
      </c>
      <c r="O11" s="11">
        <f>'P一般'!O11+'B一般'!O11</f>
        <v>1867071</v>
      </c>
      <c r="P11" s="18">
        <f>'P一般'!P11+'B一般'!P11</f>
        <v>0</v>
      </c>
      <c r="Q11" s="26">
        <f>SUM(K11:P11)</f>
        <v>3500209</v>
      </c>
      <c r="R11" s="22">
        <f>J11+Q11</f>
        <v>11858224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60616.375344986205</v>
      </c>
      <c r="G12" s="12">
        <f t="shared" si="2"/>
        <v>50836.503732241756</v>
      </c>
      <c r="H12" s="12">
        <f t="shared" si="2"/>
        <v>42965.60814124571</v>
      </c>
      <c r="I12" s="19">
        <f t="shared" si="2"/>
        <v>43172.285906945384</v>
      </c>
      <c r="J12" s="27">
        <f t="shared" si="2"/>
        <v>55213.242434451735</v>
      </c>
      <c r="K12" s="23">
        <f t="shared" si="2"/>
        <v>43720.56103575832</v>
      </c>
      <c r="L12" s="12" t="str">
        <f t="shared" si="2"/>
        <v> </v>
      </c>
      <c r="M12" s="12" t="str">
        <f t="shared" si="2"/>
        <v> </v>
      </c>
      <c r="N12" s="12">
        <f t="shared" si="2"/>
        <v>56282.2288026025</v>
      </c>
      <c r="O12" s="12">
        <f t="shared" si="2"/>
        <v>55840.142361526494</v>
      </c>
      <c r="P12" s="19" t="str">
        <f t="shared" si="2"/>
        <v> </v>
      </c>
      <c r="Q12" s="27">
        <f t="shared" si="2"/>
        <v>54775.49647110374</v>
      </c>
      <c r="R12" s="23">
        <f t="shared" si="2"/>
        <v>55083.306236587116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'P一般'!D13+'B一般'!D13</f>
        <v>48398</v>
      </c>
      <c r="E13" s="11">
        <f>'P一般'!E13+'B一般'!E13</f>
        <v>102022</v>
      </c>
      <c r="F13" s="11">
        <f>'P一般'!F13+'B一般'!F13</f>
        <v>2998</v>
      </c>
      <c r="G13" s="11">
        <f>'P一般'!G13+'B一般'!G13</f>
        <v>70591</v>
      </c>
      <c r="H13" s="11">
        <f>'P一般'!H13+'B一般'!H13</f>
        <v>68856</v>
      </c>
      <c r="I13" s="18">
        <f>'P一般'!I13+'B一般'!I13</f>
        <v>59431</v>
      </c>
      <c r="J13" s="30">
        <f>SUM(D13:I13)</f>
        <v>352296</v>
      </c>
      <c r="K13" s="22">
        <f>'P一般'!K13+'B一般'!K13</f>
        <v>27892</v>
      </c>
      <c r="L13" s="11">
        <f>'P一般'!L13+'B一般'!L13</f>
        <v>76653</v>
      </c>
      <c r="M13" s="11">
        <f>'P一般'!M13+'B一般'!M13</f>
        <v>89935</v>
      </c>
      <c r="N13" s="11">
        <f>'P一般'!N13+'B一般'!N13</f>
        <v>12499</v>
      </c>
      <c r="O13" s="11">
        <f>'P一般'!O13+'B一般'!O13</f>
        <v>65273</v>
      </c>
      <c r="P13" s="18">
        <f>'P一般'!P13+'B一般'!P13</f>
        <v>20851</v>
      </c>
      <c r="Q13" s="30">
        <f>SUM(K13:P13)</f>
        <v>293103</v>
      </c>
      <c r="R13" s="22">
        <f>J13+Q13</f>
        <v>645399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'P一般'!D14+'B一般'!D14</f>
        <v>2841484</v>
      </c>
      <c r="E14" s="11">
        <f>'P一般'!E14+'B一般'!E14</f>
        <v>5928916</v>
      </c>
      <c r="F14" s="11">
        <f>'P一般'!F14+'B一般'!F14</f>
        <v>182484</v>
      </c>
      <c r="G14" s="11">
        <f>'P一般'!G14+'B一般'!G14</f>
        <v>3780766</v>
      </c>
      <c r="H14" s="11">
        <f>'P一般'!H14+'B一般'!H14</f>
        <v>3014184</v>
      </c>
      <c r="I14" s="18">
        <f>'P一般'!I14+'B一般'!I14</f>
        <v>2576297</v>
      </c>
      <c r="J14" s="26">
        <f>SUM(D14:I14)</f>
        <v>18324131</v>
      </c>
      <c r="K14" s="22">
        <f>'P一般'!K14+'B一般'!K14</f>
        <v>1292103</v>
      </c>
      <c r="L14" s="11">
        <f>'P一般'!L14+'B一般'!L14</f>
        <v>3919974</v>
      </c>
      <c r="M14" s="11">
        <f>'P一般'!M14+'B一般'!M14</f>
        <v>4631545</v>
      </c>
      <c r="N14" s="11">
        <f>'P一般'!N14+'B一般'!N14</f>
        <v>607061</v>
      </c>
      <c r="O14" s="11">
        <f>'P一般'!O14+'B一般'!O14</f>
        <v>4223077</v>
      </c>
      <c r="P14" s="18">
        <f>'P一般'!P14+'B一般'!P14</f>
        <v>1094845</v>
      </c>
      <c r="Q14" s="26">
        <f>SUM(K14:P14)</f>
        <v>15768605</v>
      </c>
      <c r="R14" s="22">
        <f>J14+Q14</f>
        <v>34092736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58710.773172445144</v>
      </c>
      <c r="E15" s="12">
        <f aca="true" t="shared" si="3" ref="E15:R15">IF(OR(E13=0,E14=0)," ",(E14/E13)*1000)</f>
        <v>58114.09303875634</v>
      </c>
      <c r="F15" s="12">
        <f t="shared" si="3"/>
        <v>60868.5790527018</v>
      </c>
      <c r="G15" s="12">
        <f t="shared" si="3"/>
        <v>53558.75394880367</v>
      </c>
      <c r="H15" s="12">
        <f t="shared" si="3"/>
        <v>43775.182990589055</v>
      </c>
      <c r="I15" s="19">
        <f t="shared" si="3"/>
        <v>43349.37995322306</v>
      </c>
      <c r="J15" s="27">
        <f t="shared" si="3"/>
        <v>52013.45175647751</v>
      </c>
      <c r="K15" s="23">
        <f t="shared" si="3"/>
        <v>46325.21870070271</v>
      </c>
      <c r="L15" s="12">
        <f t="shared" si="3"/>
        <v>51139.21177253337</v>
      </c>
      <c r="M15" s="12">
        <f t="shared" si="3"/>
        <v>51498.80469227776</v>
      </c>
      <c r="N15" s="12">
        <f t="shared" si="3"/>
        <v>48568.7655012401</v>
      </c>
      <c r="O15" s="12">
        <f t="shared" si="3"/>
        <v>64698.68092473152</v>
      </c>
      <c r="P15" s="19">
        <f t="shared" si="3"/>
        <v>52508.033187856694</v>
      </c>
      <c r="Q15" s="27">
        <f t="shared" si="3"/>
        <v>53798.85228059761</v>
      </c>
      <c r="R15" s="23">
        <f t="shared" si="3"/>
        <v>52824.27769488332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'P一般'!D16+'B一般'!D16</f>
        <v>44028</v>
      </c>
      <c r="E16" s="11">
        <f>'P一般'!E16+'B一般'!E16</f>
        <v>24408</v>
      </c>
      <c r="F16" s="11">
        <f>'P一般'!F16+'B一般'!F16</f>
        <v>22391</v>
      </c>
      <c r="G16" s="11">
        <f>'P一般'!G16+'B一般'!G16</f>
        <v>42986</v>
      </c>
      <c r="H16" s="11">
        <f>'P一般'!H16+'B一般'!H16</f>
        <v>88341</v>
      </c>
      <c r="I16" s="18">
        <f>'P一般'!I16+'B一般'!I16</f>
        <v>45803</v>
      </c>
      <c r="J16" s="30">
        <f>SUM(D16:I16)</f>
        <v>267957</v>
      </c>
      <c r="K16" s="22">
        <f>'P一般'!K16+'B一般'!K16</f>
        <v>94426</v>
      </c>
      <c r="L16" s="11">
        <f>'P一般'!L16+'B一般'!L16</f>
        <v>22295</v>
      </c>
      <c r="M16" s="11">
        <f>'P一般'!M16+'B一般'!M16</f>
        <v>105789</v>
      </c>
      <c r="N16" s="11">
        <f>'P一般'!N16+'B一般'!N16</f>
        <v>80421</v>
      </c>
      <c r="O16" s="11">
        <f>'P一般'!O16+'B一般'!O16</f>
        <v>59874</v>
      </c>
      <c r="P16" s="18">
        <f>'P一般'!P16+'B一般'!P16</f>
        <v>46663</v>
      </c>
      <c r="Q16" s="30">
        <f>SUM(K16:P16)</f>
        <v>409468</v>
      </c>
      <c r="R16" s="22">
        <f>J16+Q16</f>
        <v>677425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'P一般'!D17+'B一般'!D17</f>
        <v>2604253</v>
      </c>
      <c r="E17" s="11">
        <f>'P一般'!E17+'B一般'!E17</f>
        <v>1289327</v>
      </c>
      <c r="F17" s="11">
        <f>'P一般'!F17+'B一般'!F17</f>
        <v>1126327</v>
      </c>
      <c r="G17" s="11">
        <f>'P一般'!G17+'B一般'!G17</f>
        <v>2767760</v>
      </c>
      <c r="H17" s="11">
        <f>'P一般'!H17+'B一般'!H17</f>
        <v>3897074</v>
      </c>
      <c r="I17" s="18">
        <f>'P一般'!I17+'B一般'!I17</f>
        <v>1765116</v>
      </c>
      <c r="J17" s="26">
        <f>SUM(D17:I17)</f>
        <v>13449857</v>
      </c>
      <c r="K17" s="22">
        <f>'P一般'!K17+'B一般'!K17</f>
        <v>4361413</v>
      </c>
      <c r="L17" s="11">
        <f>'P一般'!L17+'B一般'!L17</f>
        <v>858067</v>
      </c>
      <c r="M17" s="11">
        <f>'P一般'!M17+'B一般'!M17</f>
        <v>5480294</v>
      </c>
      <c r="N17" s="11">
        <f>'P一般'!N17+'B一般'!N17</f>
        <v>4501538</v>
      </c>
      <c r="O17" s="11">
        <f>'P一般'!O17+'B一般'!O17</f>
        <v>3267243</v>
      </c>
      <c r="P17" s="18">
        <f>'P一般'!P17+'B一般'!P17</f>
        <v>2318540</v>
      </c>
      <c r="Q17" s="26">
        <f>SUM(K17:P17)</f>
        <v>20787095</v>
      </c>
      <c r="R17" s="22">
        <f>J17+Q17</f>
        <v>34236952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59149.92731897883</v>
      </c>
      <c r="E18" s="12">
        <f aca="true" t="shared" si="4" ref="E18:R18">IF(OR(E16=0,E17=0)," ",(E17/E16)*1000)</f>
        <v>52823.951163552934</v>
      </c>
      <c r="F18" s="12">
        <f t="shared" si="4"/>
        <v>50302.66624983252</v>
      </c>
      <c r="G18" s="12">
        <f t="shared" si="4"/>
        <v>64387.474991857816</v>
      </c>
      <c r="H18" s="12">
        <f t="shared" si="4"/>
        <v>44113.99010651906</v>
      </c>
      <c r="I18" s="19">
        <f t="shared" si="4"/>
        <v>38537.126389101155</v>
      </c>
      <c r="J18" s="27">
        <f t="shared" si="4"/>
        <v>50194.08711099169</v>
      </c>
      <c r="K18" s="23">
        <f t="shared" si="4"/>
        <v>46188.68743778196</v>
      </c>
      <c r="L18" s="12">
        <f t="shared" si="4"/>
        <v>38486.97017268446</v>
      </c>
      <c r="M18" s="12">
        <f t="shared" si="4"/>
        <v>51804.00608758945</v>
      </c>
      <c r="N18" s="12">
        <f t="shared" si="4"/>
        <v>55974.658360378504</v>
      </c>
      <c r="O18" s="12">
        <f t="shared" si="4"/>
        <v>54568.64415272071</v>
      </c>
      <c r="P18" s="19">
        <f t="shared" si="4"/>
        <v>49686.903971026295</v>
      </c>
      <c r="Q18" s="27">
        <f t="shared" si="4"/>
        <v>50766.103822520934</v>
      </c>
      <c r="R18" s="23">
        <f t="shared" si="4"/>
        <v>50539.84131084622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23523</v>
      </c>
      <c r="J19" s="30">
        <f>SUM(D19:I19)</f>
        <v>23523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23523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1053137</v>
      </c>
      <c r="J20" s="26">
        <f>SUM(D20:I20)</f>
        <v>1053137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1053137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44770.52246737236</v>
      </c>
      <c r="J21" s="27">
        <f t="shared" si="5"/>
        <v>44770.52246737236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44770.52246737236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'P一般'!D31+'B一般'!D31</f>
        <v>556374</v>
      </c>
      <c r="E31" s="11">
        <f>'P一般'!E31+'B一般'!E31</f>
        <v>586585</v>
      </c>
      <c r="F31" s="11">
        <f>'P一般'!F31+'B一般'!F31</f>
        <v>611678</v>
      </c>
      <c r="G31" s="11">
        <f>'P一般'!G31+'B一般'!G31</f>
        <v>592746</v>
      </c>
      <c r="H31" s="11">
        <f>'P一般'!H31+'B一般'!H31</f>
        <v>613947</v>
      </c>
      <c r="I31" s="18">
        <f>'P一般'!I31+'B一般'!I31</f>
        <v>552297</v>
      </c>
      <c r="J31" s="30">
        <f>SUM(D31:I31)</f>
        <v>3513627</v>
      </c>
      <c r="K31" s="22">
        <f>'P一般'!K31+'B一般'!K31</f>
        <v>456472</v>
      </c>
      <c r="L31" s="11">
        <f>'P一般'!L31+'B一般'!L31</f>
        <v>575220</v>
      </c>
      <c r="M31" s="11">
        <f>'P一般'!M31+'B一般'!M31</f>
        <v>781184</v>
      </c>
      <c r="N31" s="11">
        <f>'P一般'!N31+'B一般'!N31</f>
        <v>686790</v>
      </c>
      <c r="O31" s="11">
        <f>'P一般'!O31+'B一般'!O31</f>
        <v>741254</v>
      </c>
      <c r="P31" s="18">
        <f>'P一般'!P31+'B一般'!P31</f>
        <v>754567</v>
      </c>
      <c r="Q31" s="30">
        <f>SUM(K31:P31)</f>
        <v>3995487</v>
      </c>
      <c r="R31" s="22">
        <f>J31+Q31</f>
        <v>7509114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'P一般'!D32+'B一般'!D32</f>
        <v>31455864</v>
      </c>
      <c r="E32" s="11">
        <f>'P一般'!E32+'B一般'!E32</f>
        <v>34175644</v>
      </c>
      <c r="F32" s="11">
        <f>'P一般'!F32+'B一般'!F32</f>
        <v>31976979</v>
      </c>
      <c r="G32" s="11">
        <f>'P一般'!G32+'B一般'!G32</f>
        <v>28245991</v>
      </c>
      <c r="H32" s="11">
        <f>'P一般'!H32+'B一般'!H32</f>
        <v>25508376</v>
      </c>
      <c r="I32" s="18">
        <f>'P一般'!I32+'B一般'!I32</f>
        <v>22711015</v>
      </c>
      <c r="J32" s="26">
        <f>SUM(D32:I32)</f>
        <v>174073869</v>
      </c>
      <c r="K32" s="22">
        <f>'P一般'!K32+'B一般'!K32</f>
        <v>19897205</v>
      </c>
      <c r="L32" s="11">
        <f>'P一般'!L32+'B一般'!L32</f>
        <v>26288029</v>
      </c>
      <c r="M32" s="11">
        <f>'P一般'!M32+'B一般'!M32</f>
        <v>39840507</v>
      </c>
      <c r="N32" s="11">
        <f>'P一般'!N32+'B一般'!N32</f>
        <v>36606088</v>
      </c>
      <c r="O32" s="11">
        <f>'P一般'!O32+'B一般'!O32</f>
        <v>39216678</v>
      </c>
      <c r="P32" s="18">
        <f>'P一般'!P32+'B一般'!P32</f>
        <v>32021567</v>
      </c>
      <c r="Q32" s="26">
        <f>SUM(K32:P32)</f>
        <v>193870074</v>
      </c>
      <c r="R32" s="22">
        <f>J32+Q32</f>
        <v>367943943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56537.264501935744</v>
      </c>
      <c r="E33" s="12">
        <f aca="true" t="shared" si="9" ref="E33:R33">IF(OR(E31=0,E32=0)," ",(E32/E31)*1000)</f>
        <v>58262.04897840893</v>
      </c>
      <c r="F33" s="12">
        <f t="shared" si="9"/>
        <v>52277.47115312304</v>
      </c>
      <c r="G33" s="12">
        <f t="shared" si="9"/>
        <v>47652.77370070823</v>
      </c>
      <c r="H33" s="12">
        <f t="shared" si="9"/>
        <v>41548.17272500721</v>
      </c>
      <c r="I33" s="19">
        <f t="shared" si="9"/>
        <v>41121.018220269165</v>
      </c>
      <c r="J33" s="27">
        <f t="shared" si="9"/>
        <v>49542.500954142255</v>
      </c>
      <c r="K33" s="23">
        <f t="shared" si="9"/>
        <v>43589.10294607336</v>
      </c>
      <c r="L33" s="12">
        <f t="shared" si="9"/>
        <v>45700.82577100935</v>
      </c>
      <c r="M33" s="12">
        <f t="shared" si="9"/>
        <v>51000.157453301654</v>
      </c>
      <c r="N33" s="12">
        <f t="shared" si="9"/>
        <v>53300.26354489728</v>
      </c>
      <c r="O33" s="12">
        <f t="shared" si="9"/>
        <v>52905.85683180125</v>
      </c>
      <c r="P33" s="19">
        <f t="shared" si="9"/>
        <v>42437.009569726746</v>
      </c>
      <c r="Q33" s="27">
        <f t="shared" si="9"/>
        <v>48522.26374406925</v>
      </c>
      <c r="R33" s="23">
        <f t="shared" si="9"/>
        <v>48999.648027716714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20975</v>
      </c>
      <c r="G34" s="11">
        <f>'P一般'!G34+'B一般'!G34</f>
        <v>17391</v>
      </c>
      <c r="H34" s="11">
        <f>'P一般'!H34+'B一般'!H34</f>
        <v>94940</v>
      </c>
      <c r="I34" s="18">
        <f>'P一般'!I34+'B一般'!I34</f>
        <v>41951</v>
      </c>
      <c r="J34" s="30">
        <f>SUM(D34:I34)</f>
        <v>175257</v>
      </c>
      <c r="K34" s="22">
        <f>'P一般'!K34+'B一般'!K34</f>
        <v>30208</v>
      </c>
      <c r="L34" s="11">
        <f>'P一般'!L34+'B一般'!L34</f>
        <v>28031</v>
      </c>
      <c r="M34" s="11">
        <f>'P一般'!M34+'B一般'!M34</f>
        <v>58200</v>
      </c>
      <c r="N34" s="11">
        <f>'P一般'!N34+'B一般'!N34</f>
        <v>43771</v>
      </c>
      <c r="O34" s="11">
        <f>'P一般'!O34+'B一般'!O34</f>
        <v>54320</v>
      </c>
      <c r="P34" s="18">
        <f>'P一般'!P34+'B一般'!P34</f>
        <v>71614</v>
      </c>
      <c r="Q34" s="30">
        <f>SUM(K34:P34)</f>
        <v>286144</v>
      </c>
      <c r="R34" s="22">
        <f>J34+Q34</f>
        <v>461401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1018848</v>
      </c>
      <c r="G35" s="11">
        <f>'P一般'!G35+'B一般'!G35</f>
        <v>795518</v>
      </c>
      <c r="H35" s="11">
        <f>'P一般'!H35+'B一般'!H35</f>
        <v>3925094</v>
      </c>
      <c r="I35" s="18">
        <f>'P一般'!I35+'B一般'!I35</f>
        <v>1637676</v>
      </c>
      <c r="J35" s="26">
        <f>SUM(D35:I35)</f>
        <v>7377136</v>
      </c>
      <c r="K35" s="22">
        <f>'P一般'!K35+'B一般'!K35</f>
        <v>1284190</v>
      </c>
      <c r="L35" s="11">
        <f>'P一般'!L35+'B一般'!L35</f>
        <v>1223419</v>
      </c>
      <c r="M35" s="11">
        <f>'P一般'!M35+'B一般'!M35</f>
        <v>2864881</v>
      </c>
      <c r="N35" s="11">
        <f>'P一般'!N35+'B一般'!N35</f>
        <v>2493987</v>
      </c>
      <c r="O35" s="11">
        <f>'P一般'!O35+'B一般'!O35</f>
        <v>3015280</v>
      </c>
      <c r="P35" s="18">
        <f>'P一般'!P35+'B一般'!P35</f>
        <v>3425583</v>
      </c>
      <c r="Q35" s="26">
        <f>SUM(K35:P35)</f>
        <v>14307340</v>
      </c>
      <c r="R35" s="22">
        <f>J35+Q35</f>
        <v>21684476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39037.82984910968</v>
      </c>
      <c r="J36" s="27">
        <f t="shared" si="10"/>
        <v>42093.245918850596</v>
      </c>
      <c r="K36" s="23">
        <f t="shared" si="10"/>
        <v>42511.58633474576</v>
      </c>
      <c r="L36" s="12">
        <f t="shared" si="10"/>
        <v>43645.2142271057</v>
      </c>
      <c r="M36" s="12">
        <f t="shared" si="10"/>
        <v>49224.75945017183</v>
      </c>
      <c r="N36" s="12">
        <f t="shared" si="10"/>
        <v>56978.06767037536</v>
      </c>
      <c r="O36" s="12">
        <f t="shared" si="10"/>
        <v>55509.572901325475</v>
      </c>
      <c r="P36" s="19">
        <f t="shared" si="10"/>
        <v>47833.98497500489</v>
      </c>
      <c r="Q36" s="27">
        <f t="shared" si="10"/>
        <v>50000.48926414672</v>
      </c>
      <c r="R36" s="23">
        <f t="shared" si="10"/>
        <v>46997.02861502251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'P一般'!D40+'B一般'!D40</f>
        <v>1769</v>
      </c>
      <c r="E40" s="11">
        <f>'P一般'!E40+'B一般'!E40</f>
        <v>1779</v>
      </c>
      <c r="F40" s="11">
        <f>'P一般'!F40+'B一般'!F40</f>
        <v>1789</v>
      </c>
      <c r="G40" s="11">
        <f>'P一般'!G40+'B一般'!G40</f>
        <v>1829</v>
      </c>
      <c r="H40" s="11">
        <f>'P一般'!H40+'B一般'!H40</f>
        <v>1200</v>
      </c>
      <c r="I40" s="18">
        <f>'P一般'!I40+'B一般'!I40</f>
        <v>2200</v>
      </c>
      <c r="J40" s="30">
        <f>SUM(D40:I40)</f>
        <v>10566</v>
      </c>
      <c r="K40" s="22">
        <f>'P一般'!K40+'B一般'!K40</f>
        <v>3372</v>
      </c>
      <c r="L40" s="11">
        <f>'P一般'!L40+'B一般'!L40</f>
        <v>4948</v>
      </c>
      <c r="M40" s="11">
        <f>'P一般'!M40+'B一般'!M40</f>
        <v>3876</v>
      </c>
      <c r="N40" s="11">
        <f>'P一般'!N40+'B一般'!N40</f>
        <v>1784</v>
      </c>
      <c r="O40" s="11">
        <f>'P一般'!O40+'B一般'!O40</f>
        <v>1076</v>
      </c>
      <c r="P40" s="18">
        <f>'P一般'!P40+'B一般'!P40</f>
        <v>1578</v>
      </c>
      <c r="Q40" s="30">
        <f>SUM(K40:P40)</f>
        <v>16634</v>
      </c>
      <c r="R40" s="22">
        <f>J40+Q40</f>
        <v>27200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'P一般'!D41+'B一般'!D41</f>
        <v>275002</v>
      </c>
      <c r="E41" s="11">
        <f>'P一般'!E41+'B一般'!E41</f>
        <v>286365</v>
      </c>
      <c r="F41" s="11">
        <f>'P一般'!F41+'B一般'!F41</f>
        <v>287413</v>
      </c>
      <c r="G41" s="11">
        <f>'P一般'!G41+'B一般'!G41</f>
        <v>294896</v>
      </c>
      <c r="H41" s="11">
        <f>'P一般'!H41+'B一般'!H41</f>
        <v>279230</v>
      </c>
      <c r="I41" s="18">
        <f>'P一般'!I41+'B一般'!I41</f>
        <v>506731</v>
      </c>
      <c r="J41" s="26">
        <f>SUM(D41:I41)</f>
        <v>1929637</v>
      </c>
      <c r="K41" s="22">
        <f>'P一般'!K41+'B一般'!K41</f>
        <v>634868</v>
      </c>
      <c r="L41" s="11">
        <f>'P一般'!L41+'B一般'!L41</f>
        <v>900627</v>
      </c>
      <c r="M41" s="11">
        <f>'P一般'!M41+'B一般'!M41</f>
        <v>755835</v>
      </c>
      <c r="N41" s="11">
        <f>'P一般'!N41+'B一般'!N41</f>
        <v>413226</v>
      </c>
      <c r="O41" s="11">
        <f>'P一般'!O41+'B一般'!O41</f>
        <v>247864</v>
      </c>
      <c r="P41" s="18">
        <f>'P一般'!P41+'B一般'!P41</f>
        <v>264372</v>
      </c>
      <c r="Q41" s="26">
        <f>SUM(K41:P41)</f>
        <v>3216792</v>
      </c>
      <c r="R41" s="22">
        <f>J41+Q41</f>
        <v>5146429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155456.18993781798</v>
      </c>
      <c r="E42" s="12">
        <f aca="true" t="shared" si="12" ref="E42:R42">IF(OR(E40=0,E41=0)," ",(E41/E40)*1000)</f>
        <v>160969.64586846542</v>
      </c>
      <c r="F42" s="12">
        <f t="shared" si="12"/>
        <v>160655.6735606484</v>
      </c>
      <c r="G42" s="12">
        <f t="shared" si="12"/>
        <v>161233.46090759977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182627.01116789703</v>
      </c>
      <c r="K42" s="23">
        <f t="shared" si="12"/>
        <v>188276.39383155399</v>
      </c>
      <c r="L42" s="12">
        <f t="shared" si="12"/>
        <v>182018.39126919967</v>
      </c>
      <c r="M42" s="12">
        <f t="shared" si="12"/>
        <v>195003.86996904024</v>
      </c>
      <c r="N42" s="12">
        <f t="shared" si="12"/>
        <v>231628.92376681615</v>
      </c>
      <c r="O42" s="12">
        <f t="shared" si="12"/>
        <v>230356.87732342008</v>
      </c>
      <c r="P42" s="19">
        <f t="shared" si="12"/>
        <v>167536.1216730038</v>
      </c>
      <c r="Q42" s="27">
        <f t="shared" si="12"/>
        <v>193386.55765299988</v>
      </c>
      <c r="R42" s="23">
        <f t="shared" si="12"/>
        <v>189206.94852941175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12</v>
      </c>
      <c r="F43" s="11">
        <f>'P一般'!F43+'B一般'!F43</f>
        <v>0</v>
      </c>
      <c r="G43" s="11">
        <f>'P一般'!G43+'B一般'!G43</f>
        <v>4</v>
      </c>
      <c r="H43" s="11">
        <f>'P一般'!H43+'B一般'!H43</f>
        <v>3</v>
      </c>
      <c r="I43" s="18">
        <f>'P一般'!I43+'B一般'!I43</f>
        <v>2</v>
      </c>
      <c r="J43" s="30">
        <f>SUM(D43:I43)</f>
        <v>23</v>
      </c>
      <c r="K43" s="22">
        <f>'P一般'!K43+'B一般'!K43</f>
        <v>2</v>
      </c>
      <c r="L43" s="11">
        <f>'P一般'!L43+'B一般'!L43</f>
        <v>0</v>
      </c>
      <c r="M43" s="11">
        <f>'P一般'!M43+'B一般'!M43</f>
        <v>2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2</v>
      </c>
      <c r="Q43" s="30">
        <f>SUM(K43:P43)</f>
        <v>6</v>
      </c>
      <c r="R43" s="22">
        <f>J43+Q43</f>
        <v>29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'P一般'!D44+'B一般'!D44</f>
        <v>828</v>
      </c>
      <c r="E44" s="11">
        <f>'P一般'!E44+'B一般'!E44</f>
        <v>3888</v>
      </c>
      <c r="F44" s="11">
        <f>'P一般'!F44+'B一般'!F44</f>
        <v>1635</v>
      </c>
      <c r="G44" s="11">
        <f>'P一般'!G44+'B一般'!G44</f>
        <v>1610</v>
      </c>
      <c r="H44" s="11">
        <f>'P一般'!H44+'B一般'!H44</f>
        <v>2114</v>
      </c>
      <c r="I44" s="18">
        <f>'P一般'!I44+'B一般'!I44</f>
        <v>795</v>
      </c>
      <c r="J44" s="26">
        <f>SUM(D44:I44)</f>
        <v>10870</v>
      </c>
      <c r="K44" s="22">
        <f>'P一般'!K44+'B一般'!K44</f>
        <v>964</v>
      </c>
      <c r="L44" s="11">
        <f>'P一般'!L44+'B一般'!L44</f>
        <v>0</v>
      </c>
      <c r="M44" s="11">
        <f>'P一般'!M44+'B一般'!M44</f>
        <v>1192</v>
      </c>
      <c r="N44" s="11">
        <f>'P一般'!N44+'B一般'!N44</f>
        <v>0</v>
      </c>
      <c r="O44" s="11">
        <f>'P一般'!O44+'B一般'!O44</f>
        <v>684</v>
      </c>
      <c r="P44" s="18">
        <f>'P一般'!P44+'B一般'!P44</f>
        <v>802</v>
      </c>
      <c r="Q44" s="26">
        <f>SUM(K44:P44)</f>
        <v>3642</v>
      </c>
      <c r="R44" s="22">
        <f>J44+Q44</f>
        <v>14512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>
        <f t="shared" si="13"/>
        <v>402500</v>
      </c>
      <c r="H45" s="12">
        <f t="shared" si="13"/>
        <v>704666.6666666666</v>
      </c>
      <c r="I45" s="19">
        <f t="shared" si="13"/>
        <v>397500</v>
      </c>
      <c r="J45" s="27">
        <f t="shared" si="13"/>
        <v>472608.69565217395</v>
      </c>
      <c r="K45" s="23">
        <f t="shared" si="13"/>
        <v>482000</v>
      </c>
      <c r="L45" s="12" t="str">
        <f t="shared" si="13"/>
        <v> </v>
      </c>
      <c r="M45" s="12">
        <f t="shared" si="13"/>
        <v>596000</v>
      </c>
      <c r="N45" s="12" t="str">
        <f t="shared" si="13"/>
        <v> </v>
      </c>
      <c r="O45" s="12" t="str">
        <f t="shared" si="13"/>
        <v> </v>
      </c>
      <c r="P45" s="19">
        <f t="shared" si="13"/>
        <v>401000</v>
      </c>
      <c r="Q45" s="27">
        <f t="shared" si="13"/>
        <v>607000</v>
      </c>
      <c r="R45" s="23">
        <f t="shared" si="13"/>
        <v>500413.79310344823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17003</v>
      </c>
      <c r="H46" s="11">
        <f>'P一般'!H46+'B一般'!H46</f>
        <v>20173</v>
      </c>
      <c r="I46" s="18">
        <f>'P一般'!I46+'B一般'!I46</f>
        <v>0</v>
      </c>
      <c r="J46" s="30">
        <f>SUM(D46:I46)</f>
        <v>37176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35249</v>
      </c>
      <c r="O46" s="11">
        <f>'P一般'!O46+'B一般'!O46</f>
        <v>0</v>
      </c>
      <c r="P46" s="18">
        <f>'P一般'!P46+'B一般'!P46</f>
        <v>0</v>
      </c>
      <c r="Q46" s="30">
        <f>SUM(K46:P46)</f>
        <v>35249</v>
      </c>
      <c r="R46" s="22">
        <f>J46+Q46</f>
        <v>72425</v>
      </c>
      <c r="S46" s="5"/>
    </row>
    <row r="47" spans="1:19" s="6" customFormat="1" ht="16.5" customHeight="1">
      <c r="A47" s="160"/>
      <c r="B47" s="112" t="s">
        <v>10</v>
      </c>
      <c r="C47" s="112" t="s">
        <v>2</v>
      </c>
      <c r="D47" s="16">
        <f>'P一般'!D47+'B一般'!D47</f>
        <v>3041</v>
      </c>
      <c r="E47" s="11">
        <f>'P一般'!E47+'B一般'!E47</f>
        <v>2967</v>
      </c>
      <c r="F47" s="11">
        <f>'P一般'!F47+'B一般'!F47</f>
        <v>5998</v>
      </c>
      <c r="G47" s="11">
        <f>'P一般'!G47+'B一般'!G47</f>
        <v>820129</v>
      </c>
      <c r="H47" s="11">
        <f>'P一般'!H47+'B一般'!H47</f>
        <v>909379</v>
      </c>
      <c r="I47" s="18">
        <f>'P一般'!I47+'B一般'!I47</f>
        <v>2843</v>
      </c>
      <c r="J47" s="26">
        <f>SUM(D47:I47)</f>
        <v>1744357</v>
      </c>
      <c r="K47" s="22">
        <f>'P一般'!K47+'B一般'!K47</f>
        <v>5919</v>
      </c>
      <c r="L47" s="11">
        <f>'P一般'!L47+'B一般'!L47</f>
        <v>9024</v>
      </c>
      <c r="M47" s="11">
        <f>'P一般'!M47+'B一般'!M47</f>
        <v>629</v>
      </c>
      <c r="N47" s="11">
        <f>'P一般'!N47+'B一般'!N47</f>
        <v>1744777</v>
      </c>
      <c r="O47" s="11">
        <f>'P一般'!O47+'B一般'!O47</f>
        <v>4733</v>
      </c>
      <c r="P47" s="18">
        <f>'P一般'!P47+'B一般'!P47</f>
        <v>6098</v>
      </c>
      <c r="Q47" s="26">
        <f>SUM(K47:P47)</f>
        <v>1771180</v>
      </c>
      <c r="R47" s="22">
        <f>J47+Q47</f>
        <v>3515537</v>
      </c>
      <c r="S47" s="5"/>
    </row>
    <row r="48" spans="1:19" s="6" customFormat="1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48234.37040522261</v>
      </c>
      <c r="H48" s="12">
        <f t="shared" si="14"/>
        <v>45079.01650721261</v>
      </c>
      <c r="I48" s="19" t="str">
        <f t="shared" si="14"/>
        <v> </v>
      </c>
      <c r="J48" s="27">
        <f t="shared" si="14"/>
        <v>46921.58919733161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49498.624074441825</v>
      </c>
      <c r="O48" s="12" t="str">
        <f t="shared" si="14"/>
        <v> </v>
      </c>
      <c r="P48" s="19" t="str">
        <f t="shared" si="14"/>
        <v> </v>
      </c>
      <c r="Q48" s="27">
        <f t="shared" si="14"/>
        <v>50247.66660047093</v>
      </c>
      <c r="R48" s="23">
        <f t="shared" si="14"/>
        <v>48540.379703141174</v>
      </c>
      <c r="S48" s="5"/>
    </row>
    <row r="49" spans="1:19" s="6" customFormat="1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732578</v>
      </c>
      <c r="E49" s="53">
        <f aca="true" t="shared" si="15" ref="E49:I50">E4+E7+E10+E13+E16+E19+E22+E25+E28+E31+E34+E40+E43+E46+E37</f>
        <v>853233</v>
      </c>
      <c r="F49" s="14">
        <f t="shared" si="15"/>
        <v>774560</v>
      </c>
      <c r="G49" s="14">
        <f t="shared" si="15"/>
        <v>762996</v>
      </c>
      <c r="H49" s="14">
        <f t="shared" si="15"/>
        <v>923084</v>
      </c>
      <c r="I49" s="21">
        <f t="shared" si="15"/>
        <v>734105</v>
      </c>
      <c r="J49" s="29">
        <f>SUM(D49:I49)</f>
        <v>4780556</v>
      </c>
      <c r="K49" s="25">
        <f aca="true" t="shared" si="16" ref="K49:P50">K4+K7+K10+K13+K16+K19+K22+K25+K28+K31+K34+K40+K43+K46+K37</f>
        <v>658001</v>
      </c>
      <c r="L49" s="14">
        <f t="shared" si="16"/>
        <v>707147</v>
      </c>
      <c r="M49" s="14">
        <f t="shared" si="16"/>
        <v>1089800</v>
      </c>
      <c r="N49" s="14">
        <f t="shared" si="16"/>
        <v>950197</v>
      </c>
      <c r="O49" s="53">
        <f t="shared" si="16"/>
        <v>958328</v>
      </c>
      <c r="P49" s="55">
        <f t="shared" si="16"/>
        <v>924910</v>
      </c>
      <c r="Q49" s="29">
        <f>SUM(K49:P49)</f>
        <v>5288383</v>
      </c>
      <c r="R49" s="25">
        <f>J49+Q49</f>
        <v>10068939</v>
      </c>
      <c r="S49" s="5"/>
    </row>
    <row r="50" spans="1:19" s="6" customFormat="1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42212999</v>
      </c>
      <c r="E50" s="54">
        <f t="shared" si="15"/>
        <v>49791594</v>
      </c>
      <c r="F50" s="13">
        <f t="shared" si="15"/>
        <v>41029171</v>
      </c>
      <c r="G50" s="13">
        <f t="shared" si="15"/>
        <v>37700680</v>
      </c>
      <c r="H50" s="13">
        <f t="shared" si="15"/>
        <v>39079162</v>
      </c>
      <c r="I50" s="20">
        <f t="shared" si="15"/>
        <v>30637757</v>
      </c>
      <c r="J50" s="28">
        <f>SUM(D50:I50)</f>
        <v>240451363</v>
      </c>
      <c r="K50" s="24">
        <f t="shared" si="16"/>
        <v>29382038</v>
      </c>
      <c r="L50" s="13">
        <f t="shared" si="16"/>
        <v>33199140</v>
      </c>
      <c r="M50" s="13">
        <f t="shared" si="16"/>
        <v>56397808</v>
      </c>
      <c r="N50" s="13">
        <f t="shared" si="16"/>
        <v>52171994</v>
      </c>
      <c r="O50" s="56">
        <f t="shared" si="16"/>
        <v>51998294</v>
      </c>
      <c r="P50" s="57">
        <f t="shared" si="16"/>
        <v>40982904</v>
      </c>
      <c r="Q50" s="28">
        <f>SUM(K50:P50)</f>
        <v>264132178</v>
      </c>
      <c r="R50" s="24">
        <f>J50+Q50</f>
        <v>504583541</v>
      </c>
      <c r="S50" s="5"/>
    </row>
    <row r="51" spans="1:19" s="6" customFormat="1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57622.531662157475</v>
      </c>
      <c r="E51" s="12">
        <f>IF(OR(E49=0,E50=0)," ",E50/E49*1000)</f>
        <v>58356.385653156874</v>
      </c>
      <c r="F51" s="12">
        <f aca="true" t="shared" si="17" ref="F51:Q51">IF(OR(F49=0,F50=0)," ",(F50/F49)*1000)</f>
        <v>52970.939630241686</v>
      </c>
      <c r="G51" s="12">
        <f t="shared" si="17"/>
        <v>49411.37306093348</v>
      </c>
      <c r="H51" s="12">
        <f t="shared" si="17"/>
        <v>42335.43426167066</v>
      </c>
      <c r="I51" s="19">
        <f t="shared" si="17"/>
        <v>41734.843108274705</v>
      </c>
      <c r="J51" s="27">
        <f t="shared" si="17"/>
        <v>50297.78188980529</v>
      </c>
      <c r="K51" s="23">
        <f t="shared" si="17"/>
        <v>44653.485329049654</v>
      </c>
      <c r="L51" s="12">
        <f t="shared" si="17"/>
        <v>46948.00373896799</v>
      </c>
      <c r="M51" s="12">
        <f t="shared" si="17"/>
        <v>51750.60378051018</v>
      </c>
      <c r="N51" s="12">
        <f t="shared" si="17"/>
        <v>54906.50254631408</v>
      </c>
      <c r="O51" s="12">
        <f>IF(OR(O49=0,O50=0)," ",O50/O49*1000)</f>
        <v>54259.39135661277</v>
      </c>
      <c r="P51" s="47">
        <f>IF(OR(P49=0,P50=0)," ",P50/P49*1000)</f>
        <v>44310.15342033279</v>
      </c>
      <c r="Q51" s="27">
        <f t="shared" si="17"/>
        <v>49945.735397757686</v>
      </c>
      <c r="R51" s="23">
        <f>IF(OR(R49=0,R50=0)," ",(R50/R49)*1000)</f>
        <v>50112.88091029253</v>
      </c>
      <c r="S51" s="5"/>
    </row>
    <row r="52" spans="1:19" s="6" customFormat="1" ht="24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  <c r="S52" s="5"/>
    </row>
    <row r="53" spans="1:18" ht="15.75">
      <c r="A53" s="111" t="str">
        <f>'総合計'!A62</f>
        <v>※4～12月は確定値、1～3月は確々報値。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6100</v>
      </c>
      <c r="L4" s="11">
        <f>'B原料'!L4+'P原料'!L4</f>
        <v>0</v>
      </c>
      <c r="M4" s="11">
        <f>'B原料'!M4+'P原料'!M4</f>
        <v>1200</v>
      </c>
      <c r="N4" s="11">
        <f>'B原料'!N4+'P原料'!N4</f>
        <v>1000</v>
      </c>
      <c r="O4" s="11">
        <f>'B原料'!O4+'P原料'!O4</f>
        <v>1000</v>
      </c>
      <c r="P4" s="18">
        <f>'B原料'!P4+'P原料'!P4</f>
        <v>0</v>
      </c>
      <c r="Q4" s="30">
        <f>SUM(K4:P4)</f>
        <v>9300</v>
      </c>
      <c r="R4" s="22">
        <f>Q4+J4</f>
        <v>9300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254436</v>
      </c>
      <c r="L5" s="11">
        <f>'B原料'!L5+'P原料'!L5</f>
        <v>0</v>
      </c>
      <c r="M5" s="11">
        <f>'B原料'!M5+'P原料'!M5</f>
        <v>61670</v>
      </c>
      <c r="N5" s="11">
        <f>'B原料'!N5+'P原料'!N5</f>
        <v>51924</v>
      </c>
      <c r="O5" s="11">
        <f>'B原料'!O5+'P原料'!O5</f>
        <v>51824</v>
      </c>
      <c r="P5" s="18">
        <f>'B原料'!P5+'P原料'!P5</f>
        <v>0</v>
      </c>
      <c r="Q5" s="26">
        <f>SUM(K5:P5)</f>
        <v>419854</v>
      </c>
      <c r="R5" s="22">
        <f>Q5+J5</f>
        <v>419854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>
        <f t="shared" si="0"/>
        <v>41710.81967213115</v>
      </c>
      <c r="L6" s="12" t="str">
        <f t="shared" si="0"/>
        <v> </v>
      </c>
      <c r="M6" s="12">
        <f t="shared" si="0"/>
        <v>51391.666666666664</v>
      </c>
      <c r="N6" s="12">
        <f t="shared" si="0"/>
        <v>51924</v>
      </c>
      <c r="O6" s="12">
        <f t="shared" si="0"/>
        <v>51824</v>
      </c>
      <c r="P6" s="19" t="str">
        <f t="shared" si="0"/>
        <v> </v>
      </c>
      <c r="Q6" s="27">
        <f t="shared" si="0"/>
        <v>45145.591397849465</v>
      </c>
      <c r="R6" s="23">
        <f t="shared" si="0"/>
        <v>45145.591397849465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0</v>
      </c>
      <c r="F7" s="11">
        <f>'B原料'!F7+'P原料'!F7</f>
        <v>0</v>
      </c>
      <c r="G7" s="11">
        <f>'B原料'!G7+'P原料'!G7</f>
        <v>16621</v>
      </c>
      <c r="H7" s="11">
        <f>'B原料'!H7+'P原料'!H7</f>
        <v>0</v>
      </c>
      <c r="I7" s="18">
        <f>'B原料'!I7+'P原料'!I7</f>
        <v>0</v>
      </c>
      <c r="J7" s="30">
        <f>SUM(D7:I7)</f>
        <v>16621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16621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0</v>
      </c>
      <c r="F8" s="11">
        <f>'B原料'!F8+'P原料'!F8</f>
        <v>0</v>
      </c>
      <c r="G8" s="11">
        <f>'B原料'!G8+'P原料'!G8</f>
        <v>778031</v>
      </c>
      <c r="H8" s="11">
        <f>'B原料'!H8+'P原料'!H8</f>
        <v>0</v>
      </c>
      <c r="I8" s="18">
        <f>'B原料'!I8+'P原料'!I8</f>
        <v>0</v>
      </c>
      <c r="J8" s="26">
        <f>SUM(D8:I8)</f>
        <v>778031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778031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37" t="str">
        <f>IF(OR(D7=0,D8=0)," ",D8/D7*1000)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>
        <f t="shared" si="1"/>
        <v>46810.11972805487</v>
      </c>
      <c r="H9" s="12" t="str">
        <f t="shared" si="1"/>
        <v> </v>
      </c>
      <c r="I9" s="19" t="str">
        <f t="shared" si="1"/>
        <v> </v>
      </c>
      <c r="J9" s="27">
        <f t="shared" si="1"/>
        <v>46810.11972805487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46810.11972805487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26853</v>
      </c>
      <c r="G10" s="11">
        <f>'B原料'!G10+'P原料'!G10</f>
        <v>8000</v>
      </c>
      <c r="H10" s="11">
        <f>'B原料'!H10+'P原料'!H10</f>
        <v>0</v>
      </c>
      <c r="I10" s="18">
        <f>'B原料'!I10+'P原料'!I10</f>
        <v>8025</v>
      </c>
      <c r="J10" s="30">
        <f>SUM(D10:I10)</f>
        <v>42878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10697</v>
      </c>
      <c r="O10" s="11">
        <f>'B原料'!O10+'P原料'!O10</f>
        <v>0</v>
      </c>
      <c r="P10" s="18">
        <f>'B原料'!P10+'P原料'!P10</f>
        <v>0</v>
      </c>
      <c r="Q10" s="30">
        <f>SUM(K10:P10)</f>
        <v>10697</v>
      </c>
      <c r="R10" s="22">
        <f>Q10+J10</f>
        <v>53575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1579673</v>
      </c>
      <c r="G11" s="11">
        <f>'B原料'!G11+'P原料'!G11</f>
        <v>330777</v>
      </c>
      <c r="H11" s="11">
        <f>'B原料'!H11+'P原料'!H11</f>
        <v>0</v>
      </c>
      <c r="I11" s="18">
        <f>'B原料'!I11+'P原料'!I11</f>
        <v>338216</v>
      </c>
      <c r="J11" s="26">
        <f>SUM(D11:I11)</f>
        <v>2248666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621543</v>
      </c>
      <c r="O11" s="11">
        <f>'B原料'!O11+'P原料'!O11</f>
        <v>0</v>
      </c>
      <c r="P11" s="18">
        <f>'B原料'!P11+'P原料'!P11</f>
        <v>0</v>
      </c>
      <c r="Q11" s="26">
        <f>SUM(K11:P11)</f>
        <v>621543</v>
      </c>
      <c r="R11" s="22">
        <f>Q11+J11</f>
        <v>2870209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>
        <f t="shared" si="2"/>
        <v>58826.6860313559</v>
      </c>
      <c r="G12" s="12">
        <f t="shared" si="2"/>
        <v>41347.125</v>
      </c>
      <c r="H12" s="12" t="str">
        <f t="shared" si="2"/>
        <v> </v>
      </c>
      <c r="I12" s="19">
        <f t="shared" si="2"/>
        <v>42145.29595015576</v>
      </c>
      <c r="J12" s="27">
        <f t="shared" si="2"/>
        <v>52443.35090256075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>
        <f t="shared" si="2"/>
        <v>58104.42180050482</v>
      </c>
      <c r="O12" s="12" t="str">
        <f t="shared" si="2"/>
        <v> </v>
      </c>
      <c r="P12" s="19" t="str">
        <f t="shared" si="2"/>
        <v> </v>
      </c>
      <c r="Q12" s="27">
        <f t="shared" si="2"/>
        <v>58104.42180050482</v>
      </c>
      <c r="R12" s="23">
        <f t="shared" si="2"/>
        <v>53573.663089127396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'B原料'!D13+'P原料'!D13</f>
        <v>4796</v>
      </c>
      <c r="E13" s="11">
        <f>'B原料'!E13+'P原料'!E13</f>
        <v>14988</v>
      </c>
      <c r="F13" s="11">
        <f>'B原料'!F13+'P原料'!F13</f>
        <v>42249</v>
      </c>
      <c r="G13" s="11">
        <f>'B原料'!G13+'P原料'!G13</f>
        <v>14363</v>
      </c>
      <c r="H13" s="11">
        <f>'B原料'!H13+'P原料'!H13</f>
        <v>5000</v>
      </c>
      <c r="I13" s="18">
        <f>'B原料'!I13+'P原料'!I13</f>
        <v>20105</v>
      </c>
      <c r="J13" s="30">
        <f>SUM(D13:I13)</f>
        <v>101501</v>
      </c>
      <c r="K13" s="22">
        <f>'B原料'!K13+'P原料'!K13</f>
        <v>2000</v>
      </c>
      <c r="L13" s="11">
        <f>'B原料'!L13+'P原料'!L13</f>
        <v>4792</v>
      </c>
      <c r="M13" s="11">
        <f>'B原料'!M13+'P原料'!M13</f>
        <v>9916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16708</v>
      </c>
      <c r="R13" s="22">
        <f>Q13+J13</f>
        <v>118209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'B原料'!D14+'P原料'!D14</f>
        <v>294267</v>
      </c>
      <c r="E14" s="11">
        <f>'B原料'!E14+'P原料'!E14</f>
        <v>885031</v>
      </c>
      <c r="F14" s="11">
        <f>'B原料'!F14+'P原料'!F14</f>
        <v>2102400</v>
      </c>
      <c r="G14" s="11">
        <f>'B原料'!G14+'P原料'!G14</f>
        <v>682937</v>
      </c>
      <c r="H14" s="11">
        <f>'B原料'!H14+'P原料'!H14</f>
        <v>203195</v>
      </c>
      <c r="I14" s="18">
        <f>'B原料'!I14+'P原料'!I14</f>
        <v>894833</v>
      </c>
      <c r="J14" s="26">
        <f>SUM(D14:I14)</f>
        <v>5062663</v>
      </c>
      <c r="K14" s="22">
        <f>'B原料'!K14+'P原料'!K14</f>
        <v>90135</v>
      </c>
      <c r="L14" s="11">
        <f>'B原料'!L14+'P原料'!L14</f>
        <v>242123</v>
      </c>
      <c r="M14" s="11">
        <f>'B原料'!M14+'P原料'!M14</f>
        <v>525185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857443</v>
      </c>
      <c r="R14" s="22">
        <f>Q14+J14</f>
        <v>5920106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37">
        <f>IF(OR(D13=0,D14=0)," ",D14/D13*1000)</f>
        <v>61356.755629691404</v>
      </c>
      <c r="E15" s="12">
        <f aca="true" t="shared" si="3" ref="E15:R15">IF(OR(E13=0,E14=0)," ",(E14/E13)*1000)</f>
        <v>59049.30611155592</v>
      </c>
      <c r="F15" s="12">
        <f t="shared" si="3"/>
        <v>49762.124547326566</v>
      </c>
      <c r="G15" s="12">
        <f t="shared" si="3"/>
        <v>47548.35340806238</v>
      </c>
      <c r="H15" s="12">
        <f t="shared" si="3"/>
        <v>40639</v>
      </c>
      <c r="I15" s="19">
        <f t="shared" si="3"/>
        <v>44507.98308878389</v>
      </c>
      <c r="J15" s="27">
        <f t="shared" si="3"/>
        <v>49877.961793479866</v>
      </c>
      <c r="K15" s="23">
        <f t="shared" si="3"/>
        <v>45067.5</v>
      </c>
      <c r="L15" s="12">
        <f t="shared" si="3"/>
        <v>50526.50250417362</v>
      </c>
      <c r="M15" s="12">
        <f t="shared" si="3"/>
        <v>52963.392496974586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51319.308115872635</v>
      </c>
      <c r="R15" s="23">
        <f t="shared" si="3"/>
        <v>50081.68582764426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'B原料'!D16+'P原料'!D16</f>
        <v>7010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22824</v>
      </c>
      <c r="I16" s="18">
        <f>'B原料'!I16+'P原料'!I16</f>
        <v>12098</v>
      </c>
      <c r="J16" s="30">
        <f>SUM(D16:I16)</f>
        <v>41932</v>
      </c>
      <c r="K16" s="22">
        <f>'B原料'!K16+'P原料'!K16</f>
        <v>11370</v>
      </c>
      <c r="L16" s="11">
        <f>'B原料'!L16+'P原料'!L16</f>
        <v>13248</v>
      </c>
      <c r="M16" s="11">
        <f>'B原料'!M16+'P原料'!M16</f>
        <v>15585</v>
      </c>
      <c r="N16" s="11">
        <f>'B原料'!N16+'P原料'!N16</f>
        <v>0</v>
      </c>
      <c r="O16" s="11">
        <f>'B原料'!O16+'P原料'!O16</f>
        <v>9350</v>
      </c>
      <c r="P16" s="18">
        <f>'B原料'!P16+'P原料'!P16</f>
        <v>12082</v>
      </c>
      <c r="Q16" s="30">
        <f>SUM(K16:P16)</f>
        <v>61635</v>
      </c>
      <c r="R16" s="22">
        <f>Q16+J16</f>
        <v>103567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'B原料'!D17+'P原料'!D17</f>
        <v>388460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999739</v>
      </c>
      <c r="I17" s="18">
        <f>'B原料'!I17+'P原料'!I17</f>
        <v>539729</v>
      </c>
      <c r="J17" s="26">
        <f>SUM(D17:I17)</f>
        <v>1927928</v>
      </c>
      <c r="K17" s="22">
        <f>'B原料'!K17+'P原料'!K17</f>
        <v>556568</v>
      </c>
      <c r="L17" s="11">
        <f>'B原料'!L17+'P原料'!L17</f>
        <v>666067</v>
      </c>
      <c r="M17" s="11">
        <f>'B原料'!M17+'P原料'!M17</f>
        <v>835874</v>
      </c>
      <c r="N17" s="11">
        <f>'B原料'!N17+'P原料'!N17</f>
        <v>0</v>
      </c>
      <c r="O17" s="11">
        <f>'B原料'!O17+'P原料'!O17</f>
        <v>515943</v>
      </c>
      <c r="P17" s="18">
        <f>'B原料'!P17+'P原料'!P17</f>
        <v>684332</v>
      </c>
      <c r="Q17" s="26">
        <f>SUM(K17:P17)</f>
        <v>3258784</v>
      </c>
      <c r="R17" s="22">
        <f>Q17+J17</f>
        <v>5186712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37">
        <f>IF(OR(D16=0,D17=0)," ",D17/D16*1000)</f>
        <v>55415.1212553495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>
        <f t="shared" si="4"/>
        <v>43802.094286715736</v>
      </c>
      <c r="I18" s="19">
        <f t="shared" si="4"/>
        <v>44613.076541577124</v>
      </c>
      <c r="J18" s="27">
        <f t="shared" si="4"/>
        <v>45977.48736048841</v>
      </c>
      <c r="K18" s="23">
        <f t="shared" si="4"/>
        <v>48950.57167985928</v>
      </c>
      <c r="L18" s="12">
        <f t="shared" si="4"/>
        <v>50276.79649758454</v>
      </c>
      <c r="M18" s="12">
        <f t="shared" si="4"/>
        <v>53633.23708694257</v>
      </c>
      <c r="N18" s="12" t="str">
        <f t="shared" si="4"/>
        <v> </v>
      </c>
      <c r="O18" s="12">
        <f t="shared" si="4"/>
        <v>55181.06951871658</v>
      </c>
      <c r="P18" s="19">
        <f t="shared" si="4"/>
        <v>56640.6224135077</v>
      </c>
      <c r="Q18" s="27">
        <f t="shared" si="4"/>
        <v>52872.2965847327</v>
      </c>
      <c r="R18" s="23">
        <f t="shared" si="4"/>
        <v>50080.74000405534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'B原料'!D31+'P原料'!D31</f>
        <v>0</v>
      </c>
      <c r="E31" s="11">
        <f>'B原料'!E31+'P原料'!E31</f>
        <v>12030</v>
      </c>
      <c r="F31" s="11">
        <f>'B原料'!F31+'P原料'!F31</f>
        <v>0</v>
      </c>
      <c r="G31" s="11">
        <f>'B原料'!G31+'P原料'!G31</f>
        <v>3991</v>
      </c>
      <c r="H31" s="11">
        <f>'B原料'!H31+'P原料'!H31</f>
        <v>17085</v>
      </c>
      <c r="I31" s="18">
        <f>'B原料'!I31+'P原料'!I31</f>
        <v>0</v>
      </c>
      <c r="J31" s="30">
        <f>SUM(D31:I31)</f>
        <v>33106</v>
      </c>
      <c r="K31" s="22">
        <f>'B原料'!K31+'P原料'!K31</f>
        <v>10015</v>
      </c>
      <c r="L31" s="11">
        <f>'B原料'!L31+'P原料'!L31</f>
        <v>0</v>
      </c>
      <c r="M31" s="11">
        <f>'B原料'!M31+'P原料'!M31</f>
        <v>16958</v>
      </c>
      <c r="N31" s="11">
        <f>'B原料'!N31+'P原料'!N31</f>
        <v>9912</v>
      </c>
      <c r="O31" s="11">
        <f>'B原料'!O31+'P原料'!O31</f>
        <v>0</v>
      </c>
      <c r="P31" s="18">
        <f>'B原料'!P31+'P原料'!P31</f>
        <v>0</v>
      </c>
      <c r="Q31" s="30">
        <f>SUM(K31:P31)</f>
        <v>36885</v>
      </c>
      <c r="R31" s="22">
        <f>Q31+J31</f>
        <v>69991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'B原料'!D32+'P原料'!D32</f>
        <v>0</v>
      </c>
      <c r="E32" s="11">
        <f>'B原料'!E32+'P原料'!E32</f>
        <v>771346</v>
      </c>
      <c r="F32" s="11">
        <f>'B原料'!F32+'P原料'!F32</f>
        <v>0</v>
      </c>
      <c r="G32" s="11">
        <f>'B原料'!G32+'P原料'!G32</f>
        <v>213209</v>
      </c>
      <c r="H32" s="11">
        <f>'B原料'!H32+'P原料'!H32</f>
        <v>805947</v>
      </c>
      <c r="I32" s="18">
        <f>'B原料'!I32+'P原料'!I32</f>
        <v>0</v>
      </c>
      <c r="J32" s="26">
        <f>SUM(D32:I32)</f>
        <v>1790502</v>
      </c>
      <c r="K32" s="22">
        <f>'B原料'!K32+'P原料'!K32</f>
        <v>486958</v>
      </c>
      <c r="L32" s="11">
        <f>'B原料'!L32+'P原料'!L32</f>
        <v>0</v>
      </c>
      <c r="M32" s="11">
        <f>'B原料'!M32+'P原料'!M32</f>
        <v>947747</v>
      </c>
      <c r="N32" s="11">
        <f>'B原料'!N32+'P原料'!N32</f>
        <v>583049</v>
      </c>
      <c r="O32" s="11">
        <f>'B原料'!O32+'P原料'!O32</f>
        <v>0</v>
      </c>
      <c r="P32" s="18">
        <f>'B原料'!P32+'P原料'!P32</f>
        <v>0</v>
      </c>
      <c r="Q32" s="26">
        <f>SUM(K32:P32)</f>
        <v>2017754</v>
      </c>
      <c r="R32" s="22">
        <f>Q32+J32</f>
        <v>3808256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37" t="str">
        <f>IF(OR(D31=0,D32=0)," ",D32/D31*1000)</f>
        <v> </v>
      </c>
      <c r="E33" s="12">
        <f aca="true" t="shared" si="9" ref="E33:R33">IF(OR(E31=0,E32=0)," ",(E32/E31)*1000)</f>
        <v>64118.5369908562</v>
      </c>
      <c r="F33" s="12" t="str">
        <f t="shared" si="9"/>
        <v> </v>
      </c>
      <c r="G33" s="12">
        <f t="shared" si="9"/>
        <v>53422.45051365573</v>
      </c>
      <c r="H33" s="12">
        <f t="shared" si="9"/>
        <v>47172.78314310799</v>
      </c>
      <c r="I33" s="19" t="str">
        <f t="shared" si="9"/>
        <v> </v>
      </c>
      <c r="J33" s="27">
        <f t="shared" si="9"/>
        <v>54083.912281761615</v>
      </c>
      <c r="K33" s="23">
        <f t="shared" si="9"/>
        <v>48622.86570144783</v>
      </c>
      <c r="L33" s="12" t="str">
        <f t="shared" si="9"/>
        <v> </v>
      </c>
      <c r="M33" s="12">
        <f t="shared" si="9"/>
        <v>55887.89951645242</v>
      </c>
      <c r="N33" s="12">
        <f t="shared" si="9"/>
        <v>58822.538337368846</v>
      </c>
      <c r="O33" s="12" t="str">
        <f t="shared" si="9"/>
        <v> </v>
      </c>
      <c r="P33" s="19" t="str">
        <f t="shared" si="9"/>
        <v> </v>
      </c>
      <c r="Q33" s="27">
        <f t="shared" si="9"/>
        <v>54703.917581672766</v>
      </c>
      <c r="R33" s="23">
        <f t="shared" si="9"/>
        <v>54410.652798216914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1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11806</v>
      </c>
      <c r="E49" s="53">
        <f aca="true" t="shared" si="15" ref="E49:I50">E4+E7+E10+E13+E16+E19+E22+E25+E28+E31+E34+E40+E43+E46+E37</f>
        <v>27018</v>
      </c>
      <c r="F49" s="14">
        <f t="shared" si="15"/>
        <v>69102</v>
      </c>
      <c r="G49" s="14">
        <f t="shared" si="15"/>
        <v>42975</v>
      </c>
      <c r="H49" s="14">
        <f t="shared" si="15"/>
        <v>44909</v>
      </c>
      <c r="I49" s="21">
        <f t="shared" si="15"/>
        <v>40228</v>
      </c>
      <c r="J49" s="29">
        <f>SUM(D49:I49)</f>
        <v>236038</v>
      </c>
      <c r="K49" s="25">
        <f aca="true" t="shared" si="16" ref="K49:P50">K4+K7+K10+K13+K16+K19+K22+K25+K28+K31+K34+K40+K43+K46+K37</f>
        <v>29485</v>
      </c>
      <c r="L49" s="14">
        <f t="shared" si="16"/>
        <v>18040</v>
      </c>
      <c r="M49" s="14">
        <f t="shared" si="16"/>
        <v>43659</v>
      </c>
      <c r="N49" s="14">
        <f t="shared" si="16"/>
        <v>21609</v>
      </c>
      <c r="O49" s="53">
        <f t="shared" si="16"/>
        <v>10350</v>
      </c>
      <c r="P49" s="55">
        <f t="shared" si="16"/>
        <v>12082</v>
      </c>
      <c r="Q49" s="29">
        <f>SUM(K49:P49)</f>
        <v>135225</v>
      </c>
      <c r="R49" s="25">
        <f>J49+Q49</f>
        <v>371263</v>
      </c>
    </row>
    <row r="50" spans="1:18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682727</v>
      </c>
      <c r="E50" s="54">
        <f t="shared" si="15"/>
        <v>1656377</v>
      </c>
      <c r="F50" s="13">
        <f t="shared" si="15"/>
        <v>3682073</v>
      </c>
      <c r="G50" s="13">
        <f t="shared" si="15"/>
        <v>2004954</v>
      </c>
      <c r="H50" s="13">
        <f t="shared" si="15"/>
        <v>2008881</v>
      </c>
      <c r="I50" s="20">
        <f t="shared" si="15"/>
        <v>1772778</v>
      </c>
      <c r="J50" s="28">
        <f>SUM(D50:I50)</f>
        <v>11807790</v>
      </c>
      <c r="K50" s="24">
        <f t="shared" si="16"/>
        <v>1388097</v>
      </c>
      <c r="L50" s="13">
        <f t="shared" si="16"/>
        <v>908190</v>
      </c>
      <c r="M50" s="13">
        <f t="shared" si="16"/>
        <v>2370476</v>
      </c>
      <c r="N50" s="13">
        <f t="shared" si="16"/>
        <v>1256516</v>
      </c>
      <c r="O50" s="56">
        <f t="shared" si="16"/>
        <v>567767</v>
      </c>
      <c r="P50" s="57">
        <f t="shared" si="16"/>
        <v>684332</v>
      </c>
      <c r="Q50" s="28">
        <f>SUM(K50:P50)</f>
        <v>7175378</v>
      </c>
      <c r="R50" s="24">
        <f>J50+Q50</f>
        <v>18983168</v>
      </c>
    </row>
    <row r="51" spans="1:18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57828.815856344234</v>
      </c>
      <c r="E51" s="12">
        <f>IF(OR(E49=0,E50=0)," ",E50/E49*1000)</f>
        <v>61306.42534606559</v>
      </c>
      <c r="F51" s="12">
        <f aca="true" t="shared" si="17" ref="F51:Q51">IF(OR(F49=0,F50=0)," ",(F50/F49)*1000)</f>
        <v>53284.60826025296</v>
      </c>
      <c r="G51" s="12">
        <f t="shared" si="17"/>
        <v>46653.96160558464</v>
      </c>
      <c r="H51" s="12">
        <f t="shared" si="17"/>
        <v>44732.258567325036</v>
      </c>
      <c r="I51" s="19">
        <f t="shared" si="17"/>
        <v>44068.26091279706</v>
      </c>
      <c r="J51" s="27">
        <f t="shared" si="17"/>
        <v>50024.95360916463</v>
      </c>
      <c r="K51" s="23">
        <f t="shared" si="17"/>
        <v>47078.07359674411</v>
      </c>
      <c r="L51" s="12">
        <f t="shared" si="17"/>
        <v>50343.126385809315</v>
      </c>
      <c r="M51" s="12">
        <f t="shared" si="17"/>
        <v>54295.242676195056</v>
      </c>
      <c r="N51" s="12">
        <f t="shared" si="17"/>
        <v>58147.808783377295</v>
      </c>
      <c r="O51" s="12">
        <f>IF(OR(O49=0,O50=0)," ",O50/O49*1000)</f>
        <v>54856.71497584541</v>
      </c>
      <c r="P51" s="47">
        <f>IF(OR(P49=0,P50=0)," ",P50/P49*1000)</f>
        <v>56640.6224135077</v>
      </c>
      <c r="Q51" s="27">
        <f t="shared" si="17"/>
        <v>53062.51063043076</v>
      </c>
      <c r="R51" s="23">
        <f>IF(OR(R49=0,R50=0)," ",(R50/R49)*1000)</f>
        <v>51131.322000845765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18" ht="14.25">
      <c r="A53" s="111" t="str">
        <f>'総合計'!A62</f>
        <v>※4～12月は確定値、1～3月は確々報値。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9886</v>
      </c>
      <c r="L4" s="11">
        <f>'P一般'!L4+'P原料'!L4</f>
        <v>0</v>
      </c>
      <c r="M4" s="11">
        <f>'P一般'!M4+'P原料'!M4</f>
        <v>11884</v>
      </c>
      <c r="N4" s="11">
        <f>'P一般'!N4+'P原料'!N4</f>
        <v>9911</v>
      </c>
      <c r="O4" s="11">
        <f>'P一般'!O4+'P原料'!O4</f>
        <v>0</v>
      </c>
      <c r="P4" s="18">
        <f>'P一般'!P4+'P原料'!P4</f>
        <v>9999</v>
      </c>
      <c r="Q4" s="30">
        <f>SUM(K4:P4)</f>
        <v>41680</v>
      </c>
      <c r="R4" s="22">
        <f>J4+Q4</f>
        <v>41680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401258</v>
      </c>
      <c r="L5" s="11">
        <f>'P一般'!L5+'P原料'!L5</f>
        <v>0</v>
      </c>
      <c r="M5" s="11">
        <f>'P一般'!M5+'P原料'!M5</f>
        <v>642060</v>
      </c>
      <c r="N5" s="11">
        <f>'P一般'!N5+'P原料'!N5</f>
        <v>692055</v>
      </c>
      <c r="O5" s="11">
        <f>'P一般'!O5+'P原料'!O5</f>
        <v>0</v>
      </c>
      <c r="P5" s="18">
        <f>'P一般'!P5+'P原料'!P5</f>
        <v>591389</v>
      </c>
      <c r="Q5" s="26">
        <f>SUM(K5:P5)</f>
        <v>2326762</v>
      </c>
      <c r="R5" s="22">
        <f>J5+Q5</f>
        <v>2326762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>
        <f t="shared" si="0"/>
        <v>40588.50900262998</v>
      </c>
      <c r="L6" s="12" t="str">
        <f t="shared" si="0"/>
        <v> </v>
      </c>
      <c r="M6" s="12">
        <f t="shared" si="0"/>
        <v>54027.263547627066</v>
      </c>
      <c r="N6" s="12">
        <f t="shared" si="0"/>
        <v>69826.95994349713</v>
      </c>
      <c r="O6" s="12" t="str">
        <f t="shared" si="0"/>
        <v> </v>
      </c>
      <c r="P6" s="19">
        <f t="shared" si="0"/>
        <v>59144.81448144814</v>
      </c>
      <c r="Q6" s="27">
        <f t="shared" si="0"/>
        <v>55824.424184261035</v>
      </c>
      <c r="R6" s="23">
        <f t="shared" si="0"/>
        <v>55824.424184261035</v>
      </c>
      <c r="S6" s="9">
        <f>IF(S4=0,"",(S5/S4)*1000)</f>
      </c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'P一般'!D7+'P原料'!D7</f>
        <v>57270</v>
      </c>
      <c r="E7" s="11">
        <f>'P一般'!E7+'P原料'!E7</f>
        <v>57698</v>
      </c>
      <c r="F7" s="11">
        <f>'P一般'!F7+'P原料'!F7</f>
        <v>18985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133953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8899</v>
      </c>
      <c r="O7" s="11">
        <f>'P一般'!O7+'P原料'!O7</f>
        <v>0</v>
      </c>
      <c r="P7" s="18">
        <f>'P一般'!P7+'P原料'!P7</f>
        <v>0</v>
      </c>
      <c r="Q7" s="30">
        <f>SUM(K7:P7)</f>
        <v>8899</v>
      </c>
      <c r="R7" s="22">
        <f>J7+Q7</f>
        <v>142852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'P一般'!D8+'P原料'!D8</f>
        <v>3498493</v>
      </c>
      <c r="E8" s="11">
        <f>'P一般'!E8+'P原料'!E8</f>
        <v>3376425</v>
      </c>
      <c r="F8" s="11">
        <f>'P一般'!F8+'P原料'!F8</f>
        <v>1052473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7927391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551984</v>
      </c>
      <c r="O8" s="11">
        <f>'P一般'!O8+'P原料'!O8</f>
        <v>0</v>
      </c>
      <c r="P8" s="18">
        <f>'P一般'!P8+'P原料'!P8</f>
        <v>0</v>
      </c>
      <c r="Q8" s="26">
        <f>SUM(K8:P8)</f>
        <v>551984</v>
      </c>
      <c r="R8" s="22">
        <f>J8+Q8</f>
        <v>8479375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61087.707351143705</v>
      </c>
      <c r="E9" s="12">
        <f aca="true" t="shared" si="1" ref="E9:R9">IF(OR(E7=0,E8=0)," ",(E8/E7)*1000)</f>
        <v>58518.92613262158</v>
      </c>
      <c r="F9" s="12">
        <f t="shared" si="1"/>
        <v>55437.08190676851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59180.391629900034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62027.64355545567</v>
      </c>
      <c r="O9" s="12" t="str">
        <f t="shared" si="1"/>
        <v> </v>
      </c>
      <c r="P9" s="19" t="str">
        <f t="shared" si="1"/>
        <v> </v>
      </c>
      <c r="Q9" s="27">
        <f t="shared" si="1"/>
        <v>62027.64355545567</v>
      </c>
      <c r="R9" s="23">
        <f t="shared" si="1"/>
        <v>59357.76187942766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45025</v>
      </c>
      <c r="F10" s="11">
        <f>'P一般'!F10+'P原料'!F10</f>
        <v>39732</v>
      </c>
      <c r="G10" s="11">
        <f>'P一般'!G10+'P原料'!G10</f>
        <v>4003</v>
      </c>
      <c r="H10" s="11">
        <f>'P一般'!H10+'P原料'!H10</f>
        <v>22612</v>
      </c>
      <c r="I10" s="18">
        <f>'P一般'!I10+'P原料'!I10</f>
        <v>0</v>
      </c>
      <c r="J10" s="30">
        <f>SUM(D10:I10)</f>
        <v>111372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353</v>
      </c>
      <c r="O10" s="11">
        <f>'P一般'!O10+'P原料'!O10</f>
        <v>33436</v>
      </c>
      <c r="P10" s="18">
        <f>'P一般'!P10+'P原料'!P10</f>
        <v>0</v>
      </c>
      <c r="Q10" s="30">
        <f>SUM(K10:P10)</f>
        <v>33789</v>
      </c>
      <c r="R10" s="22">
        <f>J10+Q10</f>
        <v>145161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2723630</v>
      </c>
      <c r="F11" s="11">
        <f>'P一般'!F11+'P原料'!F11</f>
        <v>2399956</v>
      </c>
      <c r="G11" s="11">
        <f>'P一般'!G11+'P原料'!G11</f>
        <v>244327</v>
      </c>
      <c r="H11" s="11">
        <f>'P一般'!H11+'P原料'!H11</f>
        <v>986890</v>
      </c>
      <c r="I11" s="18">
        <f>'P一般'!I11+'P原料'!I11</f>
        <v>0</v>
      </c>
      <c r="J11" s="26">
        <f>SUM(D11:I11)</f>
        <v>6354803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15444</v>
      </c>
      <c r="O11" s="11">
        <f>'P一般'!O11+'P原料'!O11</f>
        <v>1867071</v>
      </c>
      <c r="P11" s="18">
        <f>'P一般'!P11+'P原料'!P11</f>
        <v>0</v>
      </c>
      <c r="Q11" s="26">
        <f>SUM(K11:P11)</f>
        <v>1882515</v>
      </c>
      <c r="R11" s="22">
        <f>J11+Q11</f>
        <v>8237318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60403.604147790196</v>
      </c>
      <c r="G12" s="12">
        <f t="shared" si="2"/>
        <v>61035.97302023483</v>
      </c>
      <c r="H12" s="12">
        <f t="shared" si="2"/>
        <v>43644.52503095701</v>
      </c>
      <c r="I12" s="19" t="str">
        <f t="shared" si="2"/>
        <v> </v>
      </c>
      <c r="J12" s="27">
        <f t="shared" si="2"/>
        <v>57059.25187659376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>
        <f t="shared" si="2"/>
        <v>43750.70821529745</v>
      </c>
      <c r="O12" s="12">
        <f t="shared" si="2"/>
        <v>55840.142361526494</v>
      </c>
      <c r="P12" s="19" t="str">
        <f t="shared" si="2"/>
        <v> </v>
      </c>
      <c r="Q12" s="27">
        <f t="shared" si="2"/>
        <v>55713.84178282873</v>
      </c>
      <c r="R12" s="23">
        <f t="shared" si="2"/>
        <v>56746.08193660832</v>
      </c>
      <c r="S12" s="9">
        <f>IF(S10=0,"",(S11/S10)*1000)</f>
      </c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'P一般'!D13+'P原料'!D13</f>
        <v>24695</v>
      </c>
      <c r="E13" s="11">
        <f>'P一般'!E13+'P原料'!E13</f>
        <v>82036</v>
      </c>
      <c r="F13" s="11">
        <f>'P一般'!F13+'P原料'!F13</f>
        <v>2998</v>
      </c>
      <c r="G13" s="11">
        <f>'P一般'!G13+'P原料'!G13</f>
        <v>28567</v>
      </c>
      <c r="H13" s="11">
        <f>'P一般'!H13+'P原料'!H13</f>
        <v>30548</v>
      </c>
      <c r="I13" s="18">
        <f>'P一般'!I13+'P原料'!I13</f>
        <v>24713</v>
      </c>
      <c r="J13" s="30">
        <f>SUM(D13:I13)</f>
        <v>193557</v>
      </c>
      <c r="K13" s="22">
        <f>'P一般'!K13+'P原料'!K13</f>
        <v>10005</v>
      </c>
      <c r="L13" s="11">
        <f>'P一般'!L13+'P原料'!L13</f>
        <v>33042</v>
      </c>
      <c r="M13" s="11">
        <f>'P一般'!M13+'P原料'!M13</f>
        <v>54946</v>
      </c>
      <c r="N13" s="11">
        <f>'P一般'!N13+'P原料'!N13</f>
        <v>7727</v>
      </c>
      <c r="O13" s="11">
        <f>'P一般'!O13+'P原料'!O13</f>
        <v>23879</v>
      </c>
      <c r="P13" s="18">
        <f>'P一般'!P13+'P原料'!P13</f>
        <v>10523</v>
      </c>
      <c r="Q13" s="30">
        <f>SUM(K13:P13)</f>
        <v>140122</v>
      </c>
      <c r="R13" s="22">
        <f>J13+Q13</f>
        <v>333679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'P一般'!D14+'P原料'!D14</f>
        <v>1435437</v>
      </c>
      <c r="E14" s="11">
        <f>'P一般'!E14+'P原料'!E14</f>
        <v>4666910</v>
      </c>
      <c r="F14" s="11">
        <f>'P一般'!F14+'P原料'!F14</f>
        <v>182484</v>
      </c>
      <c r="G14" s="11">
        <f>'P一般'!G14+'P原料'!G14</f>
        <v>1481194</v>
      </c>
      <c r="H14" s="11">
        <f>'P一般'!H14+'P原料'!H14</f>
        <v>1371158</v>
      </c>
      <c r="I14" s="18">
        <f>'P一般'!I14+'P原料'!I14</f>
        <v>1076105</v>
      </c>
      <c r="J14" s="26">
        <f>SUM(D14:I14)</f>
        <v>10213288</v>
      </c>
      <c r="K14" s="22">
        <f>'P一般'!K14+'P原料'!K14</f>
        <v>489363</v>
      </c>
      <c r="L14" s="11">
        <f>'P一般'!L14+'P原料'!L14</f>
        <v>1656029</v>
      </c>
      <c r="M14" s="11">
        <f>'P一般'!M14+'P原料'!M14</f>
        <v>2796975</v>
      </c>
      <c r="N14" s="11">
        <f>'P一般'!N14+'P原料'!N14</f>
        <v>328893</v>
      </c>
      <c r="O14" s="11">
        <f>'P一般'!O14+'P原料'!O14</f>
        <v>1465696</v>
      </c>
      <c r="P14" s="18">
        <f>'P一般'!P14+'P原料'!P14</f>
        <v>518061</v>
      </c>
      <c r="Q14" s="26">
        <f>SUM(K14:P14)</f>
        <v>7255017</v>
      </c>
      <c r="R14" s="22">
        <f>J14+Q14</f>
        <v>17468305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58126.62482283863</v>
      </c>
      <c r="E15" s="12">
        <f aca="true" t="shared" si="3" ref="E15:R15">IF(OR(E13=0,E14=0)," ",(E14/E13)*1000)</f>
        <v>56888.56111950851</v>
      </c>
      <c r="F15" s="12">
        <f t="shared" si="3"/>
        <v>60868.5790527018</v>
      </c>
      <c r="G15" s="12">
        <f t="shared" si="3"/>
        <v>51849.82672314209</v>
      </c>
      <c r="H15" s="12">
        <f t="shared" si="3"/>
        <v>44885.360743747544</v>
      </c>
      <c r="I15" s="19">
        <f t="shared" si="3"/>
        <v>43544.08610852587</v>
      </c>
      <c r="J15" s="27">
        <f t="shared" si="3"/>
        <v>52766.306566024476</v>
      </c>
      <c r="K15" s="23">
        <f t="shared" si="3"/>
        <v>48911.844077961025</v>
      </c>
      <c r="L15" s="12">
        <f t="shared" si="3"/>
        <v>50118.90926699353</v>
      </c>
      <c r="M15" s="12">
        <f t="shared" si="3"/>
        <v>50904.06945000546</v>
      </c>
      <c r="N15" s="12">
        <f t="shared" si="3"/>
        <v>42564.12579267503</v>
      </c>
      <c r="O15" s="12">
        <f t="shared" si="3"/>
        <v>61380.124795845724</v>
      </c>
      <c r="P15" s="19">
        <f t="shared" si="3"/>
        <v>49231.30286040103</v>
      </c>
      <c r="Q15" s="27">
        <f t="shared" si="3"/>
        <v>51776.43053910164</v>
      </c>
      <c r="R15" s="23">
        <f t="shared" si="3"/>
        <v>52350.62739938684</v>
      </c>
      <c r="S15" s="7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'P一般'!D16+'P原料'!D16</f>
        <v>24983</v>
      </c>
      <c r="E16" s="11">
        <f>'P一般'!E16+'P原料'!E16</f>
        <v>22408</v>
      </c>
      <c r="F16" s="11">
        <f>'P一般'!F16+'P原料'!F16</f>
        <v>0</v>
      </c>
      <c r="G16" s="11">
        <f>'P一般'!G16+'P原料'!G16</f>
        <v>22520</v>
      </c>
      <c r="H16" s="11">
        <f>'P一般'!H16+'P原料'!H16</f>
        <v>60419</v>
      </c>
      <c r="I16" s="18">
        <f>'P一般'!I16+'P原料'!I16</f>
        <v>22864</v>
      </c>
      <c r="J16" s="30">
        <f>SUM(D16:I16)</f>
        <v>153194</v>
      </c>
      <c r="K16" s="22">
        <f>'P一般'!K16+'P原料'!K16</f>
        <v>48624</v>
      </c>
      <c r="L16" s="11">
        <f>'P一般'!L16+'P原料'!L16</f>
        <v>19141</v>
      </c>
      <c r="M16" s="11">
        <f>'P一般'!M16+'P原料'!M16</f>
        <v>55011</v>
      </c>
      <c r="N16" s="11">
        <f>'P一般'!N16+'P原料'!N16</f>
        <v>66531</v>
      </c>
      <c r="O16" s="11">
        <f>'P一般'!O16+'P原料'!O16</f>
        <v>31458</v>
      </c>
      <c r="P16" s="18">
        <f>'P一般'!P16+'P原料'!P16</f>
        <v>22690</v>
      </c>
      <c r="Q16" s="30">
        <f>SUM(K16:P16)</f>
        <v>243455</v>
      </c>
      <c r="R16" s="22">
        <f>J16+Q16</f>
        <v>396649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'P一般'!D17+'P原料'!D17</f>
        <v>1457581</v>
      </c>
      <c r="E17" s="11">
        <f>'P一般'!E17+'P原料'!E17</f>
        <v>1170415</v>
      </c>
      <c r="F17" s="11">
        <f>'P一般'!F17+'P原料'!F17</f>
        <v>0</v>
      </c>
      <c r="G17" s="11">
        <f>'P一般'!G17+'P原料'!G17</f>
        <v>1360805</v>
      </c>
      <c r="H17" s="11">
        <f>'P一般'!H17+'P原料'!H17</f>
        <v>2681482</v>
      </c>
      <c r="I17" s="18">
        <f>'P一般'!I17+'P原料'!I17</f>
        <v>847017</v>
      </c>
      <c r="J17" s="26">
        <f>SUM(D17:I17)</f>
        <v>7517300</v>
      </c>
      <c r="K17" s="22">
        <f>'P一般'!K17+'P原料'!K17</f>
        <v>2188677</v>
      </c>
      <c r="L17" s="11">
        <f>'P一般'!L17+'P原料'!L17</f>
        <v>715784</v>
      </c>
      <c r="M17" s="11">
        <f>'P一般'!M17+'P原料'!M17</f>
        <v>2817568</v>
      </c>
      <c r="N17" s="11">
        <f>'P一般'!N17+'P原料'!N17</f>
        <v>3643900</v>
      </c>
      <c r="O17" s="11">
        <f>'P一般'!O17+'P原料'!O17</f>
        <v>1655599</v>
      </c>
      <c r="P17" s="18">
        <f>'P一般'!P17+'P原料'!P17</f>
        <v>1047871</v>
      </c>
      <c r="Q17" s="26">
        <f>SUM(K17:P17)</f>
        <v>12069399</v>
      </c>
      <c r="R17" s="22">
        <f>J17+Q17</f>
        <v>19586699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58342.91318096305</v>
      </c>
      <c r="E18" s="12">
        <f aca="true" t="shared" si="4" ref="E18:R18">IF(OR(E16=0,E17=0)," ",(E17/E16)*1000)</f>
        <v>52232.01535166012</v>
      </c>
      <c r="F18" s="12" t="str">
        <f t="shared" si="4"/>
        <v> </v>
      </c>
      <c r="G18" s="12">
        <f t="shared" si="4"/>
        <v>60426.50976909414</v>
      </c>
      <c r="H18" s="12">
        <f t="shared" si="4"/>
        <v>44381.43630314967</v>
      </c>
      <c r="I18" s="19">
        <f t="shared" si="4"/>
        <v>37045.879986004205</v>
      </c>
      <c r="J18" s="27">
        <f t="shared" si="4"/>
        <v>49070.45967857749</v>
      </c>
      <c r="K18" s="23">
        <f t="shared" si="4"/>
        <v>45012.27788746298</v>
      </c>
      <c r="L18" s="12">
        <f t="shared" si="4"/>
        <v>37395.329397628135</v>
      </c>
      <c r="M18" s="12">
        <f t="shared" si="4"/>
        <v>51218.26543782153</v>
      </c>
      <c r="N18" s="12">
        <f t="shared" si="4"/>
        <v>54769.9568622146</v>
      </c>
      <c r="O18" s="12">
        <f t="shared" si="4"/>
        <v>52628.87023968466</v>
      </c>
      <c r="P18" s="19">
        <f t="shared" si="4"/>
        <v>46182.062582635524</v>
      </c>
      <c r="Q18" s="27">
        <f t="shared" si="4"/>
        <v>49575.48212195272</v>
      </c>
      <c r="R18" s="23">
        <f t="shared" si="4"/>
        <v>49380.432069663606</v>
      </c>
      <c r="S18" s="7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18085</v>
      </c>
      <c r="J19" s="30">
        <f>SUM(D19:I19)</f>
        <v>18085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18085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818436</v>
      </c>
      <c r="J20" s="26">
        <f>SUM(D20:I20)</f>
        <v>818436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818436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45254.96267625104</v>
      </c>
      <c r="J21" s="27">
        <f t="shared" si="5"/>
        <v>45254.96267625104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45254.96267625104</v>
      </c>
      <c r="S21" s="7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'P一般'!D31+'P原料'!D31</f>
        <v>526684</v>
      </c>
      <c r="E31" s="11">
        <f>'P一般'!E31+'P原料'!E31</f>
        <v>566425</v>
      </c>
      <c r="F31" s="11">
        <f>'P一般'!F31+'P原料'!F31</f>
        <v>583707</v>
      </c>
      <c r="G31" s="11">
        <f>'P一般'!G31+'P原料'!G31</f>
        <v>560400</v>
      </c>
      <c r="H31" s="11">
        <f>'P一般'!H31+'P原料'!H31</f>
        <v>594982</v>
      </c>
      <c r="I31" s="18">
        <f>'P一般'!I31+'P原料'!I31</f>
        <v>540712</v>
      </c>
      <c r="J31" s="30">
        <f>SUM(D31:I31)</f>
        <v>3372910</v>
      </c>
      <c r="K31" s="22">
        <f>'P一般'!K31+'P原料'!K31</f>
        <v>404964</v>
      </c>
      <c r="L31" s="11">
        <f>'P一般'!L31+'P原料'!L31</f>
        <v>562099</v>
      </c>
      <c r="M31" s="11">
        <f>'P一般'!M31+'P原料'!M31</f>
        <v>734964</v>
      </c>
      <c r="N31" s="11">
        <f>'P一般'!N31+'P原料'!N31</f>
        <v>651297</v>
      </c>
      <c r="O31" s="11">
        <f>'P一般'!O31+'P原料'!O31</f>
        <v>690950</v>
      </c>
      <c r="P31" s="18">
        <f>'P一般'!P31+'P原料'!P31</f>
        <v>746588</v>
      </c>
      <c r="Q31" s="30">
        <f>SUM(K31:P31)</f>
        <v>3790862</v>
      </c>
      <c r="R31" s="22">
        <f>J31+Q31</f>
        <v>7163772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'P一般'!D32+'P原料'!D32</f>
        <v>29847761</v>
      </c>
      <c r="E32" s="11">
        <f>'P一般'!E32+'P原料'!E32</f>
        <v>32941350</v>
      </c>
      <c r="F32" s="11">
        <f>'P一般'!F32+'P原料'!F32</f>
        <v>30346586</v>
      </c>
      <c r="G32" s="11">
        <f>'P一般'!G32+'P原料'!G32</f>
        <v>26859620</v>
      </c>
      <c r="H32" s="11">
        <f>'P一般'!H32+'P原料'!H32</f>
        <v>24607582</v>
      </c>
      <c r="I32" s="18">
        <f>'P一般'!I32+'P原料'!I32</f>
        <v>22270695</v>
      </c>
      <c r="J32" s="26">
        <f>SUM(D32:I32)</f>
        <v>166873594</v>
      </c>
      <c r="K32" s="22">
        <f>'P一般'!K32+'P原料'!K32</f>
        <v>17478648</v>
      </c>
      <c r="L32" s="11">
        <f>'P一般'!L32+'P原料'!L32</f>
        <v>25732187</v>
      </c>
      <c r="M32" s="11">
        <f>'P一般'!M32+'P原料'!M32</f>
        <v>37420193</v>
      </c>
      <c r="N32" s="11">
        <f>'P一般'!N32+'P原料'!N32</f>
        <v>34433214</v>
      </c>
      <c r="O32" s="11">
        <f>'P一般'!O32+'P原料'!O32</f>
        <v>36460986</v>
      </c>
      <c r="P32" s="18">
        <f>'P一般'!P32+'P原料'!P32</f>
        <v>31656416</v>
      </c>
      <c r="Q32" s="26">
        <f>SUM(K32:P32)</f>
        <v>183181644</v>
      </c>
      <c r="R32" s="22">
        <f>J32+Q32</f>
        <v>350055238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56671.09879928002</v>
      </c>
      <c r="E33" s="12">
        <f aca="true" t="shared" si="9" ref="E33:R33">IF(OR(E31=0,E32=0)," ",(E32/E31)*1000)</f>
        <v>58156.59619543629</v>
      </c>
      <c r="F33" s="12">
        <f t="shared" si="9"/>
        <v>51989.41592271465</v>
      </c>
      <c r="G33" s="12">
        <f t="shared" si="9"/>
        <v>47929.37187723055</v>
      </c>
      <c r="H33" s="12">
        <f t="shared" si="9"/>
        <v>41358.53185474519</v>
      </c>
      <c r="I33" s="19">
        <f t="shared" si="9"/>
        <v>41187.72100489725</v>
      </c>
      <c r="J33" s="27">
        <f t="shared" si="9"/>
        <v>49474.665496559355</v>
      </c>
      <c r="K33" s="23">
        <f t="shared" si="9"/>
        <v>43160.992088185616</v>
      </c>
      <c r="L33" s="12">
        <f t="shared" si="9"/>
        <v>45778.74538115172</v>
      </c>
      <c r="M33" s="12">
        <f t="shared" si="9"/>
        <v>50914.32097354429</v>
      </c>
      <c r="N33" s="12">
        <f t="shared" si="9"/>
        <v>52868.682029857344</v>
      </c>
      <c r="O33" s="12">
        <f t="shared" si="9"/>
        <v>52769.35523554526</v>
      </c>
      <c r="P33" s="19">
        <f t="shared" si="9"/>
        <v>42401.45301022786</v>
      </c>
      <c r="Q33" s="27">
        <f t="shared" si="9"/>
        <v>48321.89723603761</v>
      </c>
      <c r="R33" s="23">
        <f t="shared" si="9"/>
        <v>48864.65370478011</v>
      </c>
      <c r="S33" s="7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20975</v>
      </c>
      <c r="G34" s="11">
        <f>'P一般'!G34+'P原料'!G34</f>
        <v>17391</v>
      </c>
      <c r="H34" s="11">
        <f>'P一般'!H34+'P原料'!H34</f>
        <v>94940</v>
      </c>
      <c r="I34" s="18">
        <f>'P一般'!I34+'P原料'!I34</f>
        <v>41951</v>
      </c>
      <c r="J34" s="30">
        <f>SUM(D34:I34)</f>
        <v>175257</v>
      </c>
      <c r="K34" s="22">
        <f>'P一般'!K34+'P原料'!K34</f>
        <v>30208</v>
      </c>
      <c r="L34" s="11">
        <f>'P一般'!L34+'P原料'!L34</f>
        <v>28031</v>
      </c>
      <c r="M34" s="11">
        <f>'P一般'!M34+'P原料'!M34</f>
        <v>58200</v>
      </c>
      <c r="N34" s="11">
        <f>'P一般'!N34+'P原料'!N34</f>
        <v>43771</v>
      </c>
      <c r="O34" s="11">
        <f>'P一般'!O34+'P原料'!O34</f>
        <v>54320</v>
      </c>
      <c r="P34" s="18">
        <f>'P一般'!P34+'P原料'!P34</f>
        <v>71614</v>
      </c>
      <c r="Q34" s="30">
        <f>SUM(K34:P34)</f>
        <v>286144</v>
      </c>
      <c r="R34" s="22">
        <f>J34+Q34</f>
        <v>461401</v>
      </c>
      <c r="S34" s="7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1018848</v>
      </c>
      <c r="G35" s="11">
        <f>'P一般'!G35+'P原料'!G35</f>
        <v>795518</v>
      </c>
      <c r="H35" s="11">
        <f>'P一般'!H35+'P原料'!H35</f>
        <v>3925094</v>
      </c>
      <c r="I35" s="18">
        <f>'P一般'!I35+'P原料'!I35</f>
        <v>1637676</v>
      </c>
      <c r="J35" s="26">
        <f>SUM(D35:I35)</f>
        <v>7377136</v>
      </c>
      <c r="K35" s="22">
        <f>'P一般'!K35+'P原料'!K35</f>
        <v>1284190</v>
      </c>
      <c r="L35" s="11">
        <f>'P一般'!L35+'P原料'!L35</f>
        <v>1223419</v>
      </c>
      <c r="M35" s="11">
        <f>'P一般'!M35+'P原料'!M35</f>
        <v>2864881</v>
      </c>
      <c r="N35" s="11">
        <f>'P一般'!N35+'P原料'!N35</f>
        <v>2493987</v>
      </c>
      <c r="O35" s="11">
        <f>'P一般'!O35+'P原料'!O35</f>
        <v>3015280</v>
      </c>
      <c r="P35" s="18">
        <f>'P一般'!P35+'P原料'!P35</f>
        <v>3425583</v>
      </c>
      <c r="Q35" s="26">
        <f>SUM(K35:P35)</f>
        <v>14307340</v>
      </c>
      <c r="R35" s="22">
        <f>J35+Q35</f>
        <v>21684476</v>
      </c>
      <c r="S35" s="7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39037.82984910968</v>
      </c>
      <c r="J36" s="27">
        <f t="shared" si="10"/>
        <v>42093.245918850596</v>
      </c>
      <c r="K36" s="23">
        <f t="shared" si="10"/>
        <v>42511.58633474576</v>
      </c>
      <c r="L36" s="12">
        <f t="shared" si="10"/>
        <v>43645.2142271057</v>
      </c>
      <c r="M36" s="12">
        <f t="shared" si="10"/>
        <v>49224.75945017183</v>
      </c>
      <c r="N36" s="12">
        <f t="shared" si="10"/>
        <v>56978.06767037536</v>
      </c>
      <c r="O36" s="12">
        <f t="shared" si="10"/>
        <v>55509.572901325475</v>
      </c>
      <c r="P36" s="19">
        <f t="shared" si="10"/>
        <v>47833.98497500489</v>
      </c>
      <c r="Q36" s="27">
        <f t="shared" si="10"/>
        <v>50000.48926414672</v>
      </c>
      <c r="R36" s="23">
        <f t="shared" si="10"/>
        <v>46997.02861502251</v>
      </c>
      <c r="S36" s="7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'P一般'!D40+'P原料'!D40</f>
        <v>794</v>
      </c>
      <c r="E40" s="11">
        <f>'P一般'!E40+'P原料'!E40</f>
        <v>791</v>
      </c>
      <c r="F40" s="11">
        <f>'P一般'!F40+'P原料'!F40</f>
        <v>747</v>
      </c>
      <c r="G40" s="11">
        <f>'P一般'!G40+'P原料'!G40</f>
        <v>738</v>
      </c>
      <c r="H40" s="11">
        <f>'P一般'!H40+'P原料'!H40</f>
        <v>0</v>
      </c>
      <c r="I40" s="18">
        <f>'P一般'!I40+'P原料'!I40</f>
        <v>0</v>
      </c>
      <c r="J40" s="30">
        <f>SUM(D40:I40)</f>
        <v>3070</v>
      </c>
      <c r="K40" s="22">
        <f>'P一般'!K40+'P原料'!K40</f>
        <v>782</v>
      </c>
      <c r="L40" s="11">
        <f>'P一般'!L40+'P原料'!L40</f>
        <v>1352</v>
      </c>
      <c r="M40" s="11">
        <f>'P一般'!M40+'P原料'!M40</f>
        <v>779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579</v>
      </c>
      <c r="Q40" s="30">
        <f>SUM(K40:P40)</f>
        <v>3492</v>
      </c>
      <c r="R40" s="22">
        <f>J40+Q40</f>
        <v>6562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'P一般'!D41+'P原料'!D41</f>
        <v>51240</v>
      </c>
      <c r="E41" s="11">
        <f>'P一般'!E41+'P原料'!E41</f>
        <v>53494</v>
      </c>
      <c r="F41" s="11">
        <f>'P一般'!F41+'P原料'!F41</f>
        <v>49747</v>
      </c>
      <c r="G41" s="11">
        <f>'P一般'!G41+'P原料'!G41</f>
        <v>41395</v>
      </c>
      <c r="H41" s="11">
        <f>'P一般'!H41+'P原料'!H41</f>
        <v>0</v>
      </c>
      <c r="I41" s="18">
        <f>'P一般'!I41+'P原料'!I41</f>
        <v>0</v>
      </c>
      <c r="J41" s="26">
        <f>SUM(D41:I41)</f>
        <v>195876</v>
      </c>
      <c r="K41" s="22">
        <f>'P一般'!K41+'P原料'!K41</f>
        <v>36858</v>
      </c>
      <c r="L41" s="11">
        <f>'P一般'!L41+'P原料'!L41</f>
        <v>75783</v>
      </c>
      <c r="M41" s="11">
        <f>'P一般'!M41+'P原料'!M41</f>
        <v>44087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34123</v>
      </c>
      <c r="Q41" s="26">
        <f>SUM(K41:P41)</f>
        <v>190851</v>
      </c>
      <c r="R41" s="22">
        <f>J41+Q41</f>
        <v>386727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64534.005037783376</v>
      </c>
      <c r="E42" s="12">
        <f aca="true" t="shared" si="12" ref="E42:R42">IF(OR(E40=0,E41=0)," ",(E41/E40)*1000)</f>
        <v>67628.3185840708</v>
      </c>
      <c r="F42" s="12">
        <f t="shared" si="12"/>
        <v>66595.71619812584</v>
      </c>
      <c r="G42" s="12">
        <f t="shared" si="12"/>
        <v>56090.78590785908</v>
      </c>
      <c r="H42" s="12" t="str">
        <f t="shared" si="12"/>
        <v> </v>
      </c>
      <c r="I42" s="19" t="str">
        <f t="shared" si="12"/>
        <v> </v>
      </c>
      <c r="J42" s="27">
        <f t="shared" si="12"/>
        <v>63803.25732899023</v>
      </c>
      <c r="K42" s="23">
        <f t="shared" si="12"/>
        <v>47132.992327365726</v>
      </c>
      <c r="L42" s="12">
        <f t="shared" si="12"/>
        <v>56052.51479289941</v>
      </c>
      <c r="M42" s="12">
        <f t="shared" si="12"/>
        <v>56594.35173299102</v>
      </c>
      <c r="N42" s="12" t="str">
        <f t="shared" si="12"/>
        <v> </v>
      </c>
      <c r="O42" s="12" t="str">
        <f t="shared" si="12"/>
        <v> </v>
      </c>
      <c r="P42" s="19">
        <f t="shared" si="12"/>
        <v>58934.369602763385</v>
      </c>
      <c r="Q42" s="27">
        <f t="shared" si="12"/>
        <v>54653.78006872852</v>
      </c>
      <c r="R42" s="23">
        <f t="shared" si="12"/>
        <v>58934.31880524231</v>
      </c>
      <c r="S42" s="7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4</v>
      </c>
      <c r="H43" s="11">
        <f>'P一般'!H43+'P原料'!H43</f>
        <v>3</v>
      </c>
      <c r="I43" s="18">
        <f>'P一般'!I43+'P原料'!I43</f>
        <v>2</v>
      </c>
      <c r="J43" s="30">
        <f>SUM(D43:I43)</f>
        <v>11</v>
      </c>
      <c r="K43" s="22">
        <f>'P一般'!K43+'P原料'!K43</f>
        <v>2</v>
      </c>
      <c r="L43" s="11">
        <f>'P一般'!L43+'P原料'!L43</f>
        <v>0</v>
      </c>
      <c r="M43" s="11">
        <f>'P一般'!M43+'P原料'!M43</f>
        <v>2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2</v>
      </c>
      <c r="Q43" s="30">
        <f>SUM(K43:P43)</f>
        <v>6</v>
      </c>
      <c r="R43" s="22">
        <f>J43+Q43</f>
        <v>17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'P一般'!D44+'P原料'!D44</f>
        <v>828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1610</v>
      </c>
      <c r="H44" s="11">
        <f>'P一般'!H44+'P原料'!H44</f>
        <v>1124</v>
      </c>
      <c r="I44" s="18">
        <f>'P一般'!I44+'P原料'!I44</f>
        <v>795</v>
      </c>
      <c r="J44" s="26">
        <f>SUM(D44:I44)</f>
        <v>4357</v>
      </c>
      <c r="K44" s="22">
        <f>'P一般'!K44+'P原料'!K44</f>
        <v>964</v>
      </c>
      <c r="L44" s="11">
        <f>'P一般'!L44+'P原料'!L44</f>
        <v>0</v>
      </c>
      <c r="M44" s="11">
        <f>'P一般'!M44+'P原料'!M44</f>
        <v>817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802</v>
      </c>
      <c r="Q44" s="26">
        <f>SUM(K44:P44)</f>
        <v>2583</v>
      </c>
      <c r="R44" s="22">
        <f>J44+Q44</f>
        <v>6940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402500</v>
      </c>
      <c r="H45" s="12">
        <f t="shared" si="13"/>
        <v>374666.6666666667</v>
      </c>
      <c r="I45" s="19">
        <f t="shared" si="13"/>
        <v>397500</v>
      </c>
      <c r="J45" s="27">
        <f t="shared" si="13"/>
        <v>396090.90909090906</v>
      </c>
      <c r="K45" s="23">
        <f t="shared" si="13"/>
        <v>482000</v>
      </c>
      <c r="L45" s="12" t="str">
        <f t="shared" si="13"/>
        <v> </v>
      </c>
      <c r="M45" s="12">
        <f t="shared" si="13"/>
        <v>408500</v>
      </c>
      <c r="N45" s="12" t="str">
        <f t="shared" si="13"/>
        <v> </v>
      </c>
      <c r="O45" s="12" t="str">
        <f t="shared" si="13"/>
        <v> </v>
      </c>
      <c r="P45" s="19">
        <f t="shared" si="13"/>
        <v>401000</v>
      </c>
      <c r="Q45" s="27">
        <f t="shared" si="13"/>
        <v>430500</v>
      </c>
      <c r="R45" s="23">
        <f t="shared" si="13"/>
        <v>408235.29411764705</v>
      </c>
      <c r="S45" s="7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8990</v>
      </c>
      <c r="H46" s="11">
        <f>'P一般'!H46+'P原料'!H46</f>
        <v>2211</v>
      </c>
      <c r="I46" s="18">
        <f>'P一般'!I46+'P原料'!I46</f>
        <v>0</v>
      </c>
      <c r="J46" s="30">
        <f>SUM(D46:I46)</f>
        <v>11201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16428</v>
      </c>
      <c r="O46" s="11">
        <f>'P一般'!O46+'P原料'!O46</f>
        <v>0</v>
      </c>
      <c r="P46" s="18">
        <f>'P一般'!P46+'P原料'!P46</f>
        <v>0</v>
      </c>
      <c r="Q46" s="30">
        <f>SUM(K46:P46)</f>
        <v>16428</v>
      </c>
      <c r="R46" s="22">
        <f>J46+Q46</f>
        <v>27629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457171</v>
      </c>
      <c r="H47" s="11">
        <f>'P一般'!H47+'P原料'!H47</f>
        <v>112851</v>
      </c>
      <c r="I47" s="18">
        <f>'P一般'!I47+'P原料'!I47</f>
        <v>0</v>
      </c>
      <c r="J47" s="26">
        <f>SUM(D47:I47)</f>
        <v>570022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698312</v>
      </c>
      <c r="O47" s="11">
        <f>'P一般'!O47+'P原料'!O47</f>
        <v>0</v>
      </c>
      <c r="P47" s="18">
        <f>'P一般'!P47+'P原料'!P47</f>
        <v>0</v>
      </c>
      <c r="Q47" s="26">
        <f>SUM(K47:P47)</f>
        <v>698312</v>
      </c>
      <c r="R47" s="22">
        <f>J47+Q47</f>
        <v>1268334</v>
      </c>
    </row>
    <row r="48" spans="1:18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50853.28142380423</v>
      </c>
      <c r="H48" s="12">
        <f t="shared" si="14"/>
        <v>51040.70556309362</v>
      </c>
      <c r="I48" s="19" t="str">
        <f t="shared" si="14"/>
        <v> </v>
      </c>
      <c r="J48" s="27">
        <f t="shared" si="14"/>
        <v>50890.27765378091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42507.42634526418</v>
      </c>
      <c r="O48" s="12" t="str">
        <f t="shared" si="14"/>
        <v> </v>
      </c>
      <c r="P48" s="19" t="str">
        <f t="shared" si="14"/>
        <v> </v>
      </c>
      <c r="Q48" s="27">
        <f t="shared" si="14"/>
        <v>42507.42634526418</v>
      </c>
      <c r="R48" s="23">
        <f t="shared" si="14"/>
        <v>45905.89597886279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634428</v>
      </c>
      <c r="E49" s="42">
        <f t="shared" si="15"/>
        <v>774383</v>
      </c>
      <c r="F49" s="42">
        <f t="shared" si="15"/>
        <v>667144</v>
      </c>
      <c r="G49" s="42">
        <f t="shared" si="15"/>
        <v>642613</v>
      </c>
      <c r="H49" s="42">
        <f t="shared" si="15"/>
        <v>805715</v>
      </c>
      <c r="I49" s="25">
        <f t="shared" si="15"/>
        <v>648327</v>
      </c>
      <c r="J49" s="29">
        <f>J4+J7+J10+J13+J16+J19+J22+J25+J28+J31+J37+J40+J43+J46</f>
        <v>3997353</v>
      </c>
      <c r="K49" s="41">
        <f aca="true" t="shared" si="16" ref="K49:P49">K4+K7+K10+K13+K16+K19+K22+K25+K28+K31+K37+K40+K43+K46+K34</f>
        <v>504471</v>
      </c>
      <c r="L49" s="42">
        <f t="shared" si="16"/>
        <v>643665</v>
      </c>
      <c r="M49" s="42">
        <f t="shared" si="16"/>
        <v>915786</v>
      </c>
      <c r="N49" s="42">
        <f t="shared" si="16"/>
        <v>804917</v>
      </c>
      <c r="O49" s="42">
        <f t="shared" si="16"/>
        <v>834043</v>
      </c>
      <c r="P49" s="25">
        <f t="shared" si="16"/>
        <v>861995</v>
      </c>
      <c r="Q49" s="30">
        <f>SUM(K49:P49)</f>
        <v>4564877</v>
      </c>
      <c r="R49" s="22">
        <f>J49+Q49</f>
        <v>8562230</v>
      </c>
    </row>
    <row r="50" spans="1:18" ht="16.5" customHeight="1">
      <c r="A50" s="163"/>
      <c r="B50" s="112" t="s">
        <v>10</v>
      </c>
      <c r="C50" s="112" t="s">
        <v>2</v>
      </c>
      <c r="D50" s="40">
        <f t="shared" si="15"/>
        <v>36291340</v>
      </c>
      <c r="E50" s="13">
        <f t="shared" si="15"/>
        <v>44932224</v>
      </c>
      <c r="F50" s="13">
        <f t="shared" si="15"/>
        <v>35050094</v>
      </c>
      <c r="G50" s="13">
        <f t="shared" si="15"/>
        <v>31241640</v>
      </c>
      <c r="H50" s="13">
        <f t="shared" si="15"/>
        <v>33686181</v>
      </c>
      <c r="I50" s="24">
        <f t="shared" si="15"/>
        <v>26650724</v>
      </c>
      <c r="J50" s="28">
        <f>J5+J8+J11+J14+J17+J20+J23+J26+J29+J32+J38+J41+J44+J47</f>
        <v>200475067</v>
      </c>
      <c r="K50" s="40">
        <f aca="true" t="shared" si="17" ref="K50:P50">K5+K8+K11+K14+K17+K20+K23+K26+K29+K32+K38+K41+K44+K47+K35</f>
        <v>21879958</v>
      </c>
      <c r="L50" s="13">
        <f t="shared" si="17"/>
        <v>29403202</v>
      </c>
      <c r="M50" s="13">
        <f t="shared" si="17"/>
        <v>46586581</v>
      </c>
      <c r="N50" s="13">
        <f t="shared" si="17"/>
        <v>42857789</v>
      </c>
      <c r="O50" s="13">
        <f t="shared" si="17"/>
        <v>44464632</v>
      </c>
      <c r="P50" s="24">
        <f t="shared" si="17"/>
        <v>37274245</v>
      </c>
      <c r="Q50" s="26">
        <f>SUM(K50:P50)</f>
        <v>222466407</v>
      </c>
      <c r="R50" s="22">
        <f>J50+Q50</f>
        <v>422941474</v>
      </c>
    </row>
    <row r="51" spans="1:18" ht="16.5" customHeight="1" thickBot="1">
      <c r="A51" s="164"/>
      <c r="B51" s="113" t="s">
        <v>18</v>
      </c>
      <c r="C51" s="113" t="s">
        <v>3</v>
      </c>
      <c r="D51" s="17">
        <f aca="true" t="shared" si="18" ref="D51:I51">IF(D49=0,,D50/D49*1000)</f>
        <v>57203.24449740553</v>
      </c>
      <c r="E51" s="12">
        <f t="shared" si="18"/>
        <v>58023.25722542979</v>
      </c>
      <c r="F51" s="12">
        <f t="shared" si="18"/>
        <v>52537.52413272097</v>
      </c>
      <c r="G51" s="12">
        <f t="shared" si="18"/>
        <v>48616.570159645074</v>
      </c>
      <c r="H51" s="12">
        <f t="shared" si="18"/>
        <v>41809.05282885387</v>
      </c>
      <c r="I51" s="19">
        <f t="shared" si="18"/>
        <v>41106.916725664676</v>
      </c>
      <c r="J51" s="27">
        <f aca="true" t="shared" si="19" ref="J51:P51">IF(J49=0,,J50/J49*1000)</f>
        <v>50151.95480609293</v>
      </c>
      <c r="K51" s="23">
        <f t="shared" si="19"/>
        <v>43372.08283528687</v>
      </c>
      <c r="L51" s="12">
        <f t="shared" si="19"/>
        <v>45680.90854714797</v>
      </c>
      <c r="M51" s="12">
        <f t="shared" si="19"/>
        <v>50870.59749766867</v>
      </c>
      <c r="N51" s="12">
        <f t="shared" si="19"/>
        <v>53244.97929600195</v>
      </c>
      <c r="O51" s="12">
        <f t="shared" si="19"/>
        <v>53312.15776644609</v>
      </c>
      <c r="P51" s="19">
        <f t="shared" si="19"/>
        <v>43241.83434938717</v>
      </c>
      <c r="Q51" s="27">
        <f>IF(OR(Q49=0,Q50=0)," ",(Q50/Q49)*1000)</f>
        <v>48734.37049892034</v>
      </c>
      <c r="R51" s="23">
        <f>IF(OR(R49=0,R50=0)," ",(R50/R49)*1000)</f>
        <v>49396.182302974805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>
        <v>9886</v>
      </c>
      <c r="L4" s="70"/>
      <c r="M4" s="70">
        <v>11884</v>
      </c>
      <c r="N4" s="70">
        <v>9911</v>
      </c>
      <c r="O4" s="70"/>
      <c r="P4" s="71">
        <v>9999</v>
      </c>
      <c r="Q4" s="29">
        <f>SUM(K4:P4)</f>
        <v>41680</v>
      </c>
      <c r="R4" s="22">
        <f>J4+Q4</f>
        <v>41680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>
        <v>401258</v>
      </c>
      <c r="L5" s="70"/>
      <c r="M5" s="70">
        <v>642060</v>
      </c>
      <c r="N5" s="70">
        <v>692055</v>
      </c>
      <c r="O5" s="70"/>
      <c r="P5" s="71">
        <v>591389</v>
      </c>
      <c r="Q5" s="28">
        <f>SUM(K5:P5)</f>
        <v>2326762</v>
      </c>
      <c r="R5" s="22">
        <f>J5+Q5</f>
        <v>2326762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>
        <v>40588.50900262998</v>
      </c>
      <c r="L6" s="12" t="s">
        <v>53</v>
      </c>
      <c r="M6" s="12">
        <v>54027.263547627066</v>
      </c>
      <c r="N6" s="12">
        <v>69826.95994349713</v>
      </c>
      <c r="O6" s="12" t="s">
        <v>53</v>
      </c>
      <c r="P6" s="47">
        <v>59144.81448144814</v>
      </c>
      <c r="Q6" s="27">
        <f>IF(OR(Q4=0,Q5=0)," ",Q5/Q4*1000)</f>
        <v>55824.424184261035</v>
      </c>
      <c r="R6" s="23">
        <f>IF(OR(R4=0,R5=0)," ",R5/R4*1000)</f>
        <v>55824.424184261035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57270</v>
      </c>
      <c r="E7" s="70">
        <v>57698</v>
      </c>
      <c r="F7" s="45">
        <v>18985</v>
      </c>
      <c r="G7" s="45"/>
      <c r="H7" s="45"/>
      <c r="I7" s="46"/>
      <c r="J7" s="103">
        <f>SUM(D7:I7)</f>
        <v>133953</v>
      </c>
      <c r="K7" s="101"/>
      <c r="L7" s="70"/>
      <c r="M7" s="70"/>
      <c r="N7" s="70">
        <v>8899</v>
      </c>
      <c r="O7" s="70"/>
      <c r="P7" s="71"/>
      <c r="Q7" s="26">
        <f>SUM(K7:P7)</f>
        <v>8899</v>
      </c>
      <c r="R7" s="22">
        <f>J7+Q7</f>
        <v>142852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3498493</v>
      </c>
      <c r="E8" s="70">
        <v>3376425</v>
      </c>
      <c r="F8" s="45">
        <v>1052473</v>
      </c>
      <c r="G8" s="45"/>
      <c r="H8" s="45"/>
      <c r="I8" s="46"/>
      <c r="J8" s="103">
        <f>SUM(D8:I8)</f>
        <v>7927391</v>
      </c>
      <c r="K8" s="101"/>
      <c r="L8" s="70"/>
      <c r="M8" s="70"/>
      <c r="N8" s="70">
        <v>551984</v>
      </c>
      <c r="O8" s="70"/>
      <c r="P8" s="71"/>
      <c r="Q8" s="26">
        <f>SUM(K8:P8)</f>
        <v>551984</v>
      </c>
      <c r="R8" s="22">
        <f>J8+Q8</f>
        <v>8479375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61087.707351143705</v>
      </c>
      <c r="E9" s="12">
        <v>58518.92613262158</v>
      </c>
      <c r="F9" s="12">
        <v>55437.08190676851</v>
      </c>
      <c r="G9" s="12" t="s">
        <v>53</v>
      </c>
      <c r="H9" s="12" t="s">
        <v>53</v>
      </c>
      <c r="I9" s="47" t="s">
        <v>53</v>
      </c>
      <c r="J9" s="27">
        <f>IF(OR(J7=0,J8=0)," ",J8/J7*1000)</f>
        <v>59180.391629900034</v>
      </c>
      <c r="K9" s="154" t="s">
        <v>53</v>
      </c>
      <c r="L9" s="12" t="s">
        <v>53</v>
      </c>
      <c r="M9" s="12" t="s">
        <v>53</v>
      </c>
      <c r="N9" s="12">
        <v>62027.64355545567</v>
      </c>
      <c r="O9" s="12" t="s">
        <v>53</v>
      </c>
      <c r="P9" s="47" t="s">
        <v>53</v>
      </c>
      <c r="Q9" s="27">
        <f>IF(OR(Q7=0,Q8=0)," ",Q8/Q7*1000)</f>
        <v>62027.64355545567</v>
      </c>
      <c r="R9" s="23">
        <f>IF(OR(R7=0,R8=0)," ",R8/R7*1000)</f>
        <v>59357.76187942766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70">
        <v>45025</v>
      </c>
      <c r="F10" s="45">
        <v>39732</v>
      </c>
      <c r="G10" s="45">
        <v>4003</v>
      </c>
      <c r="H10" s="45">
        <v>22612</v>
      </c>
      <c r="I10" s="46"/>
      <c r="J10" s="103">
        <f>SUM(D10:I10)</f>
        <v>111372</v>
      </c>
      <c r="K10" s="101"/>
      <c r="L10" s="70"/>
      <c r="M10" s="70"/>
      <c r="N10" s="70">
        <v>353</v>
      </c>
      <c r="O10" s="70">
        <v>33436</v>
      </c>
      <c r="P10" s="71"/>
      <c r="Q10" s="26">
        <f>SUM(K10:P10)</f>
        <v>33789</v>
      </c>
      <c r="R10" s="22">
        <f>J10+Q10</f>
        <v>145161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70">
        <v>2723630</v>
      </c>
      <c r="F11" s="45">
        <v>2399956</v>
      </c>
      <c r="G11" s="45">
        <v>244327</v>
      </c>
      <c r="H11" s="45">
        <v>986890</v>
      </c>
      <c r="I11" s="46"/>
      <c r="J11" s="103">
        <f>SUM(D11:I11)</f>
        <v>6354803</v>
      </c>
      <c r="K11" s="101"/>
      <c r="L11" s="70"/>
      <c r="M11" s="70"/>
      <c r="N11" s="70">
        <v>15444</v>
      </c>
      <c r="O11" s="70">
        <v>1867071</v>
      </c>
      <c r="P11" s="71"/>
      <c r="Q11" s="28">
        <f>SUM(K11:P11)</f>
        <v>1882515</v>
      </c>
      <c r="R11" s="24">
        <f>J11+Q11</f>
        <v>8237318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>
        <v>60491.50471960022</v>
      </c>
      <c r="F12" s="12">
        <v>60403.604147790196</v>
      </c>
      <c r="G12" s="12">
        <v>61035.97302023483</v>
      </c>
      <c r="H12" s="12">
        <v>43644.52503095701</v>
      </c>
      <c r="I12" s="47" t="s">
        <v>53</v>
      </c>
      <c r="J12" s="27">
        <f>IF(OR(J10=0,J11=0)," ",J11/J10*1000)</f>
        <v>57059.25187659376</v>
      </c>
      <c r="K12" s="154" t="s">
        <v>53</v>
      </c>
      <c r="L12" s="12" t="s">
        <v>53</v>
      </c>
      <c r="M12" s="12" t="s">
        <v>53</v>
      </c>
      <c r="N12" s="12">
        <v>43750.70821529745</v>
      </c>
      <c r="O12" s="12">
        <v>55840.142361526494</v>
      </c>
      <c r="P12" s="47" t="s">
        <v>53</v>
      </c>
      <c r="Q12" s="27">
        <f>IF(OR(Q10=0,Q11=0)," ",Q11/Q10*1000)</f>
        <v>55713.84178282873</v>
      </c>
      <c r="R12" s="23">
        <f>IF(OR(R10=0,R11=0)," ",R11/R10*1000)</f>
        <v>56746.08193660832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24695</v>
      </c>
      <c r="E13" s="70">
        <v>82036</v>
      </c>
      <c r="F13" s="45">
        <v>2998</v>
      </c>
      <c r="G13" s="45">
        <v>28567</v>
      </c>
      <c r="H13" s="45">
        <v>30548</v>
      </c>
      <c r="I13" s="46">
        <v>24713</v>
      </c>
      <c r="J13" s="103">
        <f>SUM(D13:I13)</f>
        <v>193557</v>
      </c>
      <c r="K13" s="101">
        <v>10005</v>
      </c>
      <c r="L13" s="70">
        <v>33042</v>
      </c>
      <c r="M13" s="70">
        <v>54946</v>
      </c>
      <c r="N13" s="70">
        <v>7727</v>
      </c>
      <c r="O13" s="70">
        <v>23879</v>
      </c>
      <c r="P13" s="71">
        <v>10523</v>
      </c>
      <c r="Q13" s="26">
        <f>SUM(K13:P13)</f>
        <v>140122</v>
      </c>
      <c r="R13" s="22">
        <f>J13+Q13</f>
        <v>333679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1435437</v>
      </c>
      <c r="E14" s="70">
        <v>4666910</v>
      </c>
      <c r="F14" s="45">
        <v>182484</v>
      </c>
      <c r="G14" s="45">
        <v>1481194</v>
      </c>
      <c r="H14" s="45">
        <v>1371158</v>
      </c>
      <c r="I14" s="46">
        <v>1076105</v>
      </c>
      <c r="J14" s="103">
        <f>SUM(D14:I14)</f>
        <v>10213288</v>
      </c>
      <c r="K14" s="101">
        <v>489363</v>
      </c>
      <c r="L14" s="70">
        <v>1656029</v>
      </c>
      <c r="M14" s="70">
        <v>2796975</v>
      </c>
      <c r="N14" s="70">
        <v>328893</v>
      </c>
      <c r="O14" s="70">
        <v>1465696</v>
      </c>
      <c r="P14" s="71">
        <v>518061</v>
      </c>
      <c r="Q14" s="28">
        <f>SUM(K14:P14)</f>
        <v>7255017</v>
      </c>
      <c r="R14" s="24">
        <f>J14+Q14</f>
        <v>17468305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58126.62482283863</v>
      </c>
      <c r="E15" s="12">
        <v>56888.56111950851</v>
      </c>
      <c r="F15" s="12">
        <v>60868.5790527018</v>
      </c>
      <c r="G15" s="12">
        <v>51849.82672314209</v>
      </c>
      <c r="H15" s="12">
        <v>44885.360743747544</v>
      </c>
      <c r="I15" s="47">
        <v>43544.08610852587</v>
      </c>
      <c r="J15" s="27">
        <f>IF(OR(J13=0,J14=0)," ",J14/J13*1000)</f>
        <v>52766.306566024476</v>
      </c>
      <c r="K15" s="154">
        <v>48911.844077961025</v>
      </c>
      <c r="L15" s="12">
        <v>50118.90926699353</v>
      </c>
      <c r="M15" s="12">
        <v>50904.06945000546</v>
      </c>
      <c r="N15" s="12">
        <v>42564.12579267503</v>
      </c>
      <c r="O15" s="12">
        <v>61380.124795845724</v>
      </c>
      <c r="P15" s="47">
        <v>49231.30286040103</v>
      </c>
      <c r="Q15" s="27">
        <f>IF(OR(Q13=0,Q14=0)," ",Q14/Q13*1000)</f>
        <v>51776.43053910164</v>
      </c>
      <c r="R15" s="23">
        <f>IF(OR(R13=0,R14=0)," ",R14/R13*1000)</f>
        <v>52350.62739938684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24983</v>
      </c>
      <c r="E16" s="70">
        <v>22408</v>
      </c>
      <c r="F16" s="45"/>
      <c r="G16" s="45">
        <v>22520</v>
      </c>
      <c r="H16" s="45">
        <v>60419</v>
      </c>
      <c r="I16" s="46">
        <v>22864</v>
      </c>
      <c r="J16" s="103">
        <f>SUM(D16:I16)</f>
        <v>153194</v>
      </c>
      <c r="K16" s="101">
        <v>48624</v>
      </c>
      <c r="L16" s="70">
        <v>19141</v>
      </c>
      <c r="M16" s="70">
        <v>55011</v>
      </c>
      <c r="N16" s="70">
        <v>66531</v>
      </c>
      <c r="O16" s="70">
        <v>31458</v>
      </c>
      <c r="P16" s="71">
        <v>22690</v>
      </c>
      <c r="Q16" s="26">
        <f>SUM(K16:P16)</f>
        <v>243455</v>
      </c>
      <c r="R16" s="22">
        <f>J16+Q16</f>
        <v>396649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1457581</v>
      </c>
      <c r="E17" s="70">
        <v>1170415</v>
      </c>
      <c r="F17" s="45"/>
      <c r="G17" s="45">
        <v>1360805</v>
      </c>
      <c r="H17" s="70">
        <v>2681482</v>
      </c>
      <c r="I17" s="46">
        <v>847017</v>
      </c>
      <c r="J17" s="103">
        <f>SUM(D17:I17)</f>
        <v>7517300</v>
      </c>
      <c r="K17" s="101">
        <v>2188677</v>
      </c>
      <c r="L17" s="70">
        <v>715784</v>
      </c>
      <c r="M17" s="70">
        <v>2817568</v>
      </c>
      <c r="N17" s="70">
        <v>3643900</v>
      </c>
      <c r="O17" s="70">
        <v>1655599</v>
      </c>
      <c r="P17" s="71">
        <v>1047871</v>
      </c>
      <c r="Q17" s="26">
        <f>SUM(K17:P17)</f>
        <v>12069399</v>
      </c>
      <c r="R17" s="22">
        <f>J17+Q17</f>
        <v>19586699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58342.91318096305</v>
      </c>
      <c r="E18" s="12">
        <v>52232.01535166012</v>
      </c>
      <c r="F18" s="12" t="s">
        <v>53</v>
      </c>
      <c r="G18" s="12">
        <v>60426.50976909414</v>
      </c>
      <c r="H18" s="12">
        <v>44381.43630314967</v>
      </c>
      <c r="I18" s="47">
        <v>37045.879986004205</v>
      </c>
      <c r="J18" s="27">
        <f>IF(OR(J16=0,J17=0)," ",J17/J16*1000)</f>
        <v>49070.45967857749</v>
      </c>
      <c r="K18" s="37">
        <v>45012.27788746298</v>
      </c>
      <c r="L18" s="12">
        <v>37395.329397628135</v>
      </c>
      <c r="M18" s="12">
        <v>51218.26543782153</v>
      </c>
      <c r="N18" s="12">
        <v>54769.9568622146</v>
      </c>
      <c r="O18" s="12">
        <v>52628.87023968466</v>
      </c>
      <c r="P18" s="47">
        <v>46182.062582635524</v>
      </c>
      <c r="Q18" s="27">
        <f>IF(OR(Q16=0,Q17=0)," ",Q17/Q16*1000)</f>
        <v>49575.48212195272</v>
      </c>
      <c r="R18" s="23">
        <f>IF(OR(R16=0,R17=0)," ",R17/R16*1000)</f>
        <v>49380.432069663606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>
        <v>18085</v>
      </c>
      <c r="J19" s="103">
        <f>SUM(D19:I19)</f>
        <v>18085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18085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70"/>
      <c r="F20" s="45"/>
      <c r="G20" s="45"/>
      <c r="H20" s="45"/>
      <c r="I20" s="46">
        <v>818436</v>
      </c>
      <c r="J20" s="103">
        <f>SUM(D20:I20)</f>
        <v>818436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818436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45254.96267625104</v>
      </c>
      <c r="J21" s="27">
        <f>IF(OR(J19=0,J20=0)," ",J20/J19*1000)</f>
        <v>45254.96267625104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>
        <f>IF(OR(R19=0,R20=0)," ",R20/R19*1000)</f>
        <v>45254.96267625104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526684</v>
      </c>
      <c r="E31" s="70">
        <v>566425</v>
      </c>
      <c r="F31" s="45">
        <v>583707</v>
      </c>
      <c r="G31" s="45">
        <v>560400</v>
      </c>
      <c r="H31" s="45">
        <v>594982</v>
      </c>
      <c r="I31" s="46">
        <v>540712</v>
      </c>
      <c r="J31" s="103">
        <f>SUM(D31:I31)</f>
        <v>3372910</v>
      </c>
      <c r="K31" s="101">
        <v>404964</v>
      </c>
      <c r="L31" s="70">
        <v>562099</v>
      </c>
      <c r="M31" s="70">
        <v>734964</v>
      </c>
      <c r="N31" s="70">
        <v>651297</v>
      </c>
      <c r="O31" s="70">
        <v>690950</v>
      </c>
      <c r="P31" s="71">
        <v>746588</v>
      </c>
      <c r="Q31" s="26">
        <f>SUM(K31:P31)</f>
        <v>3790862</v>
      </c>
      <c r="R31" s="22">
        <f>J31+Q31</f>
        <v>7163772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29847761</v>
      </c>
      <c r="E32" s="70">
        <v>32941350</v>
      </c>
      <c r="F32" s="45">
        <v>30346586</v>
      </c>
      <c r="G32" s="45">
        <v>26859620</v>
      </c>
      <c r="H32" s="45">
        <v>24607582</v>
      </c>
      <c r="I32" s="46">
        <v>22270695</v>
      </c>
      <c r="J32" s="103">
        <f>SUM(D32:I32)</f>
        <v>166873594</v>
      </c>
      <c r="K32" s="101">
        <v>17478648</v>
      </c>
      <c r="L32" s="70">
        <v>25732187</v>
      </c>
      <c r="M32" s="70">
        <v>37420193</v>
      </c>
      <c r="N32" s="70">
        <v>34433214</v>
      </c>
      <c r="O32" s="70">
        <v>36460986</v>
      </c>
      <c r="P32" s="71">
        <v>31656416</v>
      </c>
      <c r="Q32" s="28">
        <f>SUM(K32:P32)</f>
        <v>183181644</v>
      </c>
      <c r="R32" s="24">
        <f>J32+Q32</f>
        <v>350055238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56671.09879928002</v>
      </c>
      <c r="E33" s="12">
        <v>58156.59619543629</v>
      </c>
      <c r="F33" s="12">
        <v>51989.41592271465</v>
      </c>
      <c r="G33" s="12">
        <v>47929.37187723055</v>
      </c>
      <c r="H33" s="12">
        <v>41358.53185474519</v>
      </c>
      <c r="I33" s="47">
        <v>41187.72100489725</v>
      </c>
      <c r="J33" s="27">
        <f>IF(OR(J31=0,J32=0)," ",J32/J31*1000)</f>
        <v>49474.665496559355</v>
      </c>
      <c r="K33" s="154">
        <v>43160.992088185616</v>
      </c>
      <c r="L33" s="12">
        <v>45778.74538115172</v>
      </c>
      <c r="M33" s="12">
        <v>50914.32097354429</v>
      </c>
      <c r="N33" s="12">
        <v>52868.682029857344</v>
      </c>
      <c r="O33" s="12">
        <v>52769.35523554526</v>
      </c>
      <c r="P33" s="47">
        <v>42401.45301022786</v>
      </c>
      <c r="Q33" s="27">
        <f>IF(OR(Q31=0,Q32=0)," ",Q32/Q31*1000)</f>
        <v>48321.89723603761</v>
      </c>
      <c r="R33" s="23">
        <f>IF(OR(R31=0,R32=0)," ",R32/R31*1000)</f>
        <v>48864.65370478011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70"/>
      <c r="F34" s="70">
        <v>20975</v>
      </c>
      <c r="G34" s="70">
        <v>17391</v>
      </c>
      <c r="H34" s="70">
        <v>94940</v>
      </c>
      <c r="I34" s="71">
        <v>41951</v>
      </c>
      <c r="J34" s="103">
        <f>SUM(D34:I34)</f>
        <v>175257</v>
      </c>
      <c r="K34" s="101">
        <v>30208</v>
      </c>
      <c r="L34" s="70">
        <v>28031</v>
      </c>
      <c r="M34" s="70">
        <v>58200</v>
      </c>
      <c r="N34" s="70">
        <v>43771</v>
      </c>
      <c r="O34" s="70">
        <v>54320</v>
      </c>
      <c r="P34" s="71">
        <v>71614</v>
      </c>
      <c r="Q34" s="26">
        <f>SUM(K34:P34)</f>
        <v>286144</v>
      </c>
      <c r="R34" s="22">
        <f>J34+Q34</f>
        <v>461401</v>
      </c>
      <c r="S34" s="5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70"/>
      <c r="F35" s="70">
        <v>1018848</v>
      </c>
      <c r="G35" s="70">
        <v>795518</v>
      </c>
      <c r="H35" s="70">
        <v>3925094</v>
      </c>
      <c r="I35" s="71">
        <v>1637676</v>
      </c>
      <c r="J35" s="103">
        <f>SUM(D35:I35)</f>
        <v>7377136</v>
      </c>
      <c r="K35" s="101">
        <v>1284190</v>
      </c>
      <c r="L35" s="70">
        <v>1223419</v>
      </c>
      <c r="M35" s="70">
        <v>2864881</v>
      </c>
      <c r="N35" s="70">
        <v>2493987</v>
      </c>
      <c r="O35" s="70">
        <v>3015280</v>
      </c>
      <c r="P35" s="71">
        <v>3425583</v>
      </c>
      <c r="Q35" s="26">
        <f>SUM(K35:P35)</f>
        <v>14307340</v>
      </c>
      <c r="R35" s="22">
        <f>J35+Q35</f>
        <v>21684476</v>
      </c>
      <c r="S35" s="5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>
        <v>48574.39809296782</v>
      </c>
      <c r="G36" s="12">
        <v>45743.08550399632</v>
      </c>
      <c r="H36" s="12">
        <v>41342.890246471456</v>
      </c>
      <c r="I36" s="47">
        <v>39037.82984910968</v>
      </c>
      <c r="J36" s="27">
        <f>IF(OR(J34=0,J35=0)," ",J35/J34*1000)</f>
        <v>42093.245918850596</v>
      </c>
      <c r="K36" s="154">
        <v>42511.58633474576</v>
      </c>
      <c r="L36" s="12">
        <v>43645.2142271057</v>
      </c>
      <c r="M36" s="12">
        <v>49224.75945017183</v>
      </c>
      <c r="N36" s="12">
        <v>56978.06767037536</v>
      </c>
      <c r="O36" s="12">
        <v>55509.572901325475</v>
      </c>
      <c r="P36" s="47">
        <v>47833.98497500489</v>
      </c>
      <c r="Q36" s="27">
        <f>IF(OR(Q34=0,Q35=0)," ",Q35/Q34*1000)</f>
        <v>50000.48926414672</v>
      </c>
      <c r="R36" s="23">
        <f>IF(OR(R34=0,R35=0)," ",R35/R34*1000)</f>
        <v>46997.02861502251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794</v>
      </c>
      <c r="E40" s="70">
        <v>791</v>
      </c>
      <c r="F40" s="45">
        <v>747</v>
      </c>
      <c r="G40" s="45">
        <v>738</v>
      </c>
      <c r="H40" s="45"/>
      <c r="I40" s="46"/>
      <c r="J40" s="49">
        <f>SUM(D40:I40)</f>
        <v>3070</v>
      </c>
      <c r="K40" s="101">
        <v>782</v>
      </c>
      <c r="L40" s="70">
        <v>1352</v>
      </c>
      <c r="M40" s="70">
        <v>779</v>
      </c>
      <c r="N40" s="70"/>
      <c r="O40" s="70"/>
      <c r="P40" s="71">
        <v>579</v>
      </c>
      <c r="Q40" s="26">
        <f>SUM(K40:P40)</f>
        <v>3492</v>
      </c>
      <c r="R40" s="22">
        <f>J40+Q40</f>
        <v>6562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51240</v>
      </c>
      <c r="E41" s="70">
        <v>53494</v>
      </c>
      <c r="F41" s="45">
        <v>49747</v>
      </c>
      <c r="G41" s="45">
        <v>41395</v>
      </c>
      <c r="H41" s="45"/>
      <c r="I41" s="46"/>
      <c r="J41" s="49">
        <f>SUM(D41:I41)</f>
        <v>195876</v>
      </c>
      <c r="K41" s="101">
        <v>36858</v>
      </c>
      <c r="L41" s="70">
        <v>75783</v>
      </c>
      <c r="M41" s="70">
        <v>44087</v>
      </c>
      <c r="N41" s="70"/>
      <c r="O41" s="70"/>
      <c r="P41" s="71">
        <v>34123</v>
      </c>
      <c r="Q41" s="26">
        <f>SUM(K41:P41)</f>
        <v>190851</v>
      </c>
      <c r="R41" s="22">
        <f>J41+Q41</f>
        <v>386727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64534.005037783376</v>
      </c>
      <c r="E42" s="12">
        <v>67628.3185840708</v>
      </c>
      <c r="F42" s="12">
        <v>66595.71619812584</v>
      </c>
      <c r="G42" s="12">
        <v>56090.78590785908</v>
      </c>
      <c r="H42" s="12" t="s">
        <v>53</v>
      </c>
      <c r="I42" s="47" t="s">
        <v>53</v>
      </c>
      <c r="J42" s="27">
        <f>IF(OR(J40=0,J41=0)," ",J41/J40*1000)</f>
        <v>63803.25732899023</v>
      </c>
      <c r="K42" s="154">
        <v>47132.992327365726</v>
      </c>
      <c r="L42" s="12">
        <v>56052.51479289941</v>
      </c>
      <c r="M42" s="12">
        <v>56594.35173299102</v>
      </c>
      <c r="N42" s="12" t="s">
        <v>53</v>
      </c>
      <c r="O42" s="12" t="s">
        <v>53</v>
      </c>
      <c r="P42" s="47">
        <v>58934.369602763385</v>
      </c>
      <c r="Q42" s="27">
        <f>IF(OR(Q40=0,Q41=0)," ",Q41/Q40*1000)</f>
        <v>54653.78006872852</v>
      </c>
      <c r="R42" s="23">
        <f>IF(OR(R40=0,R41=0)," ",R41/R40*1000)</f>
        <v>58934.31880524231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>
        <v>2</v>
      </c>
      <c r="E43" s="70"/>
      <c r="F43" s="45"/>
      <c r="G43" s="45">
        <v>4</v>
      </c>
      <c r="H43" s="45">
        <v>3</v>
      </c>
      <c r="I43" s="46">
        <v>2</v>
      </c>
      <c r="J43" s="49">
        <f>SUM(D43:I43)</f>
        <v>11</v>
      </c>
      <c r="K43" s="101">
        <v>2</v>
      </c>
      <c r="L43" s="70"/>
      <c r="M43" s="70">
        <v>2</v>
      </c>
      <c r="N43" s="70"/>
      <c r="O43" s="70"/>
      <c r="P43" s="71">
        <v>2</v>
      </c>
      <c r="Q43" s="26">
        <f>SUM(K43:P43)</f>
        <v>6</v>
      </c>
      <c r="R43" s="22">
        <f>J43+Q43</f>
        <v>17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43">
        <v>828</v>
      </c>
      <c r="E44" s="70"/>
      <c r="F44" s="45"/>
      <c r="G44" s="45">
        <v>1610</v>
      </c>
      <c r="H44" s="45">
        <v>1124</v>
      </c>
      <c r="I44" s="46">
        <v>795</v>
      </c>
      <c r="J44" s="49">
        <f>SUM(D44:I44)</f>
        <v>4357</v>
      </c>
      <c r="K44" s="101">
        <v>964</v>
      </c>
      <c r="L44" s="70"/>
      <c r="M44" s="70">
        <v>817</v>
      </c>
      <c r="N44" s="70"/>
      <c r="O44" s="70"/>
      <c r="P44" s="71">
        <v>802</v>
      </c>
      <c r="Q44" s="26">
        <f>SUM(K44:P44)</f>
        <v>2583</v>
      </c>
      <c r="R44" s="22">
        <f>J44+Q44</f>
        <v>6940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>
        <v>414000</v>
      </c>
      <c r="E45" s="12" t="s">
        <v>53</v>
      </c>
      <c r="F45" s="12" t="s">
        <v>53</v>
      </c>
      <c r="G45" s="12">
        <v>402500</v>
      </c>
      <c r="H45" s="12">
        <v>374666.6666666667</v>
      </c>
      <c r="I45" s="47">
        <v>397500</v>
      </c>
      <c r="J45" s="27">
        <f>IF(OR(J43=0,J44=0)," ",J44/J43*1000)</f>
        <v>396090.90909090906</v>
      </c>
      <c r="K45" s="154">
        <v>482000</v>
      </c>
      <c r="L45" s="12" t="s">
        <v>53</v>
      </c>
      <c r="M45" s="12">
        <v>408500</v>
      </c>
      <c r="N45" s="12" t="s">
        <v>53</v>
      </c>
      <c r="O45" s="12" t="s">
        <v>53</v>
      </c>
      <c r="P45" s="47">
        <v>401000</v>
      </c>
      <c r="Q45" s="27">
        <f>IF(OR(Q43=0,Q44=0)," ",Q44/Q43*1000)</f>
        <v>430500</v>
      </c>
      <c r="R45" s="23">
        <f>IF(OR(R43=0,R44=0)," ",R44/R43*1000)</f>
        <v>408235.29411764705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70"/>
      <c r="F46" s="45"/>
      <c r="G46" s="45">
        <v>8990</v>
      </c>
      <c r="H46" s="45">
        <v>2211</v>
      </c>
      <c r="I46" s="46"/>
      <c r="J46" s="49">
        <f>SUM(D46:I46)</f>
        <v>11201</v>
      </c>
      <c r="K46" s="101"/>
      <c r="L46" s="70"/>
      <c r="M46" s="70"/>
      <c r="N46" s="70">
        <v>16428</v>
      </c>
      <c r="O46" s="70"/>
      <c r="P46" s="71"/>
      <c r="Q46" s="29">
        <f>SUM(K46:P46)</f>
        <v>16428</v>
      </c>
      <c r="R46" s="25">
        <f>J46+Q46</f>
        <v>27629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70"/>
      <c r="F47" s="45"/>
      <c r="G47" s="45">
        <v>457171</v>
      </c>
      <c r="H47" s="45">
        <v>112851</v>
      </c>
      <c r="I47" s="46"/>
      <c r="J47" s="49">
        <f>SUM(D47:I47)</f>
        <v>570022</v>
      </c>
      <c r="K47" s="101"/>
      <c r="L47" s="70"/>
      <c r="M47" s="70"/>
      <c r="N47" s="70">
        <v>698312</v>
      </c>
      <c r="O47" s="70"/>
      <c r="P47" s="71"/>
      <c r="Q47" s="28">
        <f>SUM(K47:P47)</f>
        <v>698312</v>
      </c>
      <c r="R47" s="24">
        <f>J47+Q47</f>
        <v>1268334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50853.28142380423</v>
      </c>
      <c r="H48" s="12">
        <v>51040.70556309362</v>
      </c>
      <c r="I48" s="47" t="s">
        <v>53</v>
      </c>
      <c r="J48" s="27">
        <f>IF(OR(J46=0,J47=0)," ",J47/J46*1000)</f>
        <v>50890.27765378091</v>
      </c>
      <c r="K48" s="154" t="s">
        <v>53</v>
      </c>
      <c r="L48" s="12" t="s">
        <v>53</v>
      </c>
      <c r="M48" s="12" t="s">
        <v>53</v>
      </c>
      <c r="N48" s="12">
        <v>42507.42634526418</v>
      </c>
      <c r="O48" s="12" t="s">
        <v>53</v>
      </c>
      <c r="P48" s="47" t="s">
        <v>53</v>
      </c>
      <c r="Q48" s="27">
        <f>IF(OR(Q46=0,Q47=0)," ",Q47/Q46*1000)</f>
        <v>42507.42634526418</v>
      </c>
      <c r="R48" s="23">
        <f>IF(OR(R46=0,R47=0)," ",R47/R46*1000)</f>
        <v>45905.89597886279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634428</v>
      </c>
      <c r="E49" s="54">
        <f aca="true" t="shared" si="0" ref="E49:H50">E4+E7+E10+E13+E16+E19+E22+E25+E28+E31+E34+E37+E40+E46+E43</f>
        <v>774383</v>
      </c>
      <c r="F49" s="53">
        <f t="shared" si="0"/>
        <v>667144</v>
      </c>
      <c r="G49" s="53">
        <f t="shared" si="0"/>
        <v>642613</v>
      </c>
      <c r="H49" s="53">
        <f t="shared" si="0"/>
        <v>805715</v>
      </c>
      <c r="I49" s="53">
        <f>I4+I7+I10+I13+I16+I19+I22+I25+I28+I31+I34+I37+I40+I46+I43</f>
        <v>648327</v>
      </c>
      <c r="J49" s="102">
        <f>SUM(D49:I49)</f>
        <v>4172610</v>
      </c>
      <c r="K49" s="53">
        <f>K4+K7+K10+K13+K16+K19+K22+K25+K28+K31+K34+K37+K40+K46+K43</f>
        <v>504471</v>
      </c>
      <c r="L49" s="53">
        <f>L4+L7+L10+L13+L16+L19+L22+L25+L28+L31+L34+L37+L40+L46+L43</f>
        <v>643665</v>
      </c>
      <c r="M49" s="14">
        <f aca="true" t="shared" si="1" ref="M49:P50">M4+M7+M10+M13+M16+M19+M22+M25+M28+M31+M34+M37+M40+M46+M43</f>
        <v>915786</v>
      </c>
      <c r="N49" s="14">
        <f t="shared" si="1"/>
        <v>804917</v>
      </c>
      <c r="O49" s="53">
        <f t="shared" si="1"/>
        <v>834043</v>
      </c>
      <c r="P49" s="55">
        <f t="shared" si="1"/>
        <v>861995</v>
      </c>
      <c r="Q49" s="29">
        <f>SUM(K49:P49)</f>
        <v>4564877</v>
      </c>
      <c r="R49" s="25">
        <f>J49+Q49</f>
        <v>8737487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36291340</v>
      </c>
      <c r="E50" s="54">
        <f t="shared" si="0"/>
        <v>44932224</v>
      </c>
      <c r="F50" s="53">
        <f t="shared" si="0"/>
        <v>35050094</v>
      </c>
      <c r="G50" s="53">
        <f t="shared" si="0"/>
        <v>31241640</v>
      </c>
      <c r="H50" s="53">
        <f t="shared" si="0"/>
        <v>33686181</v>
      </c>
      <c r="I50" s="53">
        <f>I5+I8+I11+I14+I17+I20+I23+I26+I29+I32+I35+I38+I41+I47+I44</f>
        <v>26650724</v>
      </c>
      <c r="J50" s="102">
        <f>SUM(D50:I50)</f>
        <v>207852203</v>
      </c>
      <c r="K50" s="53">
        <f>K5+K8+K11+K14+K17+K20+K23+K26+K29+K32+K35+K38+K41+K47+K44</f>
        <v>21879958</v>
      </c>
      <c r="L50" s="56">
        <f>L5+L8+L11+L14+L17+L20+L23+L26+L29+L32+L35+L38+L41+L47+L44</f>
        <v>29403202</v>
      </c>
      <c r="M50" s="13">
        <f t="shared" si="1"/>
        <v>46586581</v>
      </c>
      <c r="N50" s="13">
        <f t="shared" si="1"/>
        <v>42857789</v>
      </c>
      <c r="O50" s="56">
        <f t="shared" si="1"/>
        <v>44464632</v>
      </c>
      <c r="P50" s="57">
        <f>P5+P8+P11+P14+P17+P20+P23+P26+P29+P32+P35+P38+P41+P47+P44</f>
        <v>37274245</v>
      </c>
      <c r="Q50" s="28">
        <f>SUM(K50:P50)</f>
        <v>222466407</v>
      </c>
      <c r="R50" s="24">
        <f>J50+Q50</f>
        <v>430318610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57203.24449740553</v>
      </c>
      <c r="E51" s="12">
        <f aca="true" t="shared" si="2" ref="E51:L51">IF(OR(E49=0,E50=0)," ",E50/E49*1000)</f>
        <v>58023.25722542979</v>
      </c>
      <c r="F51" s="12">
        <f t="shared" si="2"/>
        <v>52537.52413272097</v>
      </c>
      <c r="G51" s="12">
        <f t="shared" si="2"/>
        <v>48616.570159645074</v>
      </c>
      <c r="H51" s="12">
        <f t="shared" si="2"/>
        <v>41809.05282885387</v>
      </c>
      <c r="I51" s="12">
        <f>IF(OR(I49=0,I50=0)," ",I50/I49*1000)</f>
        <v>41106.916725664676</v>
      </c>
      <c r="J51" s="27">
        <f t="shared" si="2"/>
        <v>49813.47477957441</v>
      </c>
      <c r="K51" s="12">
        <f>IF(OR(K49=0,K50=0)," ",K50/K49*1000)</f>
        <v>43372.08283528687</v>
      </c>
      <c r="L51" s="12">
        <f t="shared" si="2"/>
        <v>45680.90854714797</v>
      </c>
      <c r="M51" s="12">
        <f aca="true" t="shared" si="3" ref="M51:R51">IF(OR(M49=0,M50=0)," ",M50/M49*1000)</f>
        <v>50870.59749766867</v>
      </c>
      <c r="N51" s="12">
        <f t="shared" si="3"/>
        <v>53244.97929600195</v>
      </c>
      <c r="O51" s="12">
        <f t="shared" si="3"/>
        <v>53312.15776644609</v>
      </c>
      <c r="P51" s="47">
        <f t="shared" si="3"/>
        <v>43241.83434938717</v>
      </c>
      <c r="Q51" s="27">
        <f t="shared" si="3"/>
        <v>48734.37049892034</v>
      </c>
      <c r="R51" s="23">
        <f t="shared" si="3"/>
        <v>49249.699598980806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3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4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20500</v>
      </c>
      <c r="G4" s="11">
        <f>'B一般'!G4+'B原料'!G4</f>
        <v>0</v>
      </c>
      <c r="H4" s="11">
        <f>'B一般'!H4+'B原料'!H4</f>
        <v>3000</v>
      </c>
      <c r="I4" s="18">
        <f>'B一般'!I4+'B原料'!I4</f>
        <v>0</v>
      </c>
      <c r="J4" s="30">
        <f>SUM(D4:I4)</f>
        <v>23500</v>
      </c>
      <c r="K4" s="22">
        <f>'B一般'!K4+'B原料'!K4</f>
        <v>35355</v>
      </c>
      <c r="L4" s="11">
        <f>'B一般'!L4+'B原料'!L4</f>
        <v>0</v>
      </c>
      <c r="M4" s="11">
        <f>'B一般'!M4+'B原料'!M4</f>
        <v>40130</v>
      </c>
      <c r="N4" s="11">
        <f>'B一般'!N4+'B原料'!N4</f>
        <v>36058</v>
      </c>
      <c r="O4" s="11">
        <f>'B一般'!O4+'B原料'!O4</f>
        <v>4095</v>
      </c>
      <c r="P4" s="18">
        <f>'B一般'!P4+'B原料'!P4</f>
        <v>19636</v>
      </c>
      <c r="Q4" s="30">
        <f>SUM(K4:P4)</f>
        <v>135274</v>
      </c>
      <c r="R4" s="22">
        <f>J4+Q4</f>
        <v>158774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984889</v>
      </c>
      <c r="G5" s="11">
        <f>'B一般'!G5+'B原料'!G5</f>
        <v>0</v>
      </c>
      <c r="H5" s="11">
        <f>'B一般'!H5+'B原料'!H5</f>
        <v>142001</v>
      </c>
      <c r="I5" s="18">
        <f>'B一般'!I5+'B原料'!I5</f>
        <v>0</v>
      </c>
      <c r="J5" s="26">
        <f>SUM(D5:I5)</f>
        <v>1126890</v>
      </c>
      <c r="K5" s="22">
        <f>'B一般'!K5+'B原料'!K5</f>
        <v>1474895</v>
      </c>
      <c r="L5" s="11">
        <f>'B一般'!L5+'B原料'!L5</f>
        <v>0</v>
      </c>
      <c r="M5" s="11">
        <f>'B一般'!M5+'B原料'!M5</f>
        <v>2242535</v>
      </c>
      <c r="N5" s="11">
        <f>'B一般'!N5+'B原料'!N5</f>
        <v>2559463</v>
      </c>
      <c r="O5" s="11">
        <f>'B一般'!O5+'B原料'!O5</f>
        <v>207488</v>
      </c>
      <c r="P5" s="18">
        <f>'B一般'!P5+'B原料'!P5</f>
        <v>1259708</v>
      </c>
      <c r="Q5" s="26">
        <f>SUM(K5:P5)</f>
        <v>7744089</v>
      </c>
      <c r="R5" s="22">
        <f>J5+Q5</f>
        <v>8870979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>
        <f t="shared" si="0"/>
        <v>41716.730306887286</v>
      </c>
      <c r="L6" s="12" t="str">
        <f t="shared" si="0"/>
        <v> </v>
      </c>
      <c r="M6" s="12">
        <f t="shared" si="0"/>
        <v>55881.759282332416</v>
      </c>
      <c r="N6" s="12">
        <f t="shared" si="0"/>
        <v>70981.83482167618</v>
      </c>
      <c r="O6" s="12">
        <f t="shared" si="0"/>
        <v>50668.62026862027</v>
      </c>
      <c r="P6" s="19">
        <f t="shared" si="0"/>
        <v>64152.98431452434</v>
      </c>
      <c r="Q6" s="27">
        <f t="shared" si="0"/>
        <v>57247.43113976078</v>
      </c>
      <c r="R6" s="23">
        <f t="shared" si="0"/>
        <v>55871.73592653709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15">
        <f>'B一般'!D7+'B原料'!D7</f>
        <v>24737</v>
      </c>
      <c r="E7" s="11">
        <f>'B一般'!E7+'B原料'!E7</f>
        <v>35704</v>
      </c>
      <c r="F7" s="11">
        <f>'B一般'!F7+'B原料'!F7</f>
        <v>18720</v>
      </c>
      <c r="G7" s="11">
        <f>'B一般'!G7+'B原料'!G7</f>
        <v>28761</v>
      </c>
      <c r="H7" s="11">
        <f>'B一般'!H7+'B原料'!H7</f>
        <v>0</v>
      </c>
      <c r="I7" s="18">
        <f>'B一般'!I7+'B原料'!I7</f>
        <v>0</v>
      </c>
      <c r="J7" s="30">
        <f>SUM(D7:I7)</f>
        <v>107922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11838</v>
      </c>
      <c r="O7" s="11">
        <f>'B一般'!O7+'B原料'!O7</f>
        <v>0</v>
      </c>
      <c r="P7" s="18">
        <f>'B一般'!P7+'B原料'!P7</f>
        <v>0</v>
      </c>
      <c r="Q7" s="30">
        <f>SUM(K7:P7)</f>
        <v>11838</v>
      </c>
      <c r="R7" s="22">
        <f>J7+Q7</f>
        <v>119760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16">
        <f>'B一般'!D8+'B原料'!D8</f>
        <v>1534034</v>
      </c>
      <c r="E8" s="11">
        <f>'B一般'!E8+'B原料'!E8</f>
        <v>2004432</v>
      </c>
      <c r="F8" s="11">
        <f>'B一般'!F8+'B原料'!F8</f>
        <v>965845</v>
      </c>
      <c r="G8" s="11">
        <f>'B一般'!G8+'B原料'!G8</f>
        <v>1349793</v>
      </c>
      <c r="H8" s="11">
        <f>'B一般'!H8+'B原料'!H8</f>
        <v>0</v>
      </c>
      <c r="I8" s="18">
        <f>'B一般'!I8+'B原料'!I8</f>
        <v>0</v>
      </c>
      <c r="J8" s="26">
        <f>SUM(D8:I8)</f>
        <v>5854104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704260</v>
      </c>
      <c r="O8" s="11">
        <f>'B一般'!O8+'B原料'!O8</f>
        <v>0</v>
      </c>
      <c r="P8" s="18">
        <f>'B一般'!P8+'B原料'!P8</f>
        <v>0</v>
      </c>
      <c r="Q8" s="26">
        <f>SUM(K8:P8)</f>
        <v>704260</v>
      </c>
      <c r="R8" s="22">
        <f>J8+Q8</f>
        <v>6558364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7">
        <f>IF(OR(D7=0,D8=0)," ",(D8/D7)*1000)</f>
        <v>62013.74459311962</v>
      </c>
      <c r="E9" s="12">
        <f aca="true" t="shared" si="1" ref="E9:R9">IF(OR(E7=0,E8=0)," ",(E8/E7)*1000)</f>
        <v>56140.264396146085</v>
      </c>
      <c r="F9" s="12">
        <f t="shared" si="1"/>
        <v>51594.28418803419</v>
      </c>
      <c r="G9" s="12">
        <f t="shared" si="1"/>
        <v>46931.365390633146</v>
      </c>
      <c r="H9" s="12" t="str">
        <f t="shared" si="1"/>
        <v> </v>
      </c>
      <c r="I9" s="19" t="str">
        <f t="shared" si="1"/>
        <v> </v>
      </c>
      <c r="J9" s="27">
        <f t="shared" si="1"/>
        <v>54243.84277533775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59491.46815340429</v>
      </c>
      <c r="O9" s="12" t="str">
        <f t="shared" si="1"/>
        <v> </v>
      </c>
      <c r="P9" s="19" t="str">
        <f t="shared" si="1"/>
        <v> </v>
      </c>
      <c r="Q9" s="27">
        <f t="shared" si="1"/>
        <v>59491.46815340429</v>
      </c>
      <c r="R9" s="23">
        <f t="shared" si="1"/>
        <v>54762.5584502338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43645</v>
      </c>
      <c r="G10" s="11">
        <f>'B一般'!G10+'B原料'!G10</f>
        <v>12303</v>
      </c>
      <c r="H10" s="11">
        <f>'B一般'!H10+'B原料'!H10</f>
        <v>10012</v>
      </c>
      <c r="I10" s="18">
        <f>'B一般'!I10+'B原料'!I10</f>
        <v>16923</v>
      </c>
      <c r="J10" s="30">
        <f>SUM(D10:I10)</f>
        <v>82883</v>
      </c>
      <c r="K10" s="22">
        <f>'B一般'!K10+'B原料'!K10</f>
        <v>6488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34321</v>
      </c>
      <c r="O10" s="11">
        <f>'B一般'!O10+'B原料'!O10</f>
        <v>0</v>
      </c>
      <c r="P10" s="18">
        <f>'B一般'!P10+'B原料'!P10</f>
        <v>0</v>
      </c>
      <c r="Q10" s="30">
        <f>SUM(K10:P10)</f>
        <v>40809</v>
      </c>
      <c r="R10" s="22">
        <f>J10+Q10</f>
        <v>123692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2605997</v>
      </c>
      <c r="G11" s="11">
        <f>'B一般'!G11+'B原料'!G11</f>
        <v>508698</v>
      </c>
      <c r="H11" s="11">
        <f>'B一般'!H11+'B原料'!H11</f>
        <v>414820</v>
      </c>
      <c r="I11" s="18">
        <f>'B一般'!I11+'B原料'!I11</f>
        <v>722363</v>
      </c>
      <c r="J11" s="26">
        <f>SUM(D11:I11)</f>
        <v>4251878</v>
      </c>
      <c r="K11" s="22">
        <f>'B一般'!K11+'B原料'!K11</f>
        <v>283659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1955578</v>
      </c>
      <c r="O11" s="11">
        <f>'B一般'!O11+'B原料'!O11</f>
        <v>0</v>
      </c>
      <c r="P11" s="18">
        <f>'B一般'!P11+'B原料'!P11</f>
        <v>0</v>
      </c>
      <c r="Q11" s="26">
        <f>SUM(K11:P11)</f>
        <v>2239237</v>
      </c>
      <c r="R11" s="22">
        <f>J11+Q11</f>
        <v>6491115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>
        <f t="shared" si="2"/>
        <v>59708.9471875358</v>
      </c>
      <c r="G12" s="12">
        <f t="shared" si="2"/>
        <v>41347.4762253109</v>
      </c>
      <c r="H12" s="12">
        <f t="shared" si="2"/>
        <v>41432.28126248502</v>
      </c>
      <c r="I12" s="19">
        <f t="shared" si="2"/>
        <v>42685.28038763812</v>
      </c>
      <c r="J12" s="27">
        <f t="shared" si="2"/>
        <v>51299.75990251318</v>
      </c>
      <c r="K12" s="23">
        <f t="shared" si="2"/>
        <v>43720.56103575832</v>
      </c>
      <c r="L12" s="12" t="str">
        <f t="shared" si="2"/>
        <v> </v>
      </c>
      <c r="M12" s="12" t="str">
        <f t="shared" si="2"/>
        <v> </v>
      </c>
      <c r="N12" s="12">
        <f t="shared" si="2"/>
        <v>56979.050726960166</v>
      </c>
      <c r="O12" s="12" t="str">
        <f t="shared" si="2"/>
        <v> </v>
      </c>
      <c r="P12" s="19" t="str">
        <f t="shared" si="2"/>
        <v> </v>
      </c>
      <c r="Q12" s="27">
        <f t="shared" si="2"/>
        <v>54871.15587247911</v>
      </c>
      <c r="R12" s="23">
        <f t="shared" si="2"/>
        <v>52478.050318533125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5">
        <f>'B一般'!D13+'B原料'!D13</f>
        <v>28499</v>
      </c>
      <c r="E13" s="11">
        <f>'B一般'!E13+'B原料'!E13</f>
        <v>34974</v>
      </c>
      <c r="F13" s="11">
        <f>'B一般'!F13+'B原料'!F13</f>
        <v>42249</v>
      </c>
      <c r="G13" s="11">
        <f>'B一般'!G13+'B原料'!G13</f>
        <v>56387</v>
      </c>
      <c r="H13" s="11">
        <f>'B一般'!H13+'B原料'!H13</f>
        <v>43308</v>
      </c>
      <c r="I13" s="18">
        <f>'B一般'!I13+'B原料'!I13</f>
        <v>54823</v>
      </c>
      <c r="J13" s="30">
        <f>SUM(D13:I13)</f>
        <v>260240</v>
      </c>
      <c r="K13" s="22">
        <f>'B一般'!K13+'B原料'!K13</f>
        <v>19887</v>
      </c>
      <c r="L13" s="11">
        <f>'B一般'!L13+'B原料'!L13</f>
        <v>48403</v>
      </c>
      <c r="M13" s="11">
        <f>'B一般'!M13+'B原料'!M13</f>
        <v>44905</v>
      </c>
      <c r="N13" s="11">
        <f>'B一般'!N13+'B原料'!N13</f>
        <v>4772</v>
      </c>
      <c r="O13" s="11">
        <f>'B一般'!O13+'B原料'!O13</f>
        <v>41394</v>
      </c>
      <c r="P13" s="18">
        <f>'B一般'!P13+'B原料'!P13</f>
        <v>10328</v>
      </c>
      <c r="Q13" s="30">
        <f>SUM(K13:P13)</f>
        <v>169689</v>
      </c>
      <c r="R13" s="22">
        <f>J13+Q13</f>
        <v>429929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6">
        <f>'B一般'!D14+'B原料'!D14</f>
        <v>1700314</v>
      </c>
      <c r="E14" s="11">
        <f>'B一般'!E14+'B原料'!E14</f>
        <v>2147037</v>
      </c>
      <c r="F14" s="11">
        <f>'B一般'!F14+'B原料'!F14</f>
        <v>2102400</v>
      </c>
      <c r="G14" s="11">
        <f>'B一般'!G14+'B原料'!G14</f>
        <v>2982509</v>
      </c>
      <c r="H14" s="11">
        <f>'B一般'!H14+'B原料'!H14</f>
        <v>1846221</v>
      </c>
      <c r="I14" s="18">
        <f>'B一般'!I14+'B原料'!I14</f>
        <v>2395025</v>
      </c>
      <c r="J14" s="26">
        <f>SUM(D14:I14)</f>
        <v>13173506</v>
      </c>
      <c r="K14" s="22">
        <f>'B一般'!K14+'B原料'!K14</f>
        <v>892875</v>
      </c>
      <c r="L14" s="11">
        <f>'B一般'!L14+'B原料'!L14</f>
        <v>2506068</v>
      </c>
      <c r="M14" s="11">
        <f>'B一般'!M14+'B原料'!M14</f>
        <v>2359755</v>
      </c>
      <c r="N14" s="11">
        <f>'B一般'!N14+'B原料'!N14</f>
        <v>278168</v>
      </c>
      <c r="O14" s="11">
        <f>'B一般'!O14+'B原料'!O14</f>
        <v>2757381</v>
      </c>
      <c r="P14" s="18">
        <f>'B一般'!P14+'B原料'!P14</f>
        <v>576784</v>
      </c>
      <c r="Q14" s="26">
        <f>SUM(K14:P14)</f>
        <v>9371031</v>
      </c>
      <c r="R14" s="22">
        <f>J14+Q14</f>
        <v>22544537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7">
        <f>IF(OR(D13=0,D14=0)," ",(D14/D13)*1000)</f>
        <v>59662.233762588156</v>
      </c>
      <c r="E15" s="12">
        <f aca="true" t="shared" si="3" ref="E15:R15">IF(OR(E13=0,E14=0)," ",(E14/E13)*1000)</f>
        <v>61389.51792760337</v>
      </c>
      <c r="F15" s="12">
        <f t="shared" si="3"/>
        <v>49762.124547326566</v>
      </c>
      <c r="G15" s="12">
        <f t="shared" si="3"/>
        <v>52893.557025555536</v>
      </c>
      <c r="H15" s="12">
        <f t="shared" si="3"/>
        <v>42630.02216680521</v>
      </c>
      <c r="I15" s="19">
        <f t="shared" si="3"/>
        <v>43686.500191525454</v>
      </c>
      <c r="J15" s="27">
        <f t="shared" si="3"/>
        <v>50620.60405779281</v>
      </c>
      <c r="K15" s="23">
        <f t="shared" si="3"/>
        <v>44897.42042540353</v>
      </c>
      <c r="L15" s="12">
        <f t="shared" si="3"/>
        <v>51775.05526516951</v>
      </c>
      <c r="M15" s="12">
        <f t="shared" si="3"/>
        <v>52549.9387596036</v>
      </c>
      <c r="N15" s="12">
        <f t="shared" si="3"/>
        <v>58291.70159262364</v>
      </c>
      <c r="O15" s="12">
        <f t="shared" si="3"/>
        <v>66613.05986374838</v>
      </c>
      <c r="P15" s="19">
        <f t="shared" si="3"/>
        <v>55846.63051897754</v>
      </c>
      <c r="Q15" s="27">
        <f t="shared" si="3"/>
        <v>55224.74055477963</v>
      </c>
      <c r="R15" s="23">
        <f t="shared" si="3"/>
        <v>52437.814150708604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5">
        <f>'B一般'!D16+'B原料'!D16</f>
        <v>26055</v>
      </c>
      <c r="E16" s="11">
        <f>'B一般'!E16+'B原料'!E16</f>
        <v>2000</v>
      </c>
      <c r="F16" s="11">
        <f>'B一般'!F16+'B原料'!F16</f>
        <v>22391</v>
      </c>
      <c r="G16" s="11">
        <f>'B一般'!G16+'B原料'!G16</f>
        <v>20466</v>
      </c>
      <c r="H16" s="11">
        <f>'B一般'!H16+'B原料'!H16</f>
        <v>50746</v>
      </c>
      <c r="I16" s="18">
        <f>'B一般'!I16+'B原料'!I16</f>
        <v>35037</v>
      </c>
      <c r="J16" s="30">
        <f>SUM(D16:I16)</f>
        <v>156695</v>
      </c>
      <c r="K16" s="22">
        <f>'B一般'!K16+'B原料'!K16</f>
        <v>57172</v>
      </c>
      <c r="L16" s="11">
        <f>'B一般'!L16+'B原料'!L16</f>
        <v>16402</v>
      </c>
      <c r="M16" s="11">
        <f>'B一般'!M16+'B原料'!M16</f>
        <v>66363</v>
      </c>
      <c r="N16" s="11">
        <f>'B一般'!N16+'B原料'!N16</f>
        <v>13890</v>
      </c>
      <c r="O16" s="11">
        <f>'B一般'!O16+'B原料'!O16</f>
        <v>37766</v>
      </c>
      <c r="P16" s="18">
        <f>'B一般'!P16+'B原料'!P16</f>
        <v>36055</v>
      </c>
      <c r="Q16" s="30">
        <f>SUM(K16:P16)</f>
        <v>227648</v>
      </c>
      <c r="R16" s="22">
        <f>J16+Q16</f>
        <v>384343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6">
        <f>'B一般'!D17+'B原料'!D17</f>
        <v>1535132</v>
      </c>
      <c r="E17" s="11">
        <f>'B一般'!E17+'B原料'!E17</f>
        <v>118912</v>
      </c>
      <c r="F17" s="11">
        <f>'B一般'!F17+'B原料'!F17</f>
        <v>1126327</v>
      </c>
      <c r="G17" s="11">
        <f>'B一般'!G17+'B原料'!G17</f>
        <v>1406955</v>
      </c>
      <c r="H17" s="11">
        <f>'B一般'!H17+'B原料'!H17</f>
        <v>2215331</v>
      </c>
      <c r="I17" s="18">
        <f>'B一般'!I17+'B原料'!I17</f>
        <v>1457828</v>
      </c>
      <c r="J17" s="26">
        <f>SUM(D17:I17)</f>
        <v>7860485</v>
      </c>
      <c r="K17" s="22">
        <f>'B一般'!K17+'B原料'!K17</f>
        <v>2729304</v>
      </c>
      <c r="L17" s="11">
        <f>'B一般'!L17+'B原料'!L17</f>
        <v>808350</v>
      </c>
      <c r="M17" s="11">
        <f>'B一般'!M17+'B原料'!M17</f>
        <v>3498600</v>
      </c>
      <c r="N17" s="11">
        <f>'B一般'!N17+'B原料'!N17</f>
        <v>857638</v>
      </c>
      <c r="O17" s="11">
        <f>'B一般'!O17+'B原料'!O17</f>
        <v>2127587</v>
      </c>
      <c r="P17" s="18">
        <f>'B一般'!P17+'B原料'!P17</f>
        <v>1955001</v>
      </c>
      <c r="Q17" s="26">
        <f>SUM(K17:P17)</f>
        <v>11976480</v>
      </c>
      <c r="R17" s="22">
        <f>J17+Q17</f>
        <v>19836965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7">
        <f>IF(OR(D16=0,D17=0)," ",(D17/D16)*1000)</f>
        <v>58918.90232201113</v>
      </c>
      <c r="E18" s="12">
        <f aca="true" t="shared" si="4" ref="E18:R18">IF(OR(E16=0,E17=0)," ",(E17/E16)*1000)</f>
        <v>59456</v>
      </c>
      <c r="F18" s="12">
        <f t="shared" si="4"/>
        <v>50302.66624983252</v>
      </c>
      <c r="G18" s="12">
        <f t="shared" si="4"/>
        <v>68745.9689240692</v>
      </c>
      <c r="H18" s="12">
        <f t="shared" si="4"/>
        <v>43655.28317502857</v>
      </c>
      <c r="I18" s="19">
        <f t="shared" si="4"/>
        <v>41608.24271484431</v>
      </c>
      <c r="J18" s="27">
        <f t="shared" si="4"/>
        <v>50164.23625514535</v>
      </c>
      <c r="K18" s="23">
        <f t="shared" si="4"/>
        <v>47738.47337857693</v>
      </c>
      <c r="L18" s="12">
        <f t="shared" si="4"/>
        <v>49283.62394829899</v>
      </c>
      <c r="M18" s="12">
        <f t="shared" si="4"/>
        <v>52719.13566294472</v>
      </c>
      <c r="N18" s="12">
        <f t="shared" si="4"/>
        <v>61744.99640028797</v>
      </c>
      <c r="O18" s="12">
        <f t="shared" si="4"/>
        <v>56336.043001641694</v>
      </c>
      <c r="P18" s="19">
        <f t="shared" si="4"/>
        <v>54222.74303147968</v>
      </c>
      <c r="Q18" s="27">
        <f t="shared" si="4"/>
        <v>52609.642957548494</v>
      </c>
      <c r="R18" s="23">
        <f t="shared" si="4"/>
        <v>51612.66108658152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5438</v>
      </c>
      <c r="J19" s="30">
        <f>SUM(D19:I19)</f>
        <v>5438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5438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234701</v>
      </c>
      <c r="J20" s="26">
        <f>SUM(D20:I20)</f>
        <v>234701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43159.43361529974</v>
      </c>
      <c r="J21" s="27">
        <f t="shared" si="5"/>
        <v>43159.43361529974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43159.43361529974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5">
        <f>'B一般'!D31+'B原料'!D31</f>
        <v>29690</v>
      </c>
      <c r="E31" s="11">
        <f>'B一般'!E31+'B原料'!E31</f>
        <v>32190</v>
      </c>
      <c r="F31" s="11">
        <f>'B一般'!F31+'B原料'!F31</f>
        <v>27971</v>
      </c>
      <c r="G31" s="11">
        <f>'B一般'!G31+'B原料'!G31</f>
        <v>36337</v>
      </c>
      <c r="H31" s="11">
        <f>'B一般'!H31+'B原料'!H31</f>
        <v>36050</v>
      </c>
      <c r="I31" s="18">
        <f>'B一般'!I31+'B原料'!I31</f>
        <v>11585</v>
      </c>
      <c r="J31" s="30">
        <f>SUM(D31:I31)</f>
        <v>173823</v>
      </c>
      <c r="K31" s="22">
        <f>'B一般'!K31+'B原料'!K31</f>
        <v>61523</v>
      </c>
      <c r="L31" s="11">
        <f>'B一般'!L31+'B原料'!L31</f>
        <v>13121</v>
      </c>
      <c r="M31" s="11">
        <f>'B一般'!M31+'B原料'!M31</f>
        <v>63178</v>
      </c>
      <c r="N31" s="11">
        <f>'B一般'!N31+'B原料'!N31</f>
        <v>45405</v>
      </c>
      <c r="O31" s="11">
        <f>'B一般'!O31+'B原料'!O31</f>
        <v>50304</v>
      </c>
      <c r="P31" s="18">
        <f>'B一般'!P31+'B原料'!P31</f>
        <v>7979</v>
      </c>
      <c r="Q31" s="30">
        <f>SUM(K31:P31)</f>
        <v>241510</v>
      </c>
      <c r="R31" s="22">
        <f>J31+Q31</f>
        <v>415333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6">
        <f>'B一般'!D32+'B原料'!D32</f>
        <v>1608103</v>
      </c>
      <c r="E32" s="11">
        <f>'B一般'!E32+'B原料'!E32</f>
        <v>2005640</v>
      </c>
      <c r="F32" s="11">
        <f>'B一般'!F32+'B原料'!F32</f>
        <v>1630393</v>
      </c>
      <c r="G32" s="11">
        <f>'B一般'!G32+'B原料'!G32</f>
        <v>1599580</v>
      </c>
      <c r="H32" s="11">
        <f>'B一般'!H32+'B原料'!H32</f>
        <v>1706741</v>
      </c>
      <c r="I32" s="18">
        <f>'B一般'!I32+'B原料'!I32</f>
        <v>440320</v>
      </c>
      <c r="J32" s="26">
        <f>SUM(D32:I32)</f>
        <v>8990777</v>
      </c>
      <c r="K32" s="22">
        <f>'B一般'!K32+'B原料'!K32</f>
        <v>2905515</v>
      </c>
      <c r="L32" s="11">
        <f>'B一般'!L32+'B原料'!L32</f>
        <v>555842</v>
      </c>
      <c r="M32" s="11">
        <f>'B一般'!M32+'B原料'!M32</f>
        <v>3368061</v>
      </c>
      <c r="N32" s="11">
        <f>'B一般'!N32+'B原料'!N32</f>
        <v>2755923</v>
      </c>
      <c r="O32" s="11">
        <f>'B一般'!O32+'B原料'!O32</f>
        <v>2755692</v>
      </c>
      <c r="P32" s="18">
        <f>'B一般'!P32+'B原料'!P32</f>
        <v>365151</v>
      </c>
      <c r="Q32" s="26">
        <f>SUM(K32:P32)</f>
        <v>12706184</v>
      </c>
      <c r="R32" s="22">
        <f>J32+Q32</f>
        <v>21696961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7">
        <f>IF(OR(D31=0,D32=0)," ",(D32/D31)*1000)</f>
        <v>54163.118895250926</v>
      </c>
      <c r="E33" s="12">
        <f aca="true" t="shared" si="9" ref="E33:R33">IF(OR(E31=0,E32=0)," ",(E32/E31)*1000)</f>
        <v>62306.3063063063</v>
      </c>
      <c r="F33" s="12">
        <f t="shared" si="9"/>
        <v>58288.69185942583</v>
      </c>
      <c r="G33" s="12">
        <f t="shared" si="9"/>
        <v>44020.695159204115</v>
      </c>
      <c r="H33" s="12">
        <f t="shared" si="9"/>
        <v>47343.71705963939</v>
      </c>
      <c r="I33" s="19">
        <f t="shared" si="9"/>
        <v>38007.768666378935</v>
      </c>
      <c r="J33" s="27">
        <f t="shared" si="9"/>
        <v>51723.74772038223</v>
      </c>
      <c r="K33" s="23">
        <f t="shared" si="9"/>
        <v>47226.48440420656</v>
      </c>
      <c r="L33" s="12">
        <f t="shared" si="9"/>
        <v>42362.777227345476</v>
      </c>
      <c r="M33" s="12">
        <f t="shared" si="9"/>
        <v>53310.66193928266</v>
      </c>
      <c r="N33" s="12">
        <f t="shared" si="9"/>
        <v>60696.46514701025</v>
      </c>
      <c r="O33" s="12">
        <f t="shared" si="9"/>
        <v>54780.77290076336</v>
      </c>
      <c r="P33" s="19">
        <f t="shared" si="9"/>
        <v>45764.0055144755</v>
      </c>
      <c r="Q33" s="27">
        <f t="shared" si="9"/>
        <v>52611.41981698481</v>
      </c>
      <c r="R33" s="23">
        <f t="shared" si="9"/>
        <v>52239.91592288597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15">
        <f>'B一般'!D40+'B原料'!D40</f>
        <v>975</v>
      </c>
      <c r="E40" s="11">
        <f>'B一般'!E40+'B原料'!E40</f>
        <v>988</v>
      </c>
      <c r="F40" s="11">
        <f>'B一般'!F40+'B原料'!F40</f>
        <v>1042</v>
      </c>
      <c r="G40" s="11">
        <f>'B一般'!G40+'B原料'!G40</f>
        <v>1091</v>
      </c>
      <c r="H40" s="11">
        <f>'B一般'!H40+'B原料'!H40</f>
        <v>1200</v>
      </c>
      <c r="I40" s="18">
        <f>'B一般'!I40+'B原料'!I40</f>
        <v>2200</v>
      </c>
      <c r="J40" s="30">
        <f>SUM(D40:I40)</f>
        <v>7496</v>
      </c>
      <c r="K40" s="22">
        <f>'B一般'!K40+'B原料'!K40</f>
        <v>2590</v>
      </c>
      <c r="L40" s="11">
        <f>'B一般'!L40+'B原料'!L40</f>
        <v>3596</v>
      </c>
      <c r="M40" s="11">
        <f>'B一般'!M40+'B原料'!M40</f>
        <v>3097</v>
      </c>
      <c r="N40" s="11">
        <f>'B一般'!N40+'B原料'!N40</f>
        <v>1784</v>
      </c>
      <c r="O40" s="11">
        <f>'B一般'!O40+'B原料'!O40</f>
        <v>1076</v>
      </c>
      <c r="P40" s="18">
        <f>'B一般'!P40+'B原料'!P40</f>
        <v>999</v>
      </c>
      <c r="Q40" s="30">
        <f>SUM(K40:P40)</f>
        <v>13142</v>
      </c>
      <c r="R40" s="22">
        <f>J40+Q40</f>
        <v>20638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16">
        <f>'B一般'!D41+'B原料'!D41</f>
        <v>223762</v>
      </c>
      <c r="E41" s="11">
        <f>'B一般'!E41+'B原料'!E41</f>
        <v>232871</v>
      </c>
      <c r="F41" s="11">
        <f>'B一般'!F41+'B原料'!F41</f>
        <v>237666</v>
      </c>
      <c r="G41" s="11">
        <f>'B一般'!G41+'B原料'!G41</f>
        <v>253501</v>
      </c>
      <c r="H41" s="11">
        <f>'B一般'!H41+'B原料'!H41</f>
        <v>279230</v>
      </c>
      <c r="I41" s="18">
        <f>'B一般'!I41+'B原料'!I41</f>
        <v>506731</v>
      </c>
      <c r="J41" s="26">
        <f>SUM(D41:I41)</f>
        <v>1733761</v>
      </c>
      <c r="K41" s="22">
        <f>'B一般'!K41+'B原料'!K41</f>
        <v>598010</v>
      </c>
      <c r="L41" s="11">
        <f>'B一般'!L41+'B原料'!L41</f>
        <v>824844</v>
      </c>
      <c r="M41" s="11">
        <f>'B一般'!M41+'B原料'!M41</f>
        <v>711748</v>
      </c>
      <c r="N41" s="11">
        <f>'B一般'!N41+'B原料'!N41</f>
        <v>413226</v>
      </c>
      <c r="O41" s="11">
        <f>'B一般'!O41+'B原料'!O41</f>
        <v>247864</v>
      </c>
      <c r="P41" s="18">
        <f>'B一般'!P41+'B原料'!P41</f>
        <v>230249</v>
      </c>
      <c r="Q41" s="26">
        <f>SUM(K41:P41)</f>
        <v>3025941</v>
      </c>
      <c r="R41" s="22">
        <f>J41+Q41</f>
        <v>4759702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7">
        <f>IF(OR(D40=0,D41=0)," ",(D41/D40)*1000)</f>
        <v>229499.4871794872</v>
      </c>
      <c r="E42" s="12">
        <f aca="true" t="shared" si="12" ref="E42:R42">IF(OR(E40=0,E41=0)," ",(E41/E40)*1000)</f>
        <v>235699.39271255062</v>
      </c>
      <c r="F42" s="12">
        <f t="shared" si="12"/>
        <v>228086.37236084454</v>
      </c>
      <c r="G42" s="12">
        <f t="shared" si="12"/>
        <v>232356.55362053163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231291.4887940235</v>
      </c>
      <c r="K42" s="23">
        <f t="shared" si="12"/>
        <v>230891.8918918919</v>
      </c>
      <c r="L42" s="12">
        <f t="shared" si="12"/>
        <v>229378.1979977753</v>
      </c>
      <c r="M42" s="12">
        <f t="shared" si="12"/>
        <v>229818.5340652244</v>
      </c>
      <c r="N42" s="12">
        <f t="shared" si="12"/>
        <v>231628.92376681615</v>
      </c>
      <c r="O42" s="12">
        <f t="shared" si="12"/>
        <v>230356.87732342008</v>
      </c>
      <c r="P42" s="19">
        <f t="shared" si="12"/>
        <v>230479.47947947946</v>
      </c>
      <c r="Q42" s="27">
        <f t="shared" si="12"/>
        <v>230249.6575863643</v>
      </c>
      <c r="R42" s="23">
        <f t="shared" si="12"/>
        <v>230628.06473495494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3888</v>
      </c>
      <c r="F44" s="11">
        <f>'B一般'!F44+'B原料'!F44</f>
        <v>1635</v>
      </c>
      <c r="G44" s="11">
        <f>'B一般'!G44+'B原料'!G44</f>
        <v>0</v>
      </c>
      <c r="H44" s="11">
        <f>'B一般'!H44+'B原料'!H44</f>
        <v>990</v>
      </c>
      <c r="I44" s="18">
        <f>'B一般'!I44+'B原料'!I44</f>
        <v>0</v>
      </c>
      <c r="J44" s="26">
        <f>SUM(D44:I44)</f>
        <v>6513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375</v>
      </c>
      <c r="N44" s="11">
        <f>'B一般'!N44+'B原料'!N44</f>
        <v>0</v>
      </c>
      <c r="O44" s="11">
        <f>'B一般'!O44+'B原料'!O44</f>
        <v>684</v>
      </c>
      <c r="P44" s="18">
        <f>'B一般'!P44+'B原料'!P44</f>
        <v>0</v>
      </c>
      <c r="Q44" s="26">
        <f>SUM(K44:P44)</f>
        <v>1059</v>
      </c>
      <c r="R44" s="22">
        <f>J44+Q44</f>
        <v>7572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542750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631000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8013</v>
      </c>
      <c r="H46" s="11">
        <f>'B一般'!H46+'B原料'!H46</f>
        <v>17962</v>
      </c>
      <c r="I46" s="18">
        <f>'B一般'!I46+'B原料'!I46</f>
        <v>0</v>
      </c>
      <c r="J46" s="30">
        <f>SUM(D46:I46)</f>
        <v>25975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18821</v>
      </c>
      <c r="O46" s="11">
        <f>'B一般'!O46+'B原料'!O46</f>
        <v>0</v>
      </c>
      <c r="P46" s="18">
        <f>'B一般'!P46+'B原料'!P46</f>
        <v>0</v>
      </c>
      <c r="Q46" s="30">
        <f>SUM(K46:P46)</f>
        <v>18821</v>
      </c>
      <c r="R46" s="22">
        <f>J46+Q46</f>
        <v>44796</v>
      </c>
      <c r="S46" s="5"/>
    </row>
    <row r="47" spans="1:18" ht="15" customHeight="1">
      <c r="A47" s="160"/>
      <c r="B47" s="112" t="s">
        <v>10</v>
      </c>
      <c r="C47" s="112" t="s">
        <v>2</v>
      </c>
      <c r="D47" s="16">
        <f>'B一般'!D47+'B原料'!D47</f>
        <v>3041</v>
      </c>
      <c r="E47" s="11">
        <f>'B一般'!E47+'B原料'!E47</f>
        <v>2967</v>
      </c>
      <c r="F47" s="11">
        <f>'B一般'!F47+'B原料'!F47</f>
        <v>5998</v>
      </c>
      <c r="G47" s="11">
        <f>'B一般'!G47+'B原料'!G47</f>
        <v>362958</v>
      </c>
      <c r="H47" s="11">
        <f>'B一般'!H47+'B原料'!H47</f>
        <v>796528</v>
      </c>
      <c r="I47" s="18">
        <f>'B一般'!I47+'B原料'!I47</f>
        <v>2843</v>
      </c>
      <c r="J47" s="26">
        <f>SUM(D47:I47)</f>
        <v>1174335</v>
      </c>
      <c r="K47" s="22">
        <f>'B一般'!K47+'B原料'!K47</f>
        <v>5919</v>
      </c>
      <c r="L47" s="11">
        <f>'B一般'!L47+'B原料'!L47</f>
        <v>9024</v>
      </c>
      <c r="M47" s="11">
        <f>'B一般'!M47+'B原料'!M47</f>
        <v>629</v>
      </c>
      <c r="N47" s="11">
        <f>'B一般'!N47+'B原料'!N47</f>
        <v>1046465</v>
      </c>
      <c r="O47" s="11">
        <f>'B一般'!O47+'B原料'!O47</f>
        <v>4733</v>
      </c>
      <c r="P47" s="18">
        <f>'B一般'!P47+'B原料'!P47</f>
        <v>6098</v>
      </c>
      <c r="Q47" s="26">
        <f>SUM(K47:P47)</f>
        <v>1072868</v>
      </c>
      <c r="R47" s="22">
        <f>J47+Q47</f>
        <v>2247203</v>
      </c>
    </row>
    <row r="48" spans="1:18" ht="1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45296.14376637964</v>
      </c>
      <c r="H48" s="12">
        <f t="shared" si="14"/>
        <v>44345.17314330253</v>
      </c>
      <c r="I48" s="19" t="str">
        <f t="shared" si="14"/>
        <v> </v>
      </c>
      <c r="J48" s="27">
        <f t="shared" si="14"/>
        <v>45210.2021174206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>
        <f t="shared" si="14"/>
        <v>55600.924499229586</v>
      </c>
      <c r="O48" s="12" t="str">
        <f t="shared" si="14"/>
        <v> </v>
      </c>
      <c r="P48" s="19" t="str">
        <f t="shared" si="14"/>
        <v> </v>
      </c>
      <c r="Q48" s="27">
        <f t="shared" si="14"/>
        <v>57003.77238191382</v>
      </c>
      <c r="R48" s="23">
        <f t="shared" si="14"/>
        <v>50165.26029109742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109956</v>
      </c>
      <c r="E49" s="53">
        <f aca="true" t="shared" si="15" ref="E49:I50">E4+E7+E10+E13+E16+E19+E22+E25+E28+E31+E34+E40+E43+E46+E37</f>
        <v>105868</v>
      </c>
      <c r="F49" s="14">
        <f t="shared" si="15"/>
        <v>176518</v>
      </c>
      <c r="G49" s="14">
        <f t="shared" si="15"/>
        <v>163358</v>
      </c>
      <c r="H49" s="14">
        <f t="shared" si="15"/>
        <v>162278</v>
      </c>
      <c r="I49" s="21">
        <f t="shared" si="15"/>
        <v>126006</v>
      </c>
      <c r="J49" s="29">
        <f>SUM(D49:I49)</f>
        <v>843984</v>
      </c>
      <c r="K49" s="25">
        <f aca="true" t="shared" si="16" ref="K49:P50">K4+K7+K10+K13+K16+K19+K22+K25+K28+K31+K34+K40+K43+K46+K37</f>
        <v>183015</v>
      </c>
      <c r="L49" s="14">
        <f t="shared" si="16"/>
        <v>81522</v>
      </c>
      <c r="M49" s="14">
        <f t="shared" si="16"/>
        <v>217673</v>
      </c>
      <c r="N49" s="14">
        <f t="shared" si="16"/>
        <v>166889</v>
      </c>
      <c r="O49" s="53">
        <f t="shared" si="16"/>
        <v>134635</v>
      </c>
      <c r="P49" s="55">
        <f t="shared" si="16"/>
        <v>74997</v>
      </c>
      <c r="Q49" s="29">
        <f>SUM(K49:P49)</f>
        <v>858731</v>
      </c>
      <c r="R49" s="25">
        <f>J49+Q49</f>
        <v>1702715</v>
      </c>
    </row>
    <row r="50" spans="1:18" ht="15" customHeight="1">
      <c r="A50" s="163"/>
      <c r="B50" s="112" t="s">
        <v>10</v>
      </c>
      <c r="C50" s="112" t="s">
        <v>2</v>
      </c>
      <c r="D50" s="52">
        <f>D5+D8+D11+D14+D17+D20+D23+D26+D29+D32+D35+D41+D44+D47+D38</f>
        <v>6604386</v>
      </c>
      <c r="E50" s="54">
        <f t="shared" si="15"/>
        <v>6515747</v>
      </c>
      <c r="F50" s="13">
        <f t="shared" si="15"/>
        <v>9661150</v>
      </c>
      <c r="G50" s="13">
        <f t="shared" si="15"/>
        <v>8463994</v>
      </c>
      <c r="H50" s="13">
        <f t="shared" si="15"/>
        <v>7401862</v>
      </c>
      <c r="I50" s="20">
        <f t="shared" si="15"/>
        <v>5759811</v>
      </c>
      <c r="J50" s="28">
        <f>SUM(D50:I50)</f>
        <v>44406950</v>
      </c>
      <c r="K50" s="24">
        <f t="shared" si="16"/>
        <v>8890177</v>
      </c>
      <c r="L50" s="13">
        <f t="shared" si="16"/>
        <v>4704128</v>
      </c>
      <c r="M50" s="13">
        <f t="shared" si="16"/>
        <v>12181703</v>
      </c>
      <c r="N50" s="13">
        <f t="shared" si="16"/>
        <v>10570721</v>
      </c>
      <c r="O50" s="56">
        <f t="shared" si="16"/>
        <v>8101429</v>
      </c>
      <c r="P50" s="57">
        <f t="shared" si="16"/>
        <v>4392991</v>
      </c>
      <c r="Q50" s="28">
        <f>SUM(K50:P50)</f>
        <v>48841149</v>
      </c>
      <c r="R50" s="24">
        <f>J50+Q50</f>
        <v>93248099</v>
      </c>
    </row>
    <row r="51" spans="1:18" ht="15" customHeight="1" thickBot="1">
      <c r="A51" s="164"/>
      <c r="B51" s="113" t="s">
        <v>18</v>
      </c>
      <c r="C51" s="113" t="s">
        <v>3</v>
      </c>
      <c r="D51" s="37">
        <f>IF(OR(D49=0,D50=0)," ",D50/D49*1000)</f>
        <v>60063.89828658736</v>
      </c>
      <c r="E51" s="12">
        <f>IF(OR(E49=0,E50=0)," ",E50/E49*1000)</f>
        <v>61545.95345146787</v>
      </c>
      <c r="F51" s="12">
        <f aca="true" t="shared" si="17" ref="F51:Q51">IF(OR(F49=0,F50=0)," ",(F50/F49)*1000)</f>
        <v>54731.81205316172</v>
      </c>
      <c r="G51" s="12">
        <f t="shared" si="17"/>
        <v>51812.54667662434</v>
      </c>
      <c r="H51" s="12">
        <f t="shared" si="17"/>
        <v>45612.233327992704</v>
      </c>
      <c r="I51" s="19">
        <f t="shared" si="17"/>
        <v>45710.60901861816</v>
      </c>
      <c r="J51" s="27">
        <f t="shared" si="17"/>
        <v>52615.86712544314</v>
      </c>
      <c r="K51" s="23">
        <f t="shared" si="17"/>
        <v>48576.22052837199</v>
      </c>
      <c r="L51" s="12">
        <f t="shared" si="17"/>
        <v>57703.7854812198</v>
      </c>
      <c r="M51" s="12">
        <f t="shared" si="17"/>
        <v>55963.316534434685</v>
      </c>
      <c r="N51" s="12">
        <f t="shared" si="17"/>
        <v>63339.830665891706</v>
      </c>
      <c r="O51" s="12">
        <f>IF(OR(O49=0,O50=0)," ",O50/O49*1000)</f>
        <v>60173.27589408401</v>
      </c>
      <c r="P51" s="47">
        <f>IF(OR(P49=0,P50=0)," ",P50/P49*1000)</f>
        <v>58575.556355587556</v>
      </c>
      <c r="Q51" s="27">
        <f t="shared" si="17"/>
        <v>56875.958827618895</v>
      </c>
      <c r="R51" s="23">
        <f>IF(OR(R49=0,R50=0)," ",(R50/R49)*1000)</f>
        <v>54764.3610351703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>
        <v>20500</v>
      </c>
      <c r="G4" s="45"/>
      <c r="H4" s="45">
        <v>3000</v>
      </c>
      <c r="I4" s="46"/>
      <c r="J4" s="49">
        <f>SUM(D4:I4)</f>
        <v>23500</v>
      </c>
      <c r="K4" s="101">
        <v>29255</v>
      </c>
      <c r="L4" s="70"/>
      <c r="M4" s="70">
        <v>38930</v>
      </c>
      <c r="N4" s="70">
        <v>35058</v>
      </c>
      <c r="O4" s="70">
        <v>3095</v>
      </c>
      <c r="P4" s="71">
        <v>19636</v>
      </c>
      <c r="Q4" s="29">
        <f>SUM(K4:P4)</f>
        <v>125974</v>
      </c>
      <c r="R4" s="22">
        <f>J4+Q4</f>
        <v>149474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>
        <v>984889</v>
      </c>
      <c r="G5" s="45"/>
      <c r="H5" s="45">
        <v>142001</v>
      </c>
      <c r="I5" s="46"/>
      <c r="J5" s="103">
        <f>SUM(D5:I5)</f>
        <v>1126890</v>
      </c>
      <c r="K5" s="101">
        <v>1220459</v>
      </c>
      <c r="L5" s="70"/>
      <c r="M5" s="70">
        <v>2180865</v>
      </c>
      <c r="N5" s="70">
        <v>2507539</v>
      </c>
      <c r="O5" s="70">
        <v>155664</v>
      </c>
      <c r="P5" s="71">
        <v>1259708</v>
      </c>
      <c r="Q5" s="28">
        <f>SUM(K5:P5)</f>
        <v>7324235</v>
      </c>
      <c r="R5" s="22">
        <f>J5+Q5</f>
        <v>8451125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>
        <v>48043.365853658535</v>
      </c>
      <c r="G6" s="12" t="s">
        <v>53</v>
      </c>
      <c r="H6" s="12">
        <v>47333.666666666664</v>
      </c>
      <c r="I6" s="47" t="s">
        <v>53</v>
      </c>
      <c r="J6" s="27">
        <f>IF(OR(J4=0,J5=0)," ",J5/J4*1000)</f>
        <v>47952.765957446805</v>
      </c>
      <c r="K6" s="154">
        <v>41717.96274141173</v>
      </c>
      <c r="L6" s="12" t="s">
        <v>53</v>
      </c>
      <c r="M6" s="12">
        <v>56020.164397636785</v>
      </c>
      <c r="N6" s="12">
        <v>71525.44355068743</v>
      </c>
      <c r="O6" s="12">
        <v>50295.31502423264</v>
      </c>
      <c r="P6" s="47">
        <v>64152.98431452434</v>
      </c>
      <c r="Q6" s="27">
        <f>IF(OR(Q4=0,Q5=0)," ",Q5/Q4*1000)</f>
        <v>58140.846523885884</v>
      </c>
      <c r="R6" s="23">
        <f>IF(OR(R4=0,R5=0)," ",R5/R4*1000)</f>
        <v>56539.097100499086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24737</v>
      </c>
      <c r="E7" s="45">
        <v>35704</v>
      </c>
      <c r="F7" s="45">
        <v>18720</v>
      </c>
      <c r="G7" s="45">
        <v>12140</v>
      </c>
      <c r="H7" s="45"/>
      <c r="I7" s="46"/>
      <c r="J7" s="103">
        <f>SUM(D7:I7)</f>
        <v>91301</v>
      </c>
      <c r="K7" s="101"/>
      <c r="L7" s="70"/>
      <c r="M7" s="70"/>
      <c r="N7" s="70">
        <v>11838</v>
      </c>
      <c r="O7" s="70"/>
      <c r="P7" s="71"/>
      <c r="Q7" s="26">
        <f>SUM(K7:P7)</f>
        <v>11838</v>
      </c>
      <c r="R7" s="22">
        <f>J7+Q7</f>
        <v>103139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1534034</v>
      </c>
      <c r="E8" s="45">
        <v>2004432</v>
      </c>
      <c r="F8" s="45">
        <v>965845</v>
      </c>
      <c r="G8" s="45">
        <v>571762</v>
      </c>
      <c r="H8" s="45"/>
      <c r="I8" s="46"/>
      <c r="J8" s="103">
        <f>SUM(D8:I8)</f>
        <v>5076073</v>
      </c>
      <c r="K8" s="101"/>
      <c r="L8" s="70"/>
      <c r="M8" s="70"/>
      <c r="N8" s="70">
        <v>704260</v>
      </c>
      <c r="O8" s="70"/>
      <c r="P8" s="71"/>
      <c r="Q8" s="26">
        <f>SUM(K8:P8)</f>
        <v>704260</v>
      </c>
      <c r="R8" s="22">
        <f>J8+Q8</f>
        <v>5780333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62013.74459311962</v>
      </c>
      <c r="E9" s="12">
        <v>56140.264396146085</v>
      </c>
      <c r="F9" s="12">
        <v>51594.28418803419</v>
      </c>
      <c r="G9" s="12">
        <v>47097.364085667214</v>
      </c>
      <c r="H9" s="12" t="s">
        <v>53</v>
      </c>
      <c r="I9" s="47" t="s">
        <v>53</v>
      </c>
      <c r="J9" s="27">
        <f>IF(OR(J7=0,J8=0)," ",J8/J7*1000)</f>
        <v>55597.12379930122</v>
      </c>
      <c r="K9" s="154" t="s">
        <v>53</v>
      </c>
      <c r="L9" s="12" t="s">
        <v>53</v>
      </c>
      <c r="M9" s="12" t="s">
        <v>53</v>
      </c>
      <c r="N9" s="12">
        <v>59491.46815340429</v>
      </c>
      <c r="O9" s="12" t="s">
        <v>53</v>
      </c>
      <c r="P9" s="47" t="s">
        <v>53</v>
      </c>
      <c r="Q9" s="27">
        <f>IF(OR(Q7=0,Q8=0)," ",Q8/Q7*1000)</f>
        <v>59491.46815340429</v>
      </c>
      <c r="R9" s="23">
        <f>IF(OR(R7=0,R8=0)," ",R8/R7*1000)</f>
        <v>56044.10552749203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16792</v>
      </c>
      <c r="G10" s="45">
        <v>4303</v>
      </c>
      <c r="H10" s="45">
        <v>10012</v>
      </c>
      <c r="I10" s="46">
        <v>8898</v>
      </c>
      <c r="J10" s="49">
        <f>SUM(D10:I10)</f>
        <v>40005</v>
      </c>
      <c r="K10" s="101">
        <v>6488</v>
      </c>
      <c r="L10" s="70"/>
      <c r="M10" s="70"/>
      <c r="N10" s="70">
        <v>23624</v>
      </c>
      <c r="O10" s="70"/>
      <c r="P10" s="71"/>
      <c r="Q10" s="26">
        <f>SUM(K10:P10)</f>
        <v>30112</v>
      </c>
      <c r="R10" s="22">
        <f>J10+Q10</f>
        <v>70117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1026324</v>
      </c>
      <c r="G11" s="45">
        <v>177921</v>
      </c>
      <c r="H11" s="45">
        <v>414820</v>
      </c>
      <c r="I11" s="46">
        <v>384147</v>
      </c>
      <c r="J11" s="49">
        <f>SUM(D11:I11)</f>
        <v>2003212</v>
      </c>
      <c r="K11" s="101">
        <v>283659</v>
      </c>
      <c r="L11" s="70"/>
      <c r="M11" s="70"/>
      <c r="N11" s="70">
        <v>1334035</v>
      </c>
      <c r="O11" s="70"/>
      <c r="P11" s="71"/>
      <c r="Q11" s="28">
        <f>SUM(K11:P11)</f>
        <v>1617694</v>
      </c>
      <c r="R11" s="24">
        <f>J11+Q11</f>
        <v>3620906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61119.818961410194</v>
      </c>
      <c r="G12" s="12">
        <v>41348.129212177555</v>
      </c>
      <c r="H12" s="12">
        <v>41432.28126248502</v>
      </c>
      <c r="I12" s="47">
        <v>43172.285906945384</v>
      </c>
      <c r="J12" s="27">
        <f>IF(OR(J10=0,J11=0)," ",J11/J10*1000)</f>
        <v>50074.04074490689</v>
      </c>
      <c r="K12" s="154">
        <v>43720.56103575832</v>
      </c>
      <c r="L12" s="12" t="s">
        <v>53</v>
      </c>
      <c r="M12" s="12" t="s">
        <v>53</v>
      </c>
      <c r="N12" s="12">
        <v>56469.48018963766</v>
      </c>
      <c r="O12" s="12" t="s">
        <v>53</v>
      </c>
      <c r="P12" s="47" t="s">
        <v>53</v>
      </c>
      <c r="Q12" s="27">
        <f>IF(OR(Q10=0,Q11=0)," ",Q11/Q10*1000)</f>
        <v>53722.56907545165</v>
      </c>
      <c r="R12" s="23">
        <f>IF(OR(R10=0,R11=0)," ",R11/R10*1000)</f>
        <v>51640.914471526165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23703</v>
      </c>
      <c r="E13" s="45">
        <v>19986</v>
      </c>
      <c r="F13" s="45"/>
      <c r="G13" s="45">
        <v>42024</v>
      </c>
      <c r="H13" s="45">
        <v>38308</v>
      </c>
      <c r="I13" s="46">
        <v>34718</v>
      </c>
      <c r="J13" s="49">
        <f>SUM(D13:I13)</f>
        <v>158739</v>
      </c>
      <c r="K13" s="101">
        <v>17887</v>
      </c>
      <c r="L13" s="70">
        <v>43611</v>
      </c>
      <c r="M13" s="70">
        <v>34989</v>
      </c>
      <c r="N13" s="70">
        <v>4772</v>
      </c>
      <c r="O13" s="70">
        <v>41394</v>
      </c>
      <c r="P13" s="71">
        <v>10328</v>
      </c>
      <c r="Q13" s="26">
        <f>SUM(K13:P13)</f>
        <v>152981</v>
      </c>
      <c r="R13" s="22">
        <f>J13+Q13</f>
        <v>311720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1406047</v>
      </c>
      <c r="E14" s="45">
        <v>1262006</v>
      </c>
      <c r="F14" s="45"/>
      <c r="G14" s="45">
        <v>2299572</v>
      </c>
      <c r="H14" s="45">
        <v>1643026</v>
      </c>
      <c r="I14" s="46">
        <v>1500192</v>
      </c>
      <c r="J14" s="49">
        <f>SUM(D14:I14)</f>
        <v>8110843</v>
      </c>
      <c r="K14" s="101">
        <v>802740</v>
      </c>
      <c r="L14" s="70">
        <v>2263945</v>
      </c>
      <c r="M14" s="70">
        <v>1834570</v>
      </c>
      <c r="N14" s="70">
        <v>278168</v>
      </c>
      <c r="O14" s="70">
        <v>2757381</v>
      </c>
      <c r="P14" s="71">
        <v>576784</v>
      </c>
      <c r="Q14" s="28">
        <f>SUM(K14:P14)</f>
        <v>8513588</v>
      </c>
      <c r="R14" s="24">
        <f>J14+Q14</f>
        <v>16624431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59319.36885626292</v>
      </c>
      <c r="E15" s="12">
        <v>63144.50115080557</v>
      </c>
      <c r="F15" s="12" t="s">
        <v>53</v>
      </c>
      <c r="G15" s="12">
        <v>54720.44545973729</v>
      </c>
      <c r="H15" s="12">
        <v>42889.89245066305</v>
      </c>
      <c r="I15" s="47">
        <v>43210.78403133821</v>
      </c>
      <c r="J15" s="27">
        <f>IF(OR(J13=0,J14=0)," ",J14/J13*1000)</f>
        <v>51095.46488260604</v>
      </c>
      <c r="K15" s="154">
        <v>44878.40330966624</v>
      </c>
      <c r="L15" s="12">
        <v>51912.24691018321</v>
      </c>
      <c r="M15" s="12">
        <v>52432.764583154705</v>
      </c>
      <c r="N15" s="12">
        <v>58291.70159262364</v>
      </c>
      <c r="O15" s="12">
        <v>66613.05986374838</v>
      </c>
      <c r="P15" s="47">
        <v>55846.63051897754</v>
      </c>
      <c r="Q15" s="27">
        <f>IF(OR(Q13=0,Q14=0)," ",Q14/Q13*1000)</f>
        <v>55651.276955961854</v>
      </c>
      <c r="R15" s="23">
        <f>IF(OR(R13=0,R14=0)," ",R14/R13*1000)</f>
        <v>53331.29411009881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19045</v>
      </c>
      <c r="E16" s="45">
        <v>2000</v>
      </c>
      <c r="F16" s="45">
        <v>22391</v>
      </c>
      <c r="G16" s="45">
        <v>20466</v>
      </c>
      <c r="H16" s="45">
        <v>27922</v>
      </c>
      <c r="I16" s="46">
        <v>22939</v>
      </c>
      <c r="J16" s="49">
        <f>SUM(D16:I16)</f>
        <v>114763</v>
      </c>
      <c r="K16" s="101">
        <v>45802</v>
      </c>
      <c r="L16" s="70">
        <v>3154</v>
      </c>
      <c r="M16" s="70">
        <v>50778</v>
      </c>
      <c r="N16" s="70">
        <v>13890</v>
      </c>
      <c r="O16" s="70">
        <v>28416</v>
      </c>
      <c r="P16" s="71">
        <v>23973</v>
      </c>
      <c r="Q16" s="26">
        <f>SUM(K16:P16)</f>
        <v>166013</v>
      </c>
      <c r="R16" s="22">
        <f>J16+Q16</f>
        <v>280776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1146672</v>
      </c>
      <c r="E17" s="45">
        <v>118912</v>
      </c>
      <c r="F17" s="45">
        <v>1126327</v>
      </c>
      <c r="G17" s="45">
        <v>1406955</v>
      </c>
      <c r="H17" s="45">
        <v>1215592</v>
      </c>
      <c r="I17" s="46">
        <v>918099</v>
      </c>
      <c r="J17" s="49">
        <f>SUM(D17:I17)</f>
        <v>5932557</v>
      </c>
      <c r="K17" s="101">
        <v>2172736</v>
      </c>
      <c r="L17" s="70">
        <v>142283</v>
      </c>
      <c r="M17" s="70">
        <v>2662726</v>
      </c>
      <c r="N17" s="70">
        <v>857638</v>
      </c>
      <c r="O17" s="70">
        <v>1611644</v>
      </c>
      <c r="P17" s="71">
        <v>1270669</v>
      </c>
      <c r="Q17" s="26">
        <f>SUM(K17:P17)</f>
        <v>8717696</v>
      </c>
      <c r="R17" s="22">
        <f>J17+Q17</f>
        <v>14650253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54">
        <v>60208.558676818066</v>
      </c>
      <c r="E18" s="12">
        <v>59456</v>
      </c>
      <c r="F18" s="12">
        <v>50302.66624983252</v>
      </c>
      <c r="G18" s="12">
        <v>68745.9689240692</v>
      </c>
      <c r="H18" s="12">
        <v>43535.27684263305</v>
      </c>
      <c r="I18" s="47">
        <v>40023.497101007015</v>
      </c>
      <c r="J18" s="27">
        <f>IF(OR(J16=0,J17=0)," ",J17/J16*1000)</f>
        <v>51693.9867378859</v>
      </c>
      <c r="K18" s="154">
        <v>47437.57914501551</v>
      </c>
      <c r="L18" s="12">
        <v>45111.921369689284</v>
      </c>
      <c r="M18" s="12">
        <v>52438.575761156404</v>
      </c>
      <c r="N18" s="12">
        <v>61744.99640028797</v>
      </c>
      <c r="O18" s="12">
        <v>56716.07545045045</v>
      </c>
      <c r="P18" s="47">
        <v>53004.17135944604</v>
      </c>
      <c r="Q18" s="27">
        <f>IF(OR(Q16=0,Q17=0)," ",Q17/Q16*1000)</f>
        <v>52512.128568244654</v>
      </c>
      <c r="R18" s="23">
        <f>IF(OR(R16=0,R17=0)," ",R17/R16*1000)</f>
        <v>52177.72530415705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>
        <v>5438</v>
      </c>
      <c r="J19" s="49">
        <f>SUM(D19:I19)</f>
        <v>5438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5438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>
        <v>234701</v>
      </c>
      <c r="J20" s="49">
        <f>SUM(D20:I20)</f>
        <v>234701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43159.43361529974</v>
      </c>
      <c r="J21" s="27">
        <f>IF(OR(J19=0,J20=0)," ",J20/J19*1000)</f>
        <v>43159.43361529974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>
        <f>IF(OR(R19=0,R20=0)," ",R20/R19*1000)</f>
        <v>43159.43361529974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29690</v>
      </c>
      <c r="E31" s="45">
        <v>20160</v>
      </c>
      <c r="F31" s="45">
        <v>27971</v>
      </c>
      <c r="G31" s="45">
        <v>32346</v>
      </c>
      <c r="H31" s="45">
        <v>18965</v>
      </c>
      <c r="I31" s="46">
        <v>11585</v>
      </c>
      <c r="J31" s="49">
        <f>SUM(D31:I31)</f>
        <v>140717</v>
      </c>
      <c r="K31" s="101">
        <v>51508</v>
      </c>
      <c r="L31" s="70">
        <v>13121</v>
      </c>
      <c r="M31" s="70">
        <v>46220</v>
      </c>
      <c r="N31" s="70">
        <v>35493</v>
      </c>
      <c r="O31" s="70">
        <v>50304</v>
      </c>
      <c r="P31" s="71">
        <v>7979</v>
      </c>
      <c r="Q31" s="26">
        <f>SUM(K31:P31)</f>
        <v>204625</v>
      </c>
      <c r="R31" s="22">
        <f>J31+Q31</f>
        <v>345342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1608103</v>
      </c>
      <c r="E32" s="45">
        <v>1234294</v>
      </c>
      <c r="F32" s="45">
        <v>1630393</v>
      </c>
      <c r="G32" s="45">
        <v>1386371</v>
      </c>
      <c r="H32" s="45">
        <v>900794</v>
      </c>
      <c r="I32" s="46">
        <v>440320</v>
      </c>
      <c r="J32" s="49">
        <f>SUM(D32:I32)</f>
        <v>7200275</v>
      </c>
      <c r="K32" s="101">
        <v>2418557</v>
      </c>
      <c r="L32" s="70">
        <v>555842</v>
      </c>
      <c r="M32" s="70">
        <v>2420314</v>
      </c>
      <c r="N32" s="70">
        <v>2172874</v>
      </c>
      <c r="O32" s="70">
        <v>2755692</v>
      </c>
      <c r="P32" s="71">
        <v>365151</v>
      </c>
      <c r="Q32" s="28">
        <f>SUM(K32:P32)</f>
        <v>10688430</v>
      </c>
      <c r="R32" s="24">
        <f>J32+Q32</f>
        <v>17888705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54163.118895250926</v>
      </c>
      <c r="E33" s="12">
        <v>61224.9007936508</v>
      </c>
      <c r="F33" s="12">
        <v>58288.69185942583</v>
      </c>
      <c r="G33" s="12">
        <v>42860.66283311693</v>
      </c>
      <c r="H33" s="12">
        <v>47497.706301080936</v>
      </c>
      <c r="I33" s="47">
        <v>38007.768666378935</v>
      </c>
      <c r="J33" s="27">
        <f>IF(OR(J31=0,J32=0)," ",J32/J31*1000)</f>
        <v>51168.47999886296</v>
      </c>
      <c r="K33" s="154">
        <v>46954.97786751572</v>
      </c>
      <c r="L33" s="12">
        <v>42362.777227345476</v>
      </c>
      <c r="M33" s="12">
        <v>52365.08005192557</v>
      </c>
      <c r="N33" s="12">
        <v>61219.78981771054</v>
      </c>
      <c r="O33" s="12">
        <v>54780.77290076336</v>
      </c>
      <c r="P33" s="47">
        <v>45764.0055144755</v>
      </c>
      <c r="Q33" s="27">
        <f>IF(OR(Q31=0,Q32=0)," ",Q32/Q31*1000)</f>
        <v>52234.23335369579</v>
      </c>
      <c r="R33" s="23">
        <f>IF(OR(R31=0,R32=0)," ",R32/R31*1000)</f>
        <v>51799.96930578962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975</v>
      </c>
      <c r="E40" s="45">
        <v>988</v>
      </c>
      <c r="F40" s="45">
        <v>1042</v>
      </c>
      <c r="G40" s="45">
        <v>1091</v>
      </c>
      <c r="H40" s="45">
        <v>1200</v>
      </c>
      <c r="I40" s="46">
        <v>2200</v>
      </c>
      <c r="J40" s="49">
        <f>SUM(D40:I40)</f>
        <v>7496</v>
      </c>
      <c r="K40" s="101">
        <v>2590</v>
      </c>
      <c r="L40" s="70">
        <v>3596</v>
      </c>
      <c r="M40" s="70">
        <v>3097</v>
      </c>
      <c r="N40" s="70">
        <v>1784</v>
      </c>
      <c r="O40" s="70">
        <v>1076</v>
      </c>
      <c r="P40" s="71">
        <v>999</v>
      </c>
      <c r="Q40" s="26">
        <f>SUM(K40:P40)</f>
        <v>13142</v>
      </c>
      <c r="R40" s="22">
        <f>J40+Q40</f>
        <v>20638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223762</v>
      </c>
      <c r="E41" s="45">
        <v>232871</v>
      </c>
      <c r="F41" s="45">
        <v>237666</v>
      </c>
      <c r="G41" s="45">
        <v>253501</v>
      </c>
      <c r="H41" s="45">
        <v>279230</v>
      </c>
      <c r="I41" s="46">
        <v>506731</v>
      </c>
      <c r="J41" s="49">
        <f>SUM(D41:I41)</f>
        <v>1733761</v>
      </c>
      <c r="K41" s="101">
        <v>598010</v>
      </c>
      <c r="L41" s="70">
        <v>824844</v>
      </c>
      <c r="M41" s="70">
        <v>711748</v>
      </c>
      <c r="N41" s="70">
        <v>413226</v>
      </c>
      <c r="O41" s="70">
        <v>247864</v>
      </c>
      <c r="P41" s="71">
        <v>230249</v>
      </c>
      <c r="Q41" s="26">
        <f>SUM(K41:P41)</f>
        <v>3025941</v>
      </c>
      <c r="R41" s="22">
        <f>J41+Q41</f>
        <v>4759702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229499.4871794872</v>
      </c>
      <c r="E42" s="12">
        <v>235699.39271255062</v>
      </c>
      <c r="F42" s="12">
        <v>228086.37236084454</v>
      </c>
      <c r="G42" s="12">
        <v>232356.55362053163</v>
      </c>
      <c r="H42" s="12">
        <v>232691.66666666666</v>
      </c>
      <c r="I42" s="47">
        <v>230332.27272727274</v>
      </c>
      <c r="J42" s="27">
        <f>IF(OR(J40=0,J41=0)," ",J41/J40*1000)</f>
        <v>231291.4887940235</v>
      </c>
      <c r="K42" s="154">
        <v>230891.8918918919</v>
      </c>
      <c r="L42" s="12">
        <v>229378.1979977753</v>
      </c>
      <c r="M42" s="12">
        <v>229818.5340652244</v>
      </c>
      <c r="N42" s="12">
        <v>231628.92376681615</v>
      </c>
      <c r="O42" s="12">
        <v>230356.87732342008</v>
      </c>
      <c r="P42" s="47">
        <v>230479.47947947946</v>
      </c>
      <c r="Q42" s="27">
        <f>IF(OR(Q40=0,Q41=0)," ",Q41/Q40*1000)</f>
        <v>230249.6575863643</v>
      </c>
      <c r="R42" s="23">
        <f>IF(OR(R40=0,R41=0)," ",R41/R40*1000)</f>
        <v>230628.06473495494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12</v>
      </c>
      <c r="F43" s="45"/>
      <c r="G43" s="45"/>
      <c r="H43" s="45"/>
      <c r="I43" s="46"/>
      <c r="J43" s="49">
        <f>SUM(D43:I43)</f>
        <v>12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>
        <v>3888</v>
      </c>
      <c r="F44" s="45">
        <v>1635</v>
      </c>
      <c r="G44" s="45"/>
      <c r="H44" s="45">
        <v>990</v>
      </c>
      <c r="I44" s="46"/>
      <c r="J44" s="49">
        <f>SUM(D44:I44)</f>
        <v>6513</v>
      </c>
      <c r="K44" s="101"/>
      <c r="L44" s="70"/>
      <c r="M44" s="70">
        <v>375</v>
      </c>
      <c r="N44" s="70"/>
      <c r="O44" s="70">
        <v>684</v>
      </c>
      <c r="P44" s="71"/>
      <c r="Q44" s="26">
        <f>SUM(K44:P44)</f>
        <v>1059</v>
      </c>
      <c r="R44" s="22">
        <f>J44+Q44</f>
        <v>7572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324000</v>
      </c>
      <c r="F45" s="12" t="s">
        <v>53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542750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>
        <f>IF(OR(R43=0,R44=0)," ",R44/R43*1000)</f>
        <v>631000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>
        <v>8013</v>
      </c>
      <c r="H46" s="45">
        <v>17962</v>
      </c>
      <c r="I46" s="46"/>
      <c r="J46" s="49">
        <f>SUM(D46:I46)</f>
        <v>25975</v>
      </c>
      <c r="K46" s="101"/>
      <c r="L46" s="70">
        <v>0</v>
      </c>
      <c r="M46" s="70"/>
      <c r="N46" s="70">
        <v>18821</v>
      </c>
      <c r="O46" s="70"/>
      <c r="P46" s="71"/>
      <c r="Q46" s="29">
        <f>SUM(K46:P46)</f>
        <v>18821</v>
      </c>
      <c r="R46" s="25">
        <f>J46+Q46</f>
        <v>44796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3041</v>
      </c>
      <c r="E47" s="45">
        <v>2967</v>
      </c>
      <c r="F47" s="45">
        <v>5998</v>
      </c>
      <c r="G47" s="45">
        <v>362958</v>
      </c>
      <c r="H47" s="45">
        <v>796528</v>
      </c>
      <c r="I47" s="46">
        <v>2843</v>
      </c>
      <c r="J47" s="49">
        <f>SUM(D47:I47)</f>
        <v>1174335</v>
      </c>
      <c r="K47" s="101">
        <v>5919</v>
      </c>
      <c r="L47" s="70">
        <v>9024</v>
      </c>
      <c r="M47" s="70">
        <v>629</v>
      </c>
      <c r="N47" s="70">
        <v>1046465</v>
      </c>
      <c r="O47" s="70">
        <v>4733</v>
      </c>
      <c r="P47" s="71">
        <v>6098</v>
      </c>
      <c r="Q47" s="28">
        <f>SUM(K47:P47)</f>
        <v>1072868</v>
      </c>
      <c r="R47" s="24">
        <f>J47+Q47</f>
        <v>2247203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45296.14376637964</v>
      </c>
      <c r="H48" s="12">
        <v>44345.17314330253</v>
      </c>
      <c r="I48" s="47" t="s">
        <v>53</v>
      </c>
      <c r="J48" s="27">
        <f>IF(OR(J46=0,J47=0)," ",J47/J46*1000)</f>
        <v>45210.2021174206</v>
      </c>
      <c r="K48" s="154" t="s">
        <v>53</v>
      </c>
      <c r="L48" s="12" t="s">
        <v>53</v>
      </c>
      <c r="M48" s="12" t="s">
        <v>53</v>
      </c>
      <c r="N48" s="12">
        <v>55600.924499229586</v>
      </c>
      <c r="O48" s="12" t="s">
        <v>53</v>
      </c>
      <c r="P48" s="47" t="s">
        <v>53</v>
      </c>
      <c r="Q48" s="27">
        <f>IF(OR(Q46=0,Q47=0)," ",Q47/Q46*1000)</f>
        <v>57003.77238191382</v>
      </c>
      <c r="R48" s="23">
        <f>IF(OR(R46=0,R47=0)," ",R47/R46*1000)</f>
        <v>50165.26029109742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98150</v>
      </c>
      <c r="E49" s="53">
        <f aca="true" t="shared" si="0" ref="E49:H50">E4+E7+E10+E13+E16+E19+E22+E25+E28+E31+E34+E37+E40+E46+E43</f>
        <v>78850</v>
      </c>
      <c r="F49" s="53">
        <f t="shared" si="0"/>
        <v>107416</v>
      </c>
      <c r="G49" s="53">
        <f t="shared" si="0"/>
        <v>120383</v>
      </c>
      <c r="H49" s="53">
        <f t="shared" si="0"/>
        <v>117369</v>
      </c>
      <c r="I49" s="53">
        <f>I4+I7+I10+I13+I16+I19+I22+I25+I28+I31+I34+I37+I40+I46+I43</f>
        <v>85778</v>
      </c>
      <c r="J49" s="102">
        <f>SUM(D49:I49)</f>
        <v>607946</v>
      </c>
      <c r="K49" s="53">
        <f>K4+K7+K10+K13+K16+K19+K22+K25+K28+K31+K34+K37+K40+K46+K43</f>
        <v>153530</v>
      </c>
      <c r="L49" s="53">
        <f>L4+L7+L10+L13+L16+L19+L22+L25+L28+L31+L34+L37+L40+L46+L43</f>
        <v>63482</v>
      </c>
      <c r="M49" s="14">
        <f aca="true" t="shared" si="1" ref="M49:P50">M4+M7+M10+M13+M16+M19+M22+M25+M28+M31+M34+M37+M40+M46+M43</f>
        <v>174014</v>
      </c>
      <c r="N49" s="14">
        <f t="shared" si="1"/>
        <v>145280</v>
      </c>
      <c r="O49" s="53">
        <f t="shared" si="1"/>
        <v>124285</v>
      </c>
      <c r="P49" s="55">
        <f t="shared" si="1"/>
        <v>62915</v>
      </c>
      <c r="Q49" s="29">
        <f>SUM(K49:P49)</f>
        <v>723506</v>
      </c>
      <c r="R49" s="25">
        <f>J49+Q49</f>
        <v>1331452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5921659</v>
      </c>
      <c r="E50" s="54">
        <f t="shared" si="0"/>
        <v>4859370</v>
      </c>
      <c r="F50" s="53">
        <f t="shared" si="0"/>
        <v>5979077</v>
      </c>
      <c r="G50" s="53">
        <f t="shared" si="0"/>
        <v>6459040</v>
      </c>
      <c r="H50" s="53">
        <f t="shared" si="0"/>
        <v>5392981</v>
      </c>
      <c r="I50" s="53">
        <f>I5+I8+I11+I14+I17+I20+I23+I26+I29+I32+I35+I38+I41+I47+I44</f>
        <v>3987033</v>
      </c>
      <c r="J50" s="102">
        <f>SUM(D50:I50)</f>
        <v>32599160</v>
      </c>
      <c r="K50" s="53">
        <f>K5+K8+K11+K14+K17+K20+K23+K26+K29+K32+K35+K38+K41+K47+K44</f>
        <v>7502080</v>
      </c>
      <c r="L50" s="56">
        <f>L5+L8+L11+L14+L17+L20+L23+L26+L29+L32+L35+L38+L41+L47+L44</f>
        <v>3795938</v>
      </c>
      <c r="M50" s="13">
        <f t="shared" si="1"/>
        <v>9811227</v>
      </c>
      <c r="N50" s="13">
        <f t="shared" si="1"/>
        <v>9314205</v>
      </c>
      <c r="O50" s="56">
        <f t="shared" si="1"/>
        <v>7533662</v>
      </c>
      <c r="P50" s="57">
        <f t="shared" si="1"/>
        <v>3708659</v>
      </c>
      <c r="Q50" s="28">
        <f>SUM(K50:P50)</f>
        <v>41665771</v>
      </c>
      <c r="R50" s="24">
        <f>J50+Q50</f>
        <v>74264931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60332.74579724911</v>
      </c>
      <c r="E51" s="12">
        <f aca="true" t="shared" si="2" ref="E51:L51">IF(OR(E49=0,E50=0)," ",E50/E49*1000)</f>
        <v>61628.027901078</v>
      </c>
      <c r="F51" s="12">
        <f t="shared" si="2"/>
        <v>55662.81559544202</v>
      </c>
      <c r="G51" s="12">
        <f t="shared" si="2"/>
        <v>53654.08737114044</v>
      </c>
      <c r="H51" s="12">
        <f t="shared" si="2"/>
        <v>45948.93881689373</v>
      </c>
      <c r="I51" s="12">
        <f>IF(OR(I49=0,I50=0)," ",I50/I49*1000)</f>
        <v>46480.8342465434</v>
      </c>
      <c r="J51" s="27">
        <f t="shared" si="2"/>
        <v>53621.80193635619</v>
      </c>
      <c r="K51" s="12">
        <f>IF(OR(K49=0,K50=0)," ",K50/K49*1000)</f>
        <v>48863.935387220736</v>
      </c>
      <c r="L51" s="12">
        <f t="shared" si="2"/>
        <v>59795.50108692228</v>
      </c>
      <c r="M51" s="12">
        <f aca="true" t="shared" si="3" ref="M51:R51">IF(OR(M49=0,M50=0)," ",M50/M49*1000)</f>
        <v>56381.82560023906</v>
      </c>
      <c r="N51" s="12">
        <f t="shared" si="3"/>
        <v>64112.09388766519</v>
      </c>
      <c r="O51" s="12">
        <f t="shared" si="3"/>
        <v>60616.01963229674</v>
      </c>
      <c r="P51" s="47">
        <f t="shared" si="3"/>
        <v>58947.13502344433</v>
      </c>
      <c r="Q51" s="27">
        <f t="shared" si="3"/>
        <v>57588.70140676097</v>
      </c>
      <c r="R51" s="23">
        <f t="shared" si="3"/>
        <v>55777.40016162806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9" ht="14.25">
      <c r="A53" s="111" t="str">
        <f>'総合計'!A62</f>
        <v>※4～12月は確定値、1～3月は確々報値。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44267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>
        <v>6100</v>
      </c>
      <c r="L4" s="70"/>
      <c r="M4" s="70">
        <v>1200</v>
      </c>
      <c r="N4" s="70">
        <v>1000</v>
      </c>
      <c r="O4" s="70">
        <v>1000</v>
      </c>
      <c r="P4" s="71"/>
      <c r="Q4" s="29">
        <f>SUM(K4:P4)</f>
        <v>9300</v>
      </c>
      <c r="R4" s="22">
        <f>J4+Q4</f>
        <v>9300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>
        <v>254436</v>
      </c>
      <c r="L5" s="70"/>
      <c r="M5" s="70">
        <v>61670</v>
      </c>
      <c r="N5" s="70">
        <v>51924</v>
      </c>
      <c r="O5" s="70">
        <v>51824</v>
      </c>
      <c r="P5" s="71"/>
      <c r="Q5" s="28">
        <f>SUM(K5:P5)</f>
        <v>419854</v>
      </c>
      <c r="R5" s="22">
        <f>J5+Q5</f>
        <v>419854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>
        <v>41710.81967213115</v>
      </c>
      <c r="L6" s="12" t="s">
        <v>53</v>
      </c>
      <c r="M6" s="12">
        <v>51391.666666666664</v>
      </c>
      <c r="N6" s="12">
        <v>51924</v>
      </c>
      <c r="O6" s="12">
        <v>51824</v>
      </c>
      <c r="P6" s="47" t="s">
        <v>53</v>
      </c>
      <c r="Q6" s="27">
        <f>IF(OR(Q4=0,Q5=0)," ",Q5/Q4*1000)</f>
        <v>45145.591397849465</v>
      </c>
      <c r="R6" s="23">
        <f>IF(OR(R4=0,R5=0)," ",R5/R4*1000)</f>
        <v>45145.591397849465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>
        <v>16621</v>
      </c>
      <c r="H7" s="45"/>
      <c r="I7" s="46"/>
      <c r="J7" s="49">
        <f>SUM(D7:I7)</f>
        <v>16621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16621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>
        <v>778031</v>
      </c>
      <c r="H8" s="45"/>
      <c r="I8" s="46"/>
      <c r="J8" s="49">
        <f>SUM(D8:I8)</f>
        <v>778031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778031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>
        <v>46810.11972805487</v>
      </c>
      <c r="H9" s="12" t="s">
        <v>53</v>
      </c>
      <c r="I9" s="47" t="s">
        <v>53</v>
      </c>
      <c r="J9" s="27">
        <f>IF(OR(J7=0,J8=0)," ",J8/J7*1000)</f>
        <v>46810.11972805487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>
        <f>IF(OR(R7=0,R8=0)," ",R8/R7*1000)</f>
        <v>46810.11972805487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26853</v>
      </c>
      <c r="G10" s="45">
        <v>8000</v>
      </c>
      <c r="H10" s="45"/>
      <c r="I10" s="46">
        <v>8025</v>
      </c>
      <c r="J10" s="49">
        <f>SUM(D10:I10)</f>
        <v>42878</v>
      </c>
      <c r="K10" s="101"/>
      <c r="L10" s="70"/>
      <c r="M10" s="70"/>
      <c r="N10" s="70">
        <v>10697</v>
      </c>
      <c r="O10" s="70"/>
      <c r="P10" s="71"/>
      <c r="Q10" s="26">
        <f>SUM(K10:P10)</f>
        <v>10697</v>
      </c>
      <c r="R10" s="22">
        <f>J10+Q10</f>
        <v>53575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1579673</v>
      </c>
      <c r="G11" s="45">
        <v>330777</v>
      </c>
      <c r="H11" s="45"/>
      <c r="I11" s="46">
        <v>338216</v>
      </c>
      <c r="J11" s="49">
        <f>SUM(D11:I11)</f>
        <v>2248666</v>
      </c>
      <c r="K11" s="101"/>
      <c r="L11" s="70"/>
      <c r="M11" s="70"/>
      <c r="N11" s="70">
        <v>621543</v>
      </c>
      <c r="O11" s="70"/>
      <c r="P11" s="71"/>
      <c r="Q11" s="28">
        <f>SUM(K11:P11)</f>
        <v>621543</v>
      </c>
      <c r="R11" s="24">
        <f>J11+Q11</f>
        <v>2870209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58826.6860313559</v>
      </c>
      <c r="G12" s="12">
        <v>41347.125</v>
      </c>
      <c r="H12" s="12" t="s">
        <v>53</v>
      </c>
      <c r="I12" s="47">
        <v>42145.29595015576</v>
      </c>
      <c r="J12" s="27">
        <f>IF(OR(J10=0,J11=0)," ",J11/J10*1000)</f>
        <v>52443.35090256075</v>
      </c>
      <c r="K12" s="154" t="s">
        <v>53</v>
      </c>
      <c r="L12" s="12" t="s">
        <v>53</v>
      </c>
      <c r="M12" s="12" t="s">
        <v>53</v>
      </c>
      <c r="N12" s="12">
        <v>58104.42180050482</v>
      </c>
      <c r="O12" s="12" t="s">
        <v>53</v>
      </c>
      <c r="P12" s="47" t="s">
        <v>53</v>
      </c>
      <c r="Q12" s="27">
        <f>IF(OR(Q10=0,Q11=0)," ",Q11/Q10*1000)</f>
        <v>58104.42180050482</v>
      </c>
      <c r="R12" s="23">
        <f>IF(OR(R10=0,R11=0)," ",R11/R10*1000)</f>
        <v>53573.663089127396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4796</v>
      </c>
      <c r="E13" s="45">
        <v>14988</v>
      </c>
      <c r="F13" s="45">
        <v>42249</v>
      </c>
      <c r="G13" s="45">
        <v>14363</v>
      </c>
      <c r="H13" s="45">
        <v>5000</v>
      </c>
      <c r="I13" s="46">
        <v>20105</v>
      </c>
      <c r="J13" s="49">
        <f>SUM(D13:I13)</f>
        <v>101501</v>
      </c>
      <c r="K13" s="101">
        <v>2000</v>
      </c>
      <c r="L13" s="70">
        <v>4792</v>
      </c>
      <c r="M13" s="70">
        <v>9916</v>
      </c>
      <c r="N13" s="70"/>
      <c r="O13" s="70"/>
      <c r="P13" s="71"/>
      <c r="Q13" s="26">
        <f>SUM(K13:P13)</f>
        <v>16708</v>
      </c>
      <c r="R13" s="22">
        <f>J13+Q13</f>
        <v>118209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294267</v>
      </c>
      <c r="E14" s="45">
        <v>885031</v>
      </c>
      <c r="F14" s="45">
        <v>2102400</v>
      </c>
      <c r="G14" s="45">
        <v>682937</v>
      </c>
      <c r="H14" s="45">
        <v>203195</v>
      </c>
      <c r="I14" s="46">
        <v>894833</v>
      </c>
      <c r="J14" s="49">
        <f>SUM(D14:I14)</f>
        <v>5062663</v>
      </c>
      <c r="K14" s="101">
        <v>90135</v>
      </c>
      <c r="L14" s="70">
        <v>242123</v>
      </c>
      <c r="M14" s="70">
        <v>525185</v>
      </c>
      <c r="N14" s="70"/>
      <c r="O14" s="70"/>
      <c r="P14" s="71"/>
      <c r="Q14" s="28">
        <f>SUM(K14:P14)</f>
        <v>857443</v>
      </c>
      <c r="R14" s="24">
        <f>J14+Q14</f>
        <v>5920106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61356.755629691404</v>
      </c>
      <c r="E15" s="12">
        <v>59049.30611155592</v>
      </c>
      <c r="F15" s="12">
        <v>49762.124547326566</v>
      </c>
      <c r="G15" s="12">
        <v>47548.35340806238</v>
      </c>
      <c r="H15" s="12">
        <v>40639</v>
      </c>
      <c r="I15" s="47">
        <v>44507.98308878389</v>
      </c>
      <c r="J15" s="27">
        <f>IF(OR(J13=0,J14=0)," ",J14/J13*1000)</f>
        <v>49877.961793479866</v>
      </c>
      <c r="K15" s="154">
        <v>45067.5</v>
      </c>
      <c r="L15" s="12">
        <v>50526.50250417362</v>
      </c>
      <c r="M15" s="12">
        <v>52963.392496974586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51319.308115872635</v>
      </c>
      <c r="R15" s="23">
        <f>IF(OR(R13=0,R14=0)," ",R14/R13*1000)</f>
        <v>50081.68582764426</v>
      </c>
      <c r="S15" s="10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7010</v>
      </c>
      <c r="E16" s="45"/>
      <c r="F16" s="45"/>
      <c r="G16" s="45"/>
      <c r="H16" s="45">
        <v>22824</v>
      </c>
      <c r="I16" s="46">
        <v>12098</v>
      </c>
      <c r="J16" s="49">
        <f>SUM(D16:I16)</f>
        <v>41932</v>
      </c>
      <c r="K16" s="101">
        <v>11370</v>
      </c>
      <c r="L16" s="70">
        <v>13248</v>
      </c>
      <c r="M16" s="70">
        <v>15585</v>
      </c>
      <c r="N16" s="70"/>
      <c r="O16" s="70">
        <v>9350</v>
      </c>
      <c r="P16" s="71">
        <v>12082</v>
      </c>
      <c r="Q16" s="26">
        <f>SUM(K16:P16)</f>
        <v>61635</v>
      </c>
      <c r="R16" s="22">
        <f>J16+Q16</f>
        <v>103567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388460</v>
      </c>
      <c r="E17" s="45"/>
      <c r="F17" s="45"/>
      <c r="G17" s="45"/>
      <c r="H17" s="45">
        <v>999739</v>
      </c>
      <c r="I17" s="46">
        <v>539729</v>
      </c>
      <c r="J17" s="49">
        <f>SUM(D17:I17)</f>
        <v>1927928</v>
      </c>
      <c r="K17" s="101">
        <v>556568</v>
      </c>
      <c r="L17" s="70">
        <v>666067</v>
      </c>
      <c r="M17" s="70">
        <v>835874</v>
      </c>
      <c r="N17" s="70"/>
      <c r="O17" s="70">
        <v>515943</v>
      </c>
      <c r="P17" s="71">
        <v>684332</v>
      </c>
      <c r="Q17" s="26">
        <f>SUM(K17:P17)</f>
        <v>3258784</v>
      </c>
      <c r="R17" s="22">
        <f>J17+Q17</f>
        <v>5186712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55415.1212553495</v>
      </c>
      <c r="E18" s="12" t="s">
        <v>53</v>
      </c>
      <c r="F18" s="12" t="s">
        <v>53</v>
      </c>
      <c r="G18" s="12" t="s">
        <v>53</v>
      </c>
      <c r="H18" s="12">
        <v>43802.094286715736</v>
      </c>
      <c r="I18" s="47">
        <v>44613.076541577124</v>
      </c>
      <c r="J18" s="27">
        <f>IF(OR(J16=0,J17=0)," ",J17/J16*1000)</f>
        <v>45977.48736048841</v>
      </c>
      <c r="K18" s="37">
        <v>48950.57167985928</v>
      </c>
      <c r="L18" s="12">
        <v>50276.79649758454</v>
      </c>
      <c r="M18" s="12">
        <v>53633.23708694257</v>
      </c>
      <c r="N18" s="12" t="s">
        <v>53</v>
      </c>
      <c r="O18" s="12">
        <v>55181.06951871658</v>
      </c>
      <c r="P18" s="47">
        <v>56640.6224135077</v>
      </c>
      <c r="Q18" s="27">
        <f>IF(OR(Q16=0,Q17=0)," ",Q17/Q16*1000)</f>
        <v>52872.2965847327</v>
      </c>
      <c r="R18" s="23">
        <f>IF(OR(R16=0,R17=0)," ",R17/R16*1000)</f>
        <v>50080.74000405534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>
        <v>12030</v>
      </c>
      <c r="F31" s="45"/>
      <c r="G31" s="45">
        <v>3991</v>
      </c>
      <c r="H31" s="45">
        <v>17085</v>
      </c>
      <c r="I31" s="46"/>
      <c r="J31" s="49">
        <f>SUM(D31:I31)</f>
        <v>33106</v>
      </c>
      <c r="K31" s="101">
        <v>10015</v>
      </c>
      <c r="L31" s="70"/>
      <c r="M31" s="70">
        <v>16958</v>
      </c>
      <c r="N31" s="70">
        <v>9912</v>
      </c>
      <c r="O31" s="70"/>
      <c r="P31" s="71"/>
      <c r="Q31" s="26">
        <f>SUM(K31:P31)</f>
        <v>36885</v>
      </c>
      <c r="R31" s="22">
        <f>J31+Q31</f>
        <v>69991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771346</v>
      </c>
      <c r="F32" s="45"/>
      <c r="G32" s="45">
        <v>213209</v>
      </c>
      <c r="H32" s="45">
        <v>805947</v>
      </c>
      <c r="I32" s="46"/>
      <c r="J32" s="49">
        <f>SUM(D32:I32)</f>
        <v>1790502</v>
      </c>
      <c r="K32" s="101">
        <v>486958</v>
      </c>
      <c r="L32" s="70"/>
      <c r="M32" s="70">
        <v>947747</v>
      </c>
      <c r="N32" s="70">
        <v>583049</v>
      </c>
      <c r="O32" s="70"/>
      <c r="P32" s="71"/>
      <c r="Q32" s="28">
        <f>SUM(K32:P32)</f>
        <v>2017754</v>
      </c>
      <c r="R32" s="24">
        <f>J32+Q32</f>
        <v>3808256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>
        <v>64118.5369908562</v>
      </c>
      <c r="F33" s="12" t="s">
        <v>53</v>
      </c>
      <c r="G33" s="12">
        <v>53422.45051365573</v>
      </c>
      <c r="H33" s="12">
        <v>47172.78314310799</v>
      </c>
      <c r="I33" s="47" t="s">
        <v>53</v>
      </c>
      <c r="J33" s="27">
        <f>IF(OR(J31=0,J32=0)," ",J32/J31*1000)</f>
        <v>54083.912281761615</v>
      </c>
      <c r="K33" s="154">
        <v>48622.86570144783</v>
      </c>
      <c r="L33" s="12" t="s">
        <v>53</v>
      </c>
      <c r="M33" s="12">
        <v>55887.89951645242</v>
      </c>
      <c r="N33" s="12">
        <v>58822.538337368846</v>
      </c>
      <c r="O33" s="12" t="s">
        <v>53</v>
      </c>
      <c r="P33" s="47" t="s">
        <v>53</v>
      </c>
      <c r="Q33" s="27">
        <f>IF(OR(Q31=0,Q32=0)," ",Q32/Q31*1000)</f>
        <v>54703.917581672766</v>
      </c>
      <c r="R33" s="23">
        <f>IF(OR(R31=0,R32=0)," ",R32/R31*1000)</f>
        <v>54410.652798216914</v>
      </c>
      <c r="S33" s="10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56" t="s">
        <v>1</v>
      </c>
      <c r="D49" s="155">
        <f>D4+D7+D10+D13+D16+D19+D22+D25+D28+D31+D34+D37+D40+D46+D43</f>
        <v>11806</v>
      </c>
      <c r="E49" s="53">
        <f aca="true" t="shared" si="0" ref="E49:I50">E4+E7+E10+E13+E16+E19+E22+E25+E28+E31+E34+E37+E40+E46+E43</f>
        <v>27018</v>
      </c>
      <c r="F49" s="53">
        <f t="shared" si="0"/>
        <v>69102</v>
      </c>
      <c r="G49" s="53">
        <f t="shared" si="0"/>
        <v>42975</v>
      </c>
      <c r="H49" s="53">
        <f t="shared" si="0"/>
        <v>44909</v>
      </c>
      <c r="I49" s="55">
        <f t="shared" si="0"/>
        <v>40228</v>
      </c>
      <c r="J49" s="102">
        <f>SUM(D49:I49)</f>
        <v>236038</v>
      </c>
      <c r="K49" s="53">
        <f>K4+K7+K10+K13+K16+K19+K22+K25+K28+K31+K34+K37+K40+K46+K43</f>
        <v>29485</v>
      </c>
      <c r="L49" s="53">
        <f>L4+L7+L10+L13+L16+L19+L22+L25+L28+L31+L34+L37+L40+L46+L43</f>
        <v>18040</v>
      </c>
      <c r="M49" s="14">
        <f aca="true" t="shared" si="1" ref="M49:P50">M4+M7+M10+M13+M16+M19+M22+M25+M28+M31+M34+M37+M40+M46+M43</f>
        <v>43659</v>
      </c>
      <c r="N49" s="14">
        <f t="shared" si="1"/>
        <v>21609</v>
      </c>
      <c r="O49" s="53">
        <f t="shared" si="1"/>
        <v>10350</v>
      </c>
      <c r="P49" s="55">
        <f t="shared" si="1"/>
        <v>12082</v>
      </c>
      <c r="Q49" s="29">
        <f>SUM(K49:P49)</f>
        <v>135225</v>
      </c>
      <c r="R49" s="25">
        <f>J49+Q49</f>
        <v>371263</v>
      </c>
    </row>
    <row r="50" spans="1:18" ht="15" customHeight="1">
      <c r="A50" s="163"/>
      <c r="B50" s="112" t="s">
        <v>10</v>
      </c>
      <c r="C50" s="157" t="s">
        <v>2</v>
      </c>
      <c r="D50" s="155">
        <f>D5+D8+D11+D14+D17+D20+D23+D26+D29+D32+D35+D38+D41+D47+D44</f>
        <v>682727</v>
      </c>
      <c r="E50" s="54">
        <f t="shared" si="0"/>
        <v>1656377</v>
      </c>
      <c r="F50" s="53">
        <f t="shared" si="0"/>
        <v>3682073</v>
      </c>
      <c r="G50" s="53">
        <f t="shared" si="0"/>
        <v>2004954</v>
      </c>
      <c r="H50" s="53">
        <f t="shared" si="0"/>
        <v>2008881</v>
      </c>
      <c r="I50" s="55">
        <f t="shared" si="0"/>
        <v>1772778</v>
      </c>
      <c r="J50" s="102">
        <f>SUM(D50:I50)</f>
        <v>11807790</v>
      </c>
      <c r="K50" s="53">
        <f>K5+K8+K11+K14+K17+K20+K23+K26+K29+K32+K35+K38+K41+K47+K44</f>
        <v>1388097</v>
      </c>
      <c r="L50" s="56">
        <f>L5+L8+L11+L14+L17+L20+L23+L26+L29+L32+L35+L38+L41+L47+L44</f>
        <v>908190</v>
      </c>
      <c r="M50" s="13">
        <f t="shared" si="1"/>
        <v>2370476</v>
      </c>
      <c r="N50" s="13">
        <f t="shared" si="1"/>
        <v>1256516</v>
      </c>
      <c r="O50" s="56">
        <f t="shared" si="1"/>
        <v>567767</v>
      </c>
      <c r="P50" s="57">
        <f t="shared" si="1"/>
        <v>684332</v>
      </c>
      <c r="Q50" s="28">
        <f>SUM(K50:P50)</f>
        <v>7175378</v>
      </c>
      <c r="R50" s="24">
        <f>J50+Q50</f>
        <v>18983168</v>
      </c>
    </row>
    <row r="51" spans="1:18" ht="15" customHeight="1" thickBot="1">
      <c r="A51" s="164"/>
      <c r="B51" s="113" t="s">
        <v>18</v>
      </c>
      <c r="C51" s="158" t="s">
        <v>3</v>
      </c>
      <c r="D51" s="23">
        <f>IF(OR(D49=0,D50=0)," ",D50/D49*1000)</f>
        <v>57828.815856344234</v>
      </c>
      <c r="E51" s="12">
        <f aca="true" t="shared" si="2" ref="E51:L51">IF(OR(E49=0,E50=0)," ",E50/E49*1000)</f>
        <v>61306.42534606559</v>
      </c>
      <c r="F51" s="12">
        <f t="shared" si="2"/>
        <v>53284.60826025296</v>
      </c>
      <c r="G51" s="12">
        <f t="shared" si="2"/>
        <v>46653.96160558464</v>
      </c>
      <c r="H51" s="12">
        <f t="shared" si="2"/>
        <v>44732.258567325036</v>
      </c>
      <c r="I51" s="47">
        <f t="shared" si="2"/>
        <v>44068.26091279706</v>
      </c>
      <c r="J51" s="27">
        <f t="shared" si="2"/>
        <v>50024.95360916463</v>
      </c>
      <c r="K51" s="12">
        <f>IF(OR(K49=0,K50=0)," ",K50/K49*1000)</f>
        <v>47078.07359674411</v>
      </c>
      <c r="L51" s="12">
        <f t="shared" si="2"/>
        <v>50343.126385809315</v>
      </c>
      <c r="M51" s="12">
        <f aca="true" t="shared" si="3" ref="M51:R51">IF(OR(M49=0,M50=0)," ",M50/M49*1000)</f>
        <v>54295.242676195056</v>
      </c>
      <c r="N51" s="12">
        <f t="shared" si="3"/>
        <v>58147.808783377295</v>
      </c>
      <c r="O51" s="12">
        <f t="shared" si="3"/>
        <v>54856.71497584541</v>
      </c>
      <c r="P51" s="47">
        <f t="shared" si="3"/>
        <v>56640.6224135077</v>
      </c>
      <c r="Q51" s="27">
        <f t="shared" si="3"/>
        <v>53062.51063043076</v>
      </c>
      <c r="R51" s="23">
        <f t="shared" si="3"/>
        <v>51131.322000845765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107.8</v>
      </c>
      <c r="L52" s="32">
        <f>'総合計'!L52</f>
        <v>108.78</v>
      </c>
      <c r="M52" s="32">
        <f>'総合計'!M52</f>
        <v>108.94</v>
      </c>
      <c r="N52" s="32">
        <f>'総合計'!N52</f>
        <v>109.31</v>
      </c>
      <c r="O52" s="32">
        <f>'総合計'!O52</f>
        <v>109.5</v>
      </c>
      <c r="P52" s="33">
        <f>'総合計'!P52</f>
        <v>108</v>
      </c>
      <c r="Q52" s="34">
        <f>'総合計'!Q52</f>
        <v>108.7780197409348</v>
      </c>
      <c r="R52" s="36">
        <f>'総合計'!R52</f>
        <v>108.78900015784976</v>
      </c>
    </row>
    <row r="53" spans="1:11" ht="14.25">
      <c r="A53" s="111" t="str">
        <f>'総合計'!A62</f>
        <v>※4～12月は確定値、1～3月は確々報値。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鈴木</cp:lastModifiedBy>
  <cp:lastPrinted>2021-03-12T04:10:23Z</cp:lastPrinted>
  <dcterms:created xsi:type="dcterms:W3CDTF">1998-08-05T13:54:29Z</dcterms:created>
  <dcterms:modified xsi:type="dcterms:W3CDTF">2021-03-12T04:11:47Z</dcterms:modified>
  <cp:category/>
  <cp:version/>
  <cp:contentType/>
  <cp:contentStatus/>
</cp:coreProperties>
</file>