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75" tabRatio="658" activeTab="0"/>
  </bookViews>
  <sheets>
    <sheet name="P一般" sheetId="1" r:id="rId1"/>
    <sheet name="P原料" sheetId="2" r:id="rId2"/>
    <sheet name="P合計" sheetId="3" r:id="rId3"/>
    <sheet name="B一般" sheetId="4" r:id="rId4"/>
    <sheet name="B原料" sheetId="5" r:id="rId5"/>
    <sheet name="B合計" sheetId="6" r:id="rId6"/>
    <sheet name="液化石油ガス" sheetId="7" r:id="rId7"/>
    <sheet name="一般計" sheetId="8" r:id="rId8"/>
    <sheet name="原料計" sheetId="9" r:id="rId9"/>
    <sheet name="総合計" sheetId="10" r:id="rId10"/>
  </sheets>
  <definedNames>
    <definedName name="_xlnm.Print_Area" localSheetId="3">'B一般'!$A$2:$R$46</definedName>
    <definedName name="_xlnm.Print_Area" localSheetId="4">'B原料'!$A$2:$R$46</definedName>
    <definedName name="_xlnm.Print_Area" localSheetId="5">'B合計'!$A$2:$R$46</definedName>
    <definedName name="_xlnm.Print_Area" localSheetId="0">'P一般'!$A$2:$R$46</definedName>
    <definedName name="_xlnm.Print_Area" localSheetId="1">'P原料'!$A$2:$R$46</definedName>
    <definedName name="_xlnm.Print_Area" localSheetId="2">'P合計'!$A$2:$R$46</definedName>
    <definedName name="_xlnm.Print_Area" localSheetId="7">'一般計'!$A$2:$R$46</definedName>
    <definedName name="_xlnm.Print_Area" localSheetId="6">'液化石油ガス'!$A$2:$R$46</definedName>
    <definedName name="_xlnm.Print_Area" localSheetId="8">'原料計'!$A$2:$R$46</definedName>
    <definedName name="_xlnm.Print_Area" localSheetId="9">'総合計'!$A$2:$R$55</definedName>
  </definedNames>
  <calcPr fullCalcOnLoad="1"/>
</workbook>
</file>

<file path=xl/sharedStrings.xml><?xml version="1.0" encoding="utf-8"?>
<sst xmlns="http://schemas.openxmlformats.org/spreadsheetml/2006/main" count="1143" uniqueCount="82">
  <si>
    <t>一般用</t>
  </si>
  <si>
    <t>上期</t>
  </si>
  <si>
    <t>下期</t>
  </si>
  <si>
    <t>年度</t>
  </si>
  <si>
    <t>ton</t>
  </si>
  <si>
    <t>千円</t>
  </si>
  <si>
    <t>円/t</t>
  </si>
  <si>
    <t>合計</t>
  </si>
  <si>
    <t>原料用</t>
  </si>
  <si>
    <t>2711.13-020</t>
  </si>
  <si>
    <t>2711.13-010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</si>
  <si>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</si>
  <si>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</si>
  <si>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</si>
  <si>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</si>
  <si>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</si>
  <si>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</si>
  <si>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</si>
  <si>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</si>
  <si>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</si>
  <si>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</si>
  <si>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</si>
  <si>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</si>
  <si>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為替レート（円/＄）</t>
  </si>
  <si>
    <t>為替レート（円/＄）</t>
  </si>
  <si>
    <t>プロパン
or
ブタン</t>
  </si>
  <si>
    <t>輸入量</t>
  </si>
  <si>
    <t>輸入量</t>
  </si>
  <si>
    <t>金額</t>
  </si>
  <si>
    <t>金額</t>
  </si>
  <si>
    <t>CIF</t>
  </si>
  <si>
    <t>CIF</t>
  </si>
  <si>
    <t>サウジアラビア</t>
  </si>
  <si>
    <t>クウェート</t>
  </si>
  <si>
    <t>クウェート</t>
  </si>
  <si>
    <t>イラン</t>
  </si>
  <si>
    <t>イラン</t>
  </si>
  <si>
    <t>バーレン</t>
  </si>
  <si>
    <t>バーレン</t>
  </si>
  <si>
    <t>カタール</t>
  </si>
  <si>
    <t>カタール</t>
  </si>
  <si>
    <t>UAE</t>
  </si>
  <si>
    <t>オーストラリア</t>
  </si>
  <si>
    <t>オーストラリア</t>
  </si>
  <si>
    <t>インドネシア</t>
  </si>
  <si>
    <t>インドネシア</t>
  </si>
  <si>
    <t>韓国</t>
  </si>
  <si>
    <t>韓国</t>
  </si>
  <si>
    <t>アルジェリア</t>
  </si>
  <si>
    <t>アルジェリア</t>
  </si>
  <si>
    <t>マレーシア</t>
  </si>
  <si>
    <t>マレーシア</t>
  </si>
  <si>
    <t>その他</t>
  </si>
  <si>
    <t>その他</t>
  </si>
  <si>
    <t>プロパン</t>
  </si>
  <si>
    <t>ブタン</t>
  </si>
  <si>
    <t>サウジアラビア</t>
  </si>
  <si>
    <t>総合計</t>
  </si>
  <si>
    <t>UAE</t>
  </si>
  <si>
    <r>
      <t>4</t>
    </r>
    <r>
      <rPr>
        <sz val="13"/>
        <rFont val="ＭＳ Ｐゴシック"/>
        <family val="3"/>
      </rPr>
      <t>月</t>
    </r>
  </si>
  <si>
    <r>
      <t>5</t>
    </r>
    <r>
      <rPr>
        <sz val="13"/>
        <rFont val="ＭＳ Ｐゴシック"/>
        <family val="3"/>
      </rPr>
      <t>月</t>
    </r>
  </si>
  <si>
    <r>
      <t>6</t>
    </r>
    <r>
      <rPr>
        <sz val="13"/>
        <rFont val="ＭＳ Ｐゴシック"/>
        <family val="3"/>
      </rPr>
      <t>月</t>
    </r>
  </si>
  <si>
    <r>
      <t>7</t>
    </r>
    <r>
      <rPr>
        <sz val="13"/>
        <rFont val="ＭＳ Ｐゴシック"/>
        <family val="3"/>
      </rPr>
      <t>月</t>
    </r>
  </si>
  <si>
    <r>
      <t>8</t>
    </r>
    <r>
      <rPr>
        <sz val="13"/>
        <rFont val="ＭＳ Ｐゴシック"/>
        <family val="3"/>
      </rPr>
      <t>月</t>
    </r>
  </si>
  <si>
    <r>
      <t>9</t>
    </r>
    <r>
      <rPr>
        <sz val="13"/>
        <rFont val="ＭＳ Ｐゴシック"/>
        <family val="3"/>
      </rPr>
      <t>月</t>
    </r>
  </si>
  <si>
    <r>
      <t>10</t>
    </r>
    <r>
      <rPr>
        <sz val="13"/>
        <rFont val="ＭＳ Ｐゴシック"/>
        <family val="3"/>
      </rPr>
      <t>月</t>
    </r>
  </si>
  <si>
    <r>
      <t>11</t>
    </r>
    <r>
      <rPr>
        <sz val="13"/>
        <rFont val="ＭＳ Ｐゴシック"/>
        <family val="3"/>
      </rPr>
      <t>月</t>
    </r>
  </si>
  <si>
    <r>
      <t>12</t>
    </r>
    <r>
      <rPr>
        <sz val="13"/>
        <rFont val="ＭＳ Ｐゴシック"/>
        <family val="3"/>
      </rPr>
      <t>月</t>
    </r>
  </si>
  <si>
    <r>
      <t>1</t>
    </r>
    <r>
      <rPr>
        <sz val="13"/>
        <rFont val="ＭＳ Ｐゴシック"/>
        <family val="3"/>
      </rPr>
      <t>月</t>
    </r>
  </si>
  <si>
    <r>
      <t>2</t>
    </r>
    <r>
      <rPr>
        <sz val="13"/>
        <rFont val="ＭＳ Ｐゴシック"/>
        <family val="3"/>
      </rPr>
      <t>月</t>
    </r>
  </si>
  <si>
    <r>
      <t>3</t>
    </r>
    <r>
      <rPr>
        <sz val="13"/>
        <rFont val="ＭＳ Ｐゴシック"/>
        <family val="3"/>
      </rPr>
      <t>月</t>
    </r>
  </si>
  <si>
    <t>一般用</t>
  </si>
  <si>
    <t>プロパン</t>
  </si>
  <si>
    <t>液化石油ガス(ﾌﾟﾛﾊﾟﾝorﾌﾞﾀﾝ）　2711.19-010</t>
  </si>
  <si>
    <t>(貿易統計）</t>
  </si>
  <si>
    <t>2711.12-010</t>
  </si>
  <si>
    <t>2711.12-020</t>
  </si>
  <si>
    <t>原料用</t>
  </si>
  <si>
    <t>金額</t>
  </si>
  <si>
    <r>
      <t>2006</t>
    </r>
    <r>
      <rPr>
        <sz val="20"/>
        <rFont val="ＭＳ ゴシック"/>
        <family val="3"/>
      </rPr>
      <t>年度</t>
    </r>
    <r>
      <rPr>
        <sz val="20"/>
        <rFont val="Arial"/>
        <family val="2"/>
      </rPr>
      <t>LP</t>
    </r>
    <r>
      <rPr>
        <sz val="20"/>
        <rFont val="ＭＳ ゴシック"/>
        <family val="3"/>
      </rPr>
      <t>ガス</t>
    </r>
    <r>
      <rPr>
        <sz val="20"/>
        <rFont val="Arial"/>
        <family val="2"/>
      </rPr>
      <t xml:space="preserve"> CIF</t>
    </r>
    <r>
      <rPr>
        <sz val="20"/>
        <rFont val="ＭＳ ゴシック"/>
        <family val="3"/>
      </rPr>
      <t>価格</t>
    </r>
  </si>
  <si>
    <t>※4～12月は確定値、1～2月は確報値、3月は速報値</t>
  </si>
  <si>
    <t>※4～12月は確定値、1～2月は確報値、3月は速報値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</si>
</sst>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_ "/>
  </numFmts>
  <fonts count="22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13"/>
      <name val="ＭＳ Ｐゴシック"/>
      <family val="3"/>
    </font>
    <font>
      <sz val="9"/>
      <name val="Arial"/>
      <family val="2"/>
    </font>
    <font>
      <sz val="13"/>
      <name val="Arial"/>
      <family val="2"/>
    </font>
    <font>
      <sz val="12"/>
      <name val="ＭＳ Ｐゴシック"/>
      <family val="3"/>
    </font>
    <font>
      <sz val="14"/>
      <color indexed="12"/>
      <name val="ＭＳ ゴシック"/>
      <family val="3"/>
    </font>
    <font>
      <sz val="10"/>
      <name val="ＭＳ Ｐゴシック"/>
      <family val="3"/>
    </font>
    <font>
      <sz val="20"/>
      <name val="ＭＳ ゴシック"/>
      <family val="3"/>
    </font>
    <font>
      <sz val="2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38" fontId="0" fillId="0" borderId="2" xfId="17" applyBorder="1" applyAlignment="1" applyProtection="1">
      <alignment horizontal="center"/>
      <protection/>
    </xf>
    <xf numFmtId="38" fontId="0" fillId="0" borderId="3" xfId="17" applyBorder="1" applyAlignment="1" applyProtection="1">
      <alignment horizontal="center"/>
      <protection/>
    </xf>
    <xf numFmtId="38" fontId="6" fillId="0" borderId="2" xfId="17" applyFont="1" applyBorder="1" applyAlignment="1" applyProtection="1">
      <alignment horizontal="center" vertical="distributed"/>
      <protection/>
    </xf>
    <xf numFmtId="38" fontId="6" fillId="0" borderId="3" xfId="17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/>
    </xf>
    <xf numFmtId="38" fontId="6" fillId="0" borderId="1" xfId="0" applyNumberFormat="1" applyFont="1" applyBorder="1" applyAlignment="1">
      <alignment horizontal="centerContinuous" vertical="center"/>
    </xf>
    <xf numFmtId="0" fontId="7" fillId="0" borderId="1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 locked="0"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6" fillId="0" borderId="0" xfId="0" applyNumberFormat="1" applyFont="1" applyAlignment="1">
      <alignment horizontal="center" vertical="center"/>
    </xf>
    <xf numFmtId="38" fontId="0" fillId="0" borderId="2" xfId="0" applyNumberFormat="1" applyBorder="1" applyAlignment="1">
      <alignment horizontal="center" vertical="center"/>
    </xf>
    <xf numFmtId="1" fontId="2" fillId="0" borderId="2" xfId="0" applyNumberFormat="1" applyFont="1" applyBorder="1" applyAlignment="1" applyProtection="1">
      <alignment vertical="center"/>
      <protection locked="0"/>
    </xf>
    <xf numFmtId="38" fontId="0" fillId="0" borderId="3" xfId="0" applyNumberFormat="1" applyBorder="1" applyAlignment="1">
      <alignment horizontal="center" vertical="center"/>
    </xf>
    <xf numFmtId="37" fontId="0" fillId="0" borderId="2" xfId="0" applyNumberFormat="1" applyBorder="1" applyAlignment="1" applyProtection="1">
      <alignment vertical="center"/>
      <protection/>
    </xf>
    <xf numFmtId="0" fontId="15" fillId="0" borderId="1" xfId="0" applyFont="1" applyBorder="1" applyAlignment="1" applyProtection="1">
      <alignment vertical="center"/>
      <protection/>
    </xf>
    <xf numFmtId="2" fontId="15" fillId="0" borderId="7" xfId="0" applyNumberFormat="1" applyFont="1" applyBorder="1" applyAlignment="1" applyProtection="1">
      <alignment vertical="center"/>
      <protection/>
    </xf>
    <xf numFmtId="2" fontId="15" fillId="0" borderId="1" xfId="0" applyNumberFormat="1" applyFont="1" applyBorder="1" applyAlignment="1" applyProtection="1">
      <alignment vertical="center"/>
      <protection/>
    </xf>
    <xf numFmtId="2" fontId="15" fillId="0" borderId="8" xfId="0" applyNumberFormat="1" applyFont="1" applyBorder="1" applyAlignment="1" applyProtection="1">
      <alignment vertical="center"/>
      <protection/>
    </xf>
    <xf numFmtId="1" fontId="0" fillId="0" borderId="2" xfId="0" applyNumberFormat="1" applyBorder="1" applyAlignment="1" applyProtection="1">
      <alignment vertical="center"/>
      <protection/>
    </xf>
    <xf numFmtId="38" fontId="0" fillId="0" borderId="9" xfId="0" applyNumberForma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37" fontId="2" fillId="0" borderId="2" xfId="0" applyNumberFormat="1" applyFont="1" applyBorder="1" applyAlignment="1" applyProtection="1">
      <alignment vertical="center"/>
      <protection locked="0"/>
    </xf>
    <xf numFmtId="2" fontId="15" fillId="0" borderId="12" xfId="0" applyNumberFormat="1" applyFont="1" applyBorder="1" applyAlignment="1" applyProtection="1">
      <alignment vertical="center"/>
      <protection locked="0"/>
    </xf>
    <xf numFmtId="2" fontId="15" fillId="0" borderId="3" xfId="0" applyNumberFormat="1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2" fontId="15" fillId="0" borderId="8" xfId="0" applyNumberFormat="1" applyFont="1" applyBorder="1" applyAlignment="1" applyProtection="1">
      <alignment vertical="center"/>
      <protection locked="0"/>
    </xf>
    <xf numFmtId="2" fontId="15" fillId="0" borderId="1" xfId="0" applyNumberFormat="1" applyFont="1" applyBorder="1" applyAlignment="1" applyProtection="1">
      <alignment vertical="center"/>
      <protection locked="0"/>
    </xf>
    <xf numFmtId="2" fontId="15" fillId="0" borderId="7" xfId="0" applyNumberFormat="1" applyFont="1" applyBorder="1" applyAlignment="1" applyProtection="1">
      <alignment vertical="center"/>
      <protection locked="0"/>
    </xf>
    <xf numFmtId="39" fontId="15" fillId="0" borderId="8" xfId="0" applyNumberFormat="1" applyFont="1" applyBorder="1" applyAlignment="1" applyProtection="1">
      <alignment vertical="center"/>
      <protection locked="0"/>
    </xf>
    <xf numFmtId="4" fontId="15" fillId="0" borderId="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58" fontId="13" fillId="0" borderId="1" xfId="0" applyNumberFormat="1" applyFont="1" applyBorder="1" applyAlignment="1" applyProtection="1">
      <alignment vertical="top"/>
      <protection/>
    </xf>
    <xf numFmtId="14" fontId="0" fillId="0" borderId="1" xfId="0" applyNumberFormat="1" applyBorder="1" applyAlignment="1" applyProtection="1">
      <alignment horizontal="center"/>
      <protection/>
    </xf>
    <xf numFmtId="4" fontId="15" fillId="0" borderId="8" xfId="0" applyNumberFormat="1" applyFont="1" applyBorder="1" applyAlignment="1" applyProtection="1">
      <alignment vertical="center"/>
      <protection locked="0"/>
    </xf>
    <xf numFmtId="38" fontId="18" fillId="0" borderId="2" xfId="17" applyFont="1" applyBorder="1" applyAlignment="1" applyProtection="1">
      <alignment vertical="center"/>
      <protection locked="0"/>
    </xf>
    <xf numFmtId="38" fontId="18" fillId="0" borderId="13" xfId="17" applyFont="1" applyBorder="1" applyAlignment="1" applyProtection="1">
      <alignment vertical="center"/>
      <protection locked="0"/>
    </xf>
    <xf numFmtId="38" fontId="18" fillId="0" borderId="0" xfId="17" applyFont="1" applyBorder="1" applyAlignment="1" applyProtection="1">
      <alignment vertical="center"/>
      <protection locked="0"/>
    </xf>
    <xf numFmtId="38" fontId="18" fillId="0" borderId="14" xfId="17" applyFont="1" applyBorder="1" applyAlignment="1" applyProtection="1">
      <alignment vertical="center"/>
      <protection/>
    </xf>
    <xf numFmtId="38" fontId="18" fillId="0" borderId="15" xfId="17" applyFont="1" applyBorder="1" applyAlignment="1" applyProtection="1">
      <alignment vertical="center"/>
      <protection/>
    </xf>
    <xf numFmtId="38" fontId="19" fillId="0" borderId="13" xfId="17" applyFont="1" applyBorder="1" applyAlignment="1" applyProtection="1">
      <alignment vertical="center"/>
      <protection locked="0"/>
    </xf>
    <xf numFmtId="38" fontId="19" fillId="0" borderId="0" xfId="17" applyFont="1" applyBorder="1" applyAlignment="1" applyProtection="1">
      <alignment vertical="center"/>
      <protection locked="0"/>
    </xf>
    <xf numFmtId="38" fontId="19" fillId="0" borderId="14" xfId="17" applyFont="1" applyBorder="1" applyAlignment="1" applyProtection="1">
      <alignment vertical="center"/>
      <protection/>
    </xf>
    <xf numFmtId="38" fontId="18" fillId="0" borderId="0" xfId="17" applyFont="1" applyBorder="1" applyAlignment="1" applyProtection="1">
      <alignment vertical="center"/>
      <protection/>
    </xf>
    <xf numFmtId="38" fontId="18" fillId="0" borderId="13" xfId="17" applyFont="1" applyBorder="1" applyAlignment="1" applyProtection="1">
      <alignment vertical="center"/>
      <protection/>
    </xf>
    <xf numFmtId="38" fontId="19" fillId="0" borderId="15" xfId="17" applyFont="1" applyBorder="1" applyAlignment="1" applyProtection="1">
      <alignment vertical="center"/>
      <protection/>
    </xf>
    <xf numFmtId="38" fontId="18" fillId="0" borderId="2" xfId="17" applyFont="1" applyBorder="1" applyAlignment="1" applyProtection="1">
      <alignment vertical="center"/>
      <protection/>
    </xf>
    <xf numFmtId="38" fontId="11" fillId="0" borderId="14" xfId="17" applyFont="1" applyBorder="1" applyAlignment="1" applyProtection="1">
      <alignment vertical="center"/>
      <protection/>
    </xf>
    <xf numFmtId="38" fontId="11" fillId="0" borderId="15" xfId="17" applyFont="1" applyBorder="1" applyAlignment="1" applyProtection="1">
      <alignment vertical="center"/>
      <protection/>
    </xf>
    <xf numFmtId="38" fontId="11" fillId="0" borderId="13" xfId="17" applyFont="1" applyBorder="1" applyAlignment="1" applyProtection="1">
      <alignment vertical="center"/>
      <protection/>
    </xf>
    <xf numFmtId="38" fontId="11" fillId="0" borderId="0" xfId="17" applyFont="1" applyBorder="1" applyAlignment="1" applyProtection="1">
      <alignment vertical="center"/>
      <protection/>
    </xf>
    <xf numFmtId="38" fontId="18" fillId="0" borderId="13" xfId="17" applyFont="1" applyBorder="1" applyAlignment="1" applyProtection="1" quotePrefix="1">
      <alignment horizontal="right" vertical="center"/>
      <protection locked="0"/>
    </xf>
    <xf numFmtId="38" fontId="19" fillId="0" borderId="13" xfId="17" applyFont="1" applyBorder="1" applyAlignment="1" applyProtection="1">
      <alignment vertical="center"/>
      <protection/>
    </xf>
    <xf numFmtId="38" fontId="19" fillId="0" borderId="0" xfId="17" applyFont="1" applyBorder="1" applyAlignment="1" applyProtection="1">
      <alignment vertical="center"/>
      <protection/>
    </xf>
    <xf numFmtId="38" fontId="20" fillId="0" borderId="3" xfId="17" applyFont="1" applyBorder="1" applyAlignment="1" applyProtection="1">
      <alignment vertical="center"/>
      <protection/>
    </xf>
    <xf numFmtId="38" fontId="20" fillId="0" borderId="8" xfId="17" applyFont="1" applyBorder="1" applyAlignment="1" applyProtection="1">
      <alignment vertical="center"/>
      <protection/>
    </xf>
    <xf numFmtId="38" fontId="21" fillId="0" borderId="8" xfId="17" applyFont="1" applyBorder="1" applyAlignment="1" applyProtection="1">
      <alignment vertical="center"/>
      <protection/>
    </xf>
    <xf numFmtId="38" fontId="21" fillId="0" borderId="1" xfId="17" applyFont="1" applyBorder="1" applyAlignment="1" applyProtection="1">
      <alignment vertical="center"/>
      <protection/>
    </xf>
    <xf numFmtId="38" fontId="21" fillId="0" borderId="7" xfId="17" applyFont="1" applyBorder="1" applyAlignment="1" applyProtection="1">
      <alignment vertical="center"/>
      <protection/>
    </xf>
    <xf numFmtId="38" fontId="20" fillId="0" borderId="1" xfId="17" applyFont="1" applyBorder="1" applyAlignment="1" applyProtection="1">
      <alignment vertical="center"/>
      <protection/>
    </xf>
    <xf numFmtId="38" fontId="20" fillId="0" borderId="7" xfId="17" applyFont="1" applyBorder="1" applyAlignment="1" applyProtection="1">
      <alignment vertical="center"/>
      <protection/>
    </xf>
    <xf numFmtId="38" fontId="21" fillId="0" borderId="12" xfId="17" applyFont="1" applyBorder="1" applyAlignment="1" applyProtection="1">
      <alignment vertical="center"/>
      <protection/>
    </xf>
    <xf numFmtId="38" fontId="20" fillId="0" borderId="12" xfId="17" applyFont="1" applyBorder="1" applyAlignment="1" applyProtection="1">
      <alignment vertical="center"/>
      <protection/>
    </xf>
    <xf numFmtId="38" fontId="18" fillId="0" borderId="2" xfId="17" applyFont="1" applyBorder="1" applyAlignment="1" applyProtection="1">
      <alignment/>
      <protection/>
    </xf>
    <xf numFmtId="38" fontId="18" fillId="0" borderId="13" xfId="17" applyFont="1" applyBorder="1" applyAlignment="1" applyProtection="1">
      <alignment/>
      <protection/>
    </xf>
    <xf numFmtId="38" fontId="18" fillId="0" borderId="0" xfId="17" applyFont="1" applyBorder="1" applyAlignment="1" applyProtection="1">
      <alignment/>
      <protection/>
    </xf>
    <xf numFmtId="38" fontId="18" fillId="0" borderId="14" xfId="17" applyFont="1" applyBorder="1" applyAlignment="1" applyProtection="1">
      <alignment/>
      <protection/>
    </xf>
    <xf numFmtId="38" fontId="18" fillId="0" borderId="15" xfId="17" applyFont="1" applyBorder="1" applyAlignment="1" applyProtection="1">
      <alignment/>
      <protection/>
    </xf>
    <xf numFmtId="38" fontId="20" fillId="0" borderId="3" xfId="17" applyFont="1" applyBorder="1" applyAlignment="1" applyProtection="1">
      <alignment/>
      <protection/>
    </xf>
    <xf numFmtId="38" fontId="20" fillId="0" borderId="8" xfId="17" applyFont="1" applyBorder="1" applyAlignment="1" applyProtection="1">
      <alignment/>
      <protection/>
    </xf>
    <xf numFmtId="38" fontId="20" fillId="0" borderId="1" xfId="17" applyFont="1" applyBorder="1" applyAlignment="1" applyProtection="1">
      <alignment/>
      <protection/>
    </xf>
    <xf numFmtId="38" fontId="20" fillId="0" borderId="7" xfId="17" applyFont="1" applyBorder="1" applyAlignment="1" applyProtection="1">
      <alignment/>
      <protection/>
    </xf>
    <xf numFmtId="38" fontId="20" fillId="0" borderId="12" xfId="17" applyFont="1" applyBorder="1" applyAlignment="1" applyProtection="1">
      <alignment/>
      <protection/>
    </xf>
    <xf numFmtId="14" fontId="0" fillId="0" borderId="1" xfId="0" applyNumberFormat="1" applyBorder="1" applyAlignment="1" applyProtection="1">
      <alignment/>
      <protection/>
    </xf>
    <xf numFmtId="14" fontId="0" fillId="0" borderId="1" xfId="0" applyNumberFormat="1" applyBorder="1" applyAlignment="1" applyProtection="1">
      <alignment horizontal="right"/>
      <protection/>
    </xf>
    <xf numFmtId="40" fontId="15" fillId="0" borderId="12" xfId="17" applyNumberFormat="1" applyFont="1" applyBorder="1" applyAlignment="1" applyProtection="1">
      <alignment vertical="center"/>
      <protection/>
    </xf>
    <xf numFmtId="38" fontId="5" fillId="0" borderId="16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 vertical="center"/>
    </xf>
    <xf numFmtId="38" fontId="5" fillId="0" borderId="17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top"/>
      <protection/>
    </xf>
    <xf numFmtId="0" fontId="16" fillId="0" borderId="0" xfId="0" applyFont="1" applyAlignment="1" applyProtection="1">
      <alignment horizontal="center" vertical="top"/>
      <protection/>
    </xf>
    <xf numFmtId="38" fontId="11" fillId="0" borderId="16" xfId="0" applyNumberFormat="1" applyFont="1" applyBorder="1" applyAlignment="1">
      <alignment horizontal="center" vertical="center"/>
    </xf>
    <xf numFmtId="38" fontId="11" fillId="0" borderId="10" xfId="0" applyNumberFormat="1" applyFont="1" applyBorder="1" applyAlignment="1">
      <alignment horizontal="center" vertical="center"/>
    </xf>
    <xf numFmtId="38" fontId="11" fillId="0" borderId="17" xfId="0" applyNumberFormat="1" applyFont="1" applyBorder="1" applyAlignment="1">
      <alignment horizontal="center" vertical="center"/>
    </xf>
    <xf numFmtId="38" fontId="5" fillId="0" borderId="9" xfId="0" applyNumberFormat="1" applyFont="1" applyBorder="1" applyAlignment="1">
      <alignment horizontal="center" vertical="center"/>
    </xf>
    <xf numFmtId="38" fontId="6" fillId="0" borderId="9" xfId="17" applyFont="1" applyBorder="1" applyAlignment="1" applyProtection="1">
      <alignment horizontal="center" vertical="center" wrapText="1"/>
      <protection/>
    </xf>
    <xf numFmtId="38" fontId="6" fillId="0" borderId="10" xfId="17" applyFont="1" applyBorder="1" applyAlignment="1" applyProtection="1">
      <alignment horizontal="center" vertical="center"/>
      <protection/>
    </xf>
    <xf numFmtId="38" fontId="6" fillId="0" borderId="11" xfId="17" applyFont="1" applyBorder="1" applyAlignment="1" applyProtection="1">
      <alignment horizontal="center" vertical="center"/>
      <protection/>
    </xf>
    <xf numFmtId="38" fontId="5" fillId="0" borderId="9" xfId="17" applyFont="1" applyBorder="1" applyAlignment="1" applyProtection="1">
      <alignment horizontal="center" vertical="center"/>
      <protection/>
    </xf>
    <xf numFmtId="38" fontId="5" fillId="0" borderId="10" xfId="17" applyFont="1" applyBorder="1" applyAlignment="1" applyProtection="1">
      <alignment horizontal="center" vertical="center"/>
      <protection/>
    </xf>
    <xf numFmtId="38" fontId="5" fillId="0" borderId="11" xfId="17" applyFont="1" applyBorder="1" applyAlignment="1" applyProtection="1">
      <alignment horizontal="center" vertical="center"/>
      <protection/>
    </xf>
    <xf numFmtId="38" fontId="6" fillId="0" borderId="18" xfId="17" applyFont="1" applyBorder="1" applyAlignment="1" applyProtection="1">
      <alignment horizontal="center" vertical="center"/>
      <protection/>
    </xf>
    <xf numFmtId="38" fontId="6" fillId="0" borderId="19" xfId="17" applyFont="1" applyBorder="1" applyAlignment="1" applyProtection="1">
      <alignment horizontal="center" vertical="center"/>
      <protection/>
    </xf>
    <xf numFmtId="38" fontId="6" fillId="0" borderId="4" xfId="17" applyFont="1" applyBorder="1" applyAlignment="1" applyProtection="1">
      <alignment horizontal="center" vertical="center"/>
      <protection/>
    </xf>
    <xf numFmtId="38" fontId="6" fillId="0" borderId="9" xfId="17" applyFont="1" applyBorder="1" applyAlignment="1" applyProtection="1">
      <alignment horizontal="center" vertical="center"/>
      <protection/>
    </xf>
    <xf numFmtId="38" fontId="11" fillId="0" borderId="9" xfId="17" applyFont="1" applyBorder="1" applyAlignment="1" applyProtection="1">
      <alignment horizontal="center" vertical="center"/>
      <protection/>
    </xf>
    <xf numFmtId="38" fontId="11" fillId="0" borderId="10" xfId="17" applyFont="1" applyBorder="1" applyAlignment="1" applyProtection="1">
      <alignment horizontal="center" vertical="center"/>
      <protection/>
    </xf>
    <xf numFmtId="38" fontId="11" fillId="0" borderId="11" xfId="17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tabSelected="1" zoomScale="70" zoomScaleNormal="70" workbookViewId="0" topLeftCell="A1">
      <pane xSplit="3" ySplit="4" topLeftCell="D5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P39" sqref="P39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1.57421875" style="0" customWidth="1"/>
    <col min="11" max="16" width="10.140625" style="0" customWidth="1"/>
    <col min="17" max="18" width="10.7109375" style="0" customWidth="1"/>
    <col min="19" max="19" width="7.28125" style="0" customWidth="1"/>
  </cols>
  <sheetData>
    <row r="1" spans="8:10" ht="17.25">
      <c r="H1" s="10"/>
      <c r="I1" s="1"/>
      <c r="J1" s="1"/>
    </row>
    <row r="2" spans="1:16" ht="27" customHeight="1">
      <c r="A2" s="15" t="s">
        <v>54</v>
      </c>
      <c r="B2" s="26" t="s">
        <v>74</v>
      </c>
      <c r="C2" s="1"/>
      <c r="D2" s="111" t="s">
        <v>79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8" ht="18" customHeight="1" thickBot="1">
      <c r="A3" s="19" t="s">
        <v>0</v>
      </c>
      <c r="B3" s="32" t="s">
        <v>76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02"/>
      <c r="R3" s="101">
        <v>39199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16" t="s">
        <v>32</v>
      </c>
      <c r="B5" s="37" t="s">
        <v>26</v>
      </c>
      <c r="C5" s="38" t="s">
        <v>4</v>
      </c>
      <c r="D5" s="63">
        <v>420065</v>
      </c>
      <c r="E5" s="64">
        <v>352420</v>
      </c>
      <c r="F5" s="64">
        <v>252448</v>
      </c>
      <c r="G5" s="64">
        <v>445247</v>
      </c>
      <c r="H5" s="64">
        <v>311562</v>
      </c>
      <c r="I5" s="65">
        <v>356376</v>
      </c>
      <c r="J5" s="66">
        <f>SUM(D5:I5)</f>
        <v>2138118</v>
      </c>
      <c r="K5" s="65">
        <v>373929</v>
      </c>
      <c r="L5" s="64">
        <v>285185</v>
      </c>
      <c r="M5" s="64">
        <v>310372</v>
      </c>
      <c r="N5" s="64">
        <v>368500</v>
      </c>
      <c r="O5" s="64">
        <v>334437</v>
      </c>
      <c r="P5" s="65">
        <v>482829</v>
      </c>
      <c r="Q5" s="66">
        <f>SUM(K5:P5)</f>
        <v>2155252</v>
      </c>
      <c r="R5" s="67">
        <f>J5+Q5</f>
        <v>4293370</v>
      </c>
      <c r="S5" s="35"/>
    </row>
    <row r="6" spans="1:19" s="36" customFormat="1" ht="13.5" customHeight="1">
      <c r="A6" s="105"/>
      <c r="B6" s="37" t="s">
        <v>78</v>
      </c>
      <c r="C6" s="38" t="s">
        <v>5</v>
      </c>
      <c r="D6" s="63">
        <v>27441984</v>
      </c>
      <c r="E6" s="64">
        <v>19584159</v>
      </c>
      <c r="F6" s="64">
        <v>14491649</v>
      </c>
      <c r="G6" s="64">
        <v>26727645</v>
      </c>
      <c r="H6" s="64">
        <v>19638957</v>
      </c>
      <c r="I6" s="65">
        <v>24291555</v>
      </c>
      <c r="J6" s="66">
        <f>SUM(D6:I6)</f>
        <v>132175949</v>
      </c>
      <c r="K6" s="71">
        <v>25286084</v>
      </c>
      <c r="L6" s="72">
        <v>17656581</v>
      </c>
      <c r="M6" s="72">
        <v>17670444</v>
      </c>
      <c r="N6" s="72">
        <v>23114669</v>
      </c>
      <c r="O6" s="72">
        <v>22890675</v>
      </c>
      <c r="P6" s="71">
        <v>32008272</v>
      </c>
      <c r="Q6" s="66">
        <f>SUM(K6:P6)</f>
        <v>138626725</v>
      </c>
      <c r="R6" s="67">
        <f>J6+Q6</f>
        <v>270802674</v>
      </c>
      <c r="S6" s="35"/>
    </row>
    <row r="7" spans="1:19" s="36" customFormat="1" ht="13.5" customHeight="1" thickBot="1">
      <c r="A7" s="106"/>
      <c r="B7" s="18" t="s">
        <v>30</v>
      </c>
      <c r="C7" s="40" t="s">
        <v>6</v>
      </c>
      <c r="D7" s="82">
        <f aca="true" t="shared" si="0" ref="D7:I7">IF(D5=0,,D6/D5*1000)</f>
        <v>65327.94686536607</v>
      </c>
      <c r="E7" s="83">
        <f t="shared" si="0"/>
        <v>55570.50961920436</v>
      </c>
      <c r="F7" s="83">
        <f t="shared" si="0"/>
        <v>57404.491221954624</v>
      </c>
      <c r="G7" s="83">
        <f t="shared" si="0"/>
        <v>60028.804236749485</v>
      </c>
      <c r="H7" s="83">
        <f t="shared" si="0"/>
        <v>63033.86484872995</v>
      </c>
      <c r="I7" s="87">
        <f t="shared" si="0"/>
        <v>68162.71297730487</v>
      </c>
      <c r="J7" s="88">
        <f>IF(J5=0,,(J6/J5)*1000)</f>
        <v>61818.82805345636</v>
      </c>
      <c r="K7" s="87">
        <f aca="true" t="shared" si="1" ref="K7:Q7">IF(K5=0,,K6/K5*1000)</f>
        <v>67622.68772948877</v>
      </c>
      <c r="L7" s="83">
        <f t="shared" si="1"/>
        <v>61912.72682644599</v>
      </c>
      <c r="M7" s="83">
        <f t="shared" si="1"/>
        <v>56933.11252303687</v>
      </c>
      <c r="N7" s="83">
        <f t="shared" si="1"/>
        <v>62726.37449118046</v>
      </c>
      <c r="O7" s="83">
        <f t="shared" si="1"/>
        <v>68445.40227307385</v>
      </c>
      <c r="P7" s="87">
        <f t="shared" si="1"/>
        <v>66293.18454359619</v>
      </c>
      <c r="Q7" s="88">
        <f t="shared" si="1"/>
        <v>64320.42517533912</v>
      </c>
      <c r="R7" s="90">
        <f>(R6/R5)*1000</f>
        <v>63074.61830683123</v>
      </c>
      <c r="S7" s="41"/>
    </row>
    <row r="8" spans="1:19" s="36" customFormat="1" ht="13.5" customHeight="1">
      <c r="A8" s="104" t="s">
        <v>33</v>
      </c>
      <c r="B8" s="37" t="s">
        <v>26</v>
      </c>
      <c r="C8" s="38" t="s">
        <v>4</v>
      </c>
      <c r="D8" s="63">
        <v>89774</v>
      </c>
      <c r="E8" s="64">
        <v>109651</v>
      </c>
      <c r="F8" s="64">
        <v>87872</v>
      </c>
      <c r="G8" s="64">
        <v>64374</v>
      </c>
      <c r="H8" s="64">
        <v>34272</v>
      </c>
      <c r="I8" s="65">
        <v>112806</v>
      </c>
      <c r="J8" s="66">
        <f>SUM(D8:I8)</f>
        <v>498749</v>
      </c>
      <c r="K8" s="65">
        <v>57727</v>
      </c>
      <c r="L8" s="64">
        <v>74882</v>
      </c>
      <c r="M8" s="64">
        <v>101583</v>
      </c>
      <c r="N8" s="64">
        <v>119199</v>
      </c>
      <c r="O8" s="64">
        <v>88839</v>
      </c>
      <c r="P8" s="65">
        <v>81297</v>
      </c>
      <c r="Q8" s="66">
        <f>SUM(K8:P8)</f>
        <v>523527</v>
      </c>
      <c r="R8" s="67">
        <f>J8+Q8</f>
        <v>1022276</v>
      </c>
      <c r="S8" s="35"/>
    </row>
    <row r="9" spans="1:19" s="36" customFormat="1" ht="13.5" customHeight="1">
      <c r="A9" s="105"/>
      <c r="B9" s="37" t="s">
        <v>28</v>
      </c>
      <c r="C9" s="38" t="s">
        <v>5</v>
      </c>
      <c r="D9" s="63">
        <v>5381193</v>
      </c>
      <c r="E9" s="64">
        <v>6024902</v>
      </c>
      <c r="F9" s="64">
        <v>5022635</v>
      </c>
      <c r="G9" s="64">
        <v>3909720</v>
      </c>
      <c r="H9" s="64">
        <v>2248623</v>
      </c>
      <c r="I9" s="65">
        <v>7353339</v>
      </c>
      <c r="J9" s="66">
        <f>SUM(D9:I9)</f>
        <v>29940412</v>
      </c>
      <c r="K9" s="71">
        <v>3690274</v>
      </c>
      <c r="L9" s="72">
        <v>4510149</v>
      </c>
      <c r="M9" s="72">
        <v>5855202</v>
      </c>
      <c r="N9" s="72">
        <v>7327786</v>
      </c>
      <c r="O9" s="72">
        <v>6257542</v>
      </c>
      <c r="P9" s="71">
        <v>5338879</v>
      </c>
      <c r="Q9" s="66">
        <f>SUM(K9:P9)</f>
        <v>32979832</v>
      </c>
      <c r="R9" s="67">
        <f>J9+Q9</f>
        <v>62920244</v>
      </c>
      <c r="S9" s="35"/>
    </row>
    <row r="10" spans="1:19" s="36" customFormat="1" ht="13.5" customHeight="1" thickBot="1">
      <c r="A10" s="106"/>
      <c r="B10" s="18" t="s">
        <v>30</v>
      </c>
      <c r="C10" s="40" t="s">
        <v>6</v>
      </c>
      <c r="D10" s="82">
        <f aca="true" t="shared" si="2" ref="D10:I10">IF(D8=0,,D9/D8*1000)</f>
        <v>59941.55323367567</v>
      </c>
      <c r="E10" s="83">
        <f t="shared" si="2"/>
        <v>54946.16556164558</v>
      </c>
      <c r="F10" s="83">
        <f t="shared" si="2"/>
        <v>57158.53741806264</v>
      </c>
      <c r="G10" s="83">
        <f t="shared" si="2"/>
        <v>60734.458010998234</v>
      </c>
      <c r="H10" s="83">
        <f t="shared" si="2"/>
        <v>65611.0819327731</v>
      </c>
      <c r="I10" s="87">
        <f t="shared" si="2"/>
        <v>65185.70820701026</v>
      </c>
      <c r="J10" s="88">
        <f>IF(J8=0,,(J9/J8)*1000)</f>
        <v>60031.021616083446</v>
      </c>
      <c r="K10" s="87">
        <f aca="true" t="shared" si="3" ref="K10:Q10">IF(K8=0,,K9/K8*1000)</f>
        <v>63926.30831326762</v>
      </c>
      <c r="L10" s="83">
        <f t="shared" si="3"/>
        <v>60230.081995673194</v>
      </c>
      <c r="M10" s="83">
        <f t="shared" si="3"/>
        <v>57639.58536369274</v>
      </c>
      <c r="N10" s="83">
        <f t="shared" si="3"/>
        <v>61475.23049690014</v>
      </c>
      <c r="O10" s="83">
        <f t="shared" si="3"/>
        <v>70436.88019901169</v>
      </c>
      <c r="P10" s="87">
        <f t="shared" si="3"/>
        <v>65671.29168357997</v>
      </c>
      <c r="Q10" s="88">
        <f t="shared" si="3"/>
        <v>62995.47492297437</v>
      </c>
      <c r="R10" s="90">
        <f>(R9/R8)*1000</f>
        <v>61549.17458690217</v>
      </c>
      <c r="S10" s="35"/>
    </row>
    <row r="11" spans="1:19" s="36" customFormat="1" ht="13.5" customHeight="1">
      <c r="A11" s="104" t="s">
        <v>35</v>
      </c>
      <c r="B11" s="37" t="s">
        <v>26</v>
      </c>
      <c r="C11" s="38" t="s">
        <v>4</v>
      </c>
      <c r="D11" s="63">
        <v>18026</v>
      </c>
      <c r="E11" s="64">
        <v>54389</v>
      </c>
      <c r="F11" s="64">
        <v>11179</v>
      </c>
      <c r="G11" s="64">
        <v>54742</v>
      </c>
      <c r="H11" s="64">
        <v>54292</v>
      </c>
      <c r="I11" s="65">
        <v>115158</v>
      </c>
      <c r="J11" s="66">
        <f>SUM(D11:I11)</f>
        <v>307786</v>
      </c>
      <c r="K11" s="65">
        <v>11502</v>
      </c>
      <c r="L11" s="64">
        <v>24250</v>
      </c>
      <c r="M11" s="64">
        <v>8178</v>
      </c>
      <c r="N11" s="64">
        <v>55516</v>
      </c>
      <c r="O11" s="64">
        <v>30965</v>
      </c>
      <c r="P11" s="65">
        <v>10860</v>
      </c>
      <c r="Q11" s="66">
        <f>SUM(K11:P11)</f>
        <v>141271</v>
      </c>
      <c r="R11" s="67">
        <f>J11+Q11</f>
        <v>449057</v>
      </c>
      <c r="S11" s="35"/>
    </row>
    <row r="12" spans="1:19" s="36" customFormat="1" ht="13.5" customHeight="1">
      <c r="A12" s="105"/>
      <c r="B12" s="37" t="s">
        <v>28</v>
      </c>
      <c r="C12" s="38" t="s">
        <v>5</v>
      </c>
      <c r="D12" s="63">
        <v>1426010</v>
      </c>
      <c r="E12" s="64">
        <v>3015021</v>
      </c>
      <c r="F12" s="64">
        <v>629041</v>
      </c>
      <c r="G12" s="64">
        <v>3207948</v>
      </c>
      <c r="H12" s="64">
        <v>3718710</v>
      </c>
      <c r="I12" s="65">
        <v>7680693</v>
      </c>
      <c r="J12" s="66">
        <f>SUM(D12:I12)</f>
        <v>19677423</v>
      </c>
      <c r="K12" s="71">
        <v>761917</v>
      </c>
      <c r="L12" s="72">
        <v>1454588</v>
      </c>
      <c r="M12" s="72">
        <v>602919</v>
      </c>
      <c r="N12" s="72">
        <v>3528242</v>
      </c>
      <c r="O12" s="72">
        <v>2134106</v>
      </c>
      <c r="P12" s="71">
        <v>676304</v>
      </c>
      <c r="Q12" s="66">
        <f>SUM(K12:P12)</f>
        <v>9158076</v>
      </c>
      <c r="R12" s="67">
        <f>J12+Q12</f>
        <v>28835499</v>
      </c>
      <c r="S12" s="35"/>
    </row>
    <row r="13" spans="1:19" s="36" customFormat="1" ht="13.5" customHeight="1" thickBot="1">
      <c r="A13" s="106"/>
      <c r="B13" s="18" t="s">
        <v>30</v>
      </c>
      <c r="C13" s="40" t="s">
        <v>6</v>
      </c>
      <c r="D13" s="82">
        <f aca="true" t="shared" si="4" ref="D13:I13">IF(D11=0,,D12/D11*1000)</f>
        <v>79108.50993010096</v>
      </c>
      <c r="E13" s="83">
        <f t="shared" si="4"/>
        <v>55434.38930666127</v>
      </c>
      <c r="F13" s="83">
        <f t="shared" si="4"/>
        <v>56269.88102692548</v>
      </c>
      <c r="G13" s="83">
        <f t="shared" si="4"/>
        <v>58601.220269628444</v>
      </c>
      <c r="H13" s="83">
        <f t="shared" si="4"/>
        <v>68494.62167538494</v>
      </c>
      <c r="I13" s="87">
        <f t="shared" si="4"/>
        <v>66696.99890585108</v>
      </c>
      <c r="J13" s="88">
        <f>IF(J11=0,,(J12/J11)*1000)</f>
        <v>63932.157408069244</v>
      </c>
      <c r="K13" s="87">
        <f aca="true" t="shared" si="5" ref="K13:Q13">IF(K11=0,,K12/K11*1000)</f>
        <v>66242.13180316467</v>
      </c>
      <c r="L13" s="83">
        <f t="shared" si="5"/>
        <v>59983.01030927835</v>
      </c>
      <c r="M13" s="83">
        <f t="shared" si="5"/>
        <v>73724.50476889215</v>
      </c>
      <c r="N13" s="83">
        <f t="shared" si="5"/>
        <v>63553.60616759132</v>
      </c>
      <c r="O13" s="83">
        <f t="shared" si="5"/>
        <v>68919.94186985306</v>
      </c>
      <c r="P13" s="87">
        <f t="shared" si="5"/>
        <v>62274.76979742173</v>
      </c>
      <c r="Q13" s="88">
        <f t="shared" si="5"/>
        <v>64826.29839103566</v>
      </c>
      <c r="R13" s="90">
        <f>(R12/R11)*1000</f>
        <v>64213.44951754455</v>
      </c>
      <c r="S13" s="41"/>
    </row>
    <row r="14" spans="1:19" s="36" customFormat="1" ht="13.5" customHeight="1">
      <c r="A14" s="104" t="s">
        <v>37</v>
      </c>
      <c r="B14" s="37" t="s">
        <v>26</v>
      </c>
      <c r="C14" s="38" t="s">
        <v>4</v>
      </c>
      <c r="D14" s="63"/>
      <c r="E14" s="64"/>
      <c r="F14" s="64"/>
      <c r="G14" s="64"/>
      <c r="H14" s="64"/>
      <c r="I14" s="65"/>
      <c r="J14" s="66">
        <f>SUM(D14:I14)</f>
        <v>0</v>
      </c>
      <c r="K14" s="65"/>
      <c r="L14" s="64"/>
      <c r="M14" s="64"/>
      <c r="N14" s="64"/>
      <c r="O14" s="64"/>
      <c r="P14" s="65"/>
      <c r="Q14" s="66">
        <f>SUM(K14:P14)</f>
        <v>0</v>
      </c>
      <c r="R14" s="67">
        <f>J14+Q14</f>
        <v>0</v>
      </c>
      <c r="S14" s="35"/>
    </row>
    <row r="15" spans="1:19" s="36" customFormat="1" ht="13.5" customHeight="1">
      <c r="A15" s="105"/>
      <c r="B15" s="37" t="s">
        <v>28</v>
      </c>
      <c r="C15" s="38" t="s">
        <v>5</v>
      </c>
      <c r="D15" s="63"/>
      <c r="E15" s="64"/>
      <c r="F15" s="64"/>
      <c r="G15" s="64"/>
      <c r="H15" s="64"/>
      <c r="I15" s="65"/>
      <c r="J15" s="66">
        <f>SUM(D15:I15)</f>
        <v>0</v>
      </c>
      <c r="K15" s="71"/>
      <c r="L15" s="72"/>
      <c r="M15" s="72"/>
      <c r="N15" s="72"/>
      <c r="O15" s="72"/>
      <c r="P15" s="71"/>
      <c r="Q15" s="66">
        <f>SUM(K15:P15)</f>
        <v>0</v>
      </c>
      <c r="R15" s="67">
        <f>J15+Q15</f>
        <v>0</v>
      </c>
      <c r="S15" s="35"/>
    </row>
    <row r="16" spans="1:19" s="36" customFormat="1" ht="13.5" customHeight="1" thickBot="1">
      <c r="A16" s="106"/>
      <c r="B16" s="18" t="s">
        <v>30</v>
      </c>
      <c r="C16" s="40" t="s">
        <v>6</v>
      </c>
      <c r="D16" s="82">
        <f>IF(D14=0,,D15/D14*1000)</f>
        <v>0</v>
      </c>
      <c r="E16" s="83">
        <f>IF(E14=0,,E15/E14*1000)</f>
        <v>0</v>
      </c>
      <c r="F16" s="83">
        <f>IF(F14=0,,F15/F14*1000)</f>
        <v>0</v>
      </c>
      <c r="G16" s="83">
        <f aca="true" t="shared" si="6" ref="G16:R16">IF(G14=0,,G15/G14*1000)</f>
        <v>0</v>
      </c>
      <c r="H16" s="83">
        <f t="shared" si="6"/>
        <v>0</v>
      </c>
      <c r="I16" s="87">
        <f t="shared" si="6"/>
        <v>0</v>
      </c>
      <c r="J16" s="88">
        <f t="shared" si="6"/>
        <v>0</v>
      </c>
      <c r="K16" s="87">
        <f t="shared" si="6"/>
        <v>0</v>
      </c>
      <c r="L16" s="83">
        <f t="shared" si="6"/>
        <v>0</v>
      </c>
      <c r="M16" s="83">
        <f t="shared" si="6"/>
        <v>0</v>
      </c>
      <c r="N16" s="83">
        <f t="shared" si="6"/>
        <v>0</v>
      </c>
      <c r="O16" s="83">
        <f t="shared" si="6"/>
        <v>0</v>
      </c>
      <c r="P16" s="87">
        <f t="shared" si="6"/>
        <v>0</v>
      </c>
      <c r="Q16" s="88">
        <f t="shared" si="6"/>
        <v>0</v>
      </c>
      <c r="R16" s="90">
        <f t="shared" si="6"/>
        <v>0</v>
      </c>
      <c r="S16" s="41"/>
    </row>
    <row r="17" spans="1:19" s="36" customFormat="1" ht="13.5" customHeight="1">
      <c r="A17" s="104" t="s">
        <v>39</v>
      </c>
      <c r="B17" s="37" t="s">
        <v>26</v>
      </c>
      <c r="C17" s="38" t="s">
        <v>4</v>
      </c>
      <c r="D17" s="63">
        <v>96614</v>
      </c>
      <c r="E17" s="64">
        <v>96266</v>
      </c>
      <c r="F17" s="64">
        <v>166845</v>
      </c>
      <c r="G17" s="64">
        <v>65491</v>
      </c>
      <c r="H17" s="64">
        <v>139998</v>
      </c>
      <c r="I17" s="65">
        <v>103667</v>
      </c>
      <c r="J17" s="66">
        <f>SUM(D17:I17)</f>
        <v>668881</v>
      </c>
      <c r="K17" s="65">
        <v>104147</v>
      </c>
      <c r="L17" s="64">
        <v>93327</v>
      </c>
      <c r="M17" s="64">
        <v>143023</v>
      </c>
      <c r="N17" s="64">
        <v>174761</v>
      </c>
      <c r="O17" s="64">
        <v>41366</v>
      </c>
      <c r="P17" s="65">
        <v>206847</v>
      </c>
      <c r="Q17" s="66">
        <f>SUM(K17:P17)</f>
        <v>763471</v>
      </c>
      <c r="R17" s="67">
        <f>J17+Q17</f>
        <v>1432352</v>
      </c>
      <c r="S17" s="35"/>
    </row>
    <row r="18" spans="1:19" s="36" customFormat="1" ht="13.5" customHeight="1">
      <c r="A18" s="105"/>
      <c r="B18" s="37" t="s">
        <v>28</v>
      </c>
      <c r="C18" s="38" t="s">
        <v>5</v>
      </c>
      <c r="D18" s="63">
        <v>6141887</v>
      </c>
      <c r="E18" s="64">
        <v>5454214</v>
      </c>
      <c r="F18" s="64">
        <v>9603667</v>
      </c>
      <c r="G18" s="64">
        <v>3934885</v>
      </c>
      <c r="H18" s="64">
        <v>9340212</v>
      </c>
      <c r="I18" s="65">
        <v>7011326</v>
      </c>
      <c r="J18" s="66">
        <f>SUM(D18:I18)</f>
        <v>41486191</v>
      </c>
      <c r="K18" s="71">
        <v>6937744</v>
      </c>
      <c r="L18" s="72">
        <v>5654318</v>
      </c>
      <c r="M18" s="72">
        <v>8741684</v>
      </c>
      <c r="N18" s="72">
        <v>11449421</v>
      </c>
      <c r="O18" s="72">
        <v>2932471</v>
      </c>
      <c r="P18" s="71">
        <v>13308155</v>
      </c>
      <c r="Q18" s="66">
        <f>SUM(K18:P18)</f>
        <v>49023793</v>
      </c>
      <c r="R18" s="67">
        <f>J18+Q18</f>
        <v>90509984</v>
      </c>
      <c r="S18" s="35"/>
    </row>
    <row r="19" spans="1:19" s="36" customFormat="1" ht="13.5" customHeight="1" thickBot="1">
      <c r="A19" s="106"/>
      <c r="B19" s="18" t="s">
        <v>30</v>
      </c>
      <c r="C19" s="40" t="s">
        <v>6</v>
      </c>
      <c r="D19" s="82">
        <f aca="true" t="shared" si="7" ref="D19:I19">IF(D17=0,,D18/D17*1000)</f>
        <v>63571.39752002816</v>
      </c>
      <c r="E19" s="83">
        <f t="shared" si="7"/>
        <v>56657.740012049944</v>
      </c>
      <c r="F19" s="83">
        <f t="shared" si="7"/>
        <v>57560.41235877611</v>
      </c>
      <c r="G19" s="83">
        <f t="shared" si="7"/>
        <v>60082.835809500546</v>
      </c>
      <c r="H19" s="83">
        <f t="shared" si="7"/>
        <v>66716.7530964728</v>
      </c>
      <c r="I19" s="87">
        <f t="shared" si="7"/>
        <v>67633.15230497651</v>
      </c>
      <c r="J19" s="88">
        <f>IF(J17=0,,(J18/J17)*1000)</f>
        <v>62023.27618814109</v>
      </c>
      <c r="K19" s="87">
        <f aca="true" t="shared" si="8" ref="K19:Q19">IF(K17=0,,K18/K17*1000)</f>
        <v>66614.91929676323</v>
      </c>
      <c r="L19" s="83">
        <f t="shared" si="8"/>
        <v>60586.08977037728</v>
      </c>
      <c r="M19" s="83">
        <f t="shared" si="8"/>
        <v>61120.82672017787</v>
      </c>
      <c r="N19" s="83">
        <f t="shared" si="8"/>
        <v>65514.73726975698</v>
      </c>
      <c r="O19" s="83">
        <f t="shared" si="8"/>
        <v>70890.8523908524</v>
      </c>
      <c r="P19" s="87">
        <f t="shared" si="8"/>
        <v>64338.158155544916</v>
      </c>
      <c r="Q19" s="88">
        <f t="shared" si="8"/>
        <v>64211.72906371035</v>
      </c>
      <c r="R19" s="90">
        <f>(R18/R17)*1000</f>
        <v>63189.76341011148</v>
      </c>
      <c r="S19" s="41"/>
    </row>
    <row r="20" spans="1:19" s="36" customFormat="1" ht="13.5" customHeight="1">
      <c r="A20" s="113" t="s">
        <v>41</v>
      </c>
      <c r="B20" s="37" t="s">
        <v>26</v>
      </c>
      <c r="C20" s="38" t="s">
        <v>4</v>
      </c>
      <c r="D20" s="63">
        <v>233362</v>
      </c>
      <c r="E20" s="64">
        <v>185575</v>
      </c>
      <c r="F20" s="64">
        <v>134693</v>
      </c>
      <c r="G20" s="64">
        <v>208854</v>
      </c>
      <c r="H20" s="64">
        <v>171714</v>
      </c>
      <c r="I20" s="65">
        <v>241642</v>
      </c>
      <c r="J20" s="66">
        <f>SUM(D20:I20)</f>
        <v>1175840</v>
      </c>
      <c r="K20" s="65">
        <v>228239</v>
      </c>
      <c r="L20" s="64">
        <v>161002</v>
      </c>
      <c r="M20" s="64">
        <v>136632</v>
      </c>
      <c r="N20" s="64">
        <v>167087</v>
      </c>
      <c r="O20" s="64">
        <v>146295</v>
      </c>
      <c r="P20" s="65">
        <v>261516</v>
      </c>
      <c r="Q20" s="66">
        <f>SUM(K20:P20)</f>
        <v>1100771</v>
      </c>
      <c r="R20" s="67">
        <f>J20+Q20</f>
        <v>2276611</v>
      </c>
      <c r="S20" s="35"/>
    </row>
    <row r="21" spans="1:19" s="36" customFormat="1" ht="13.5" customHeight="1">
      <c r="A21" s="114"/>
      <c r="B21" s="37" t="s">
        <v>28</v>
      </c>
      <c r="C21" s="38" t="s">
        <v>5</v>
      </c>
      <c r="D21" s="63">
        <v>14307297</v>
      </c>
      <c r="E21" s="64">
        <v>10490766</v>
      </c>
      <c r="F21" s="64">
        <v>7675981</v>
      </c>
      <c r="G21" s="64">
        <v>11756445</v>
      </c>
      <c r="H21" s="64">
        <v>10602882</v>
      </c>
      <c r="I21" s="65">
        <v>15891455</v>
      </c>
      <c r="J21" s="66">
        <f>SUM(D21:I21)</f>
        <v>70724826</v>
      </c>
      <c r="K21" s="71">
        <v>15824664</v>
      </c>
      <c r="L21" s="72">
        <v>9878978</v>
      </c>
      <c r="M21" s="72">
        <v>8305032</v>
      </c>
      <c r="N21" s="72">
        <v>11141585</v>
      </c>
      <c r="O21" s="72">
        <v>9809871</v>
      </c>
      <c r="P21" s="71">
        <v>16507283</v>
      </c>
      <c r="Q21" s="66">
        <f>SUM(K21:P21)</f>
        <v>71467413</v>
      </c>
      <c r="R21" s="67">
        <f>J21+Q21</f>
        <v>142192239</v>
      </c>
      <c r="S21" s="35"/>
    </row>
    <row r="22" spans="1:19" s="36" customFormat="1" ht="13.5" customHeight="1" thickBot="1">
      <c r="A22" s="115"/>
      <c r="B22" s="18" t="s">
        <v>30</v>
      </c>
      <c r="C22" s="40" t="s">
        <v>6</v>
      </c>
      <c r="D22" s="82">
        <f aca="true" t="shared" si="9" ref="D22:I22">IF(D20=0,,D21/D20*1000)</f>
        <v>61309.45483840557</v>
      </c>
      <c r="E22" s="83">
        <f t="shared" si="9"/>
        <v>56531.138353765324</v>
      </c>
      <c r="F22" s="83">
        <f t="shared" si="9"/>
        <v>56988.71507799217</v>
      </c>
      <c r="G22" s="83">
        <f t="shared" si="9"/>
        <v>56290.255393720014</v>
      </c>
      <c r="H22" s="83">
        <f t="shared" si="9"/>
        <v>61747.33568608267</v>
      </c>
      <c r="I22" s="87">
        <f t="shared" si="9"/>
        <v>65764.45733771447</v>
      </c>
      <c r="J22" s="88">
        <f>IF(J20=0,,(J21/J20)*1000)</f>
        <v>60148.341611103555</v>
      </c>
      <c r="K22" s="87">
        <f aca="true" t="shared" si="10" ref="K22:Q22">IF(K20=0,,K21/K20*1000)</f>
        <v>69333.74226140142</v>
      </c>
      <c r="L22" s="83">
        <f t="shared" si="10"/>
        <v>61359.34957329722</v>
      </c>
      <c r="M22" s="83">
        <f t="shared" si="10"/>
        <v>60783.945195854554</v>
      </c>
      <c r="N22" s="83">
        <f t="shared" si="10"/>
        <v>66681.339661374</v>
      </c>
      <c r="O22" s="83">
        <f t="shared" si="10"/>
        <v>67055.40859222804</v>
      </c>
      <c r="P22" s="87">
        <f t="shared" si="10"/>
        <v>63121.5030820294</v>
      </c>
      <c r="Q22" s="88">
        <f t="shared" si="10"/>
        <v>64924.86902362072</v>
      </c>
      <c r="R22" s="90">
        <f>(R21/R20)*1000</f>
        <v>62457.8546796093</v>
      </c>
      <c r="S22" s="41"/>
    </row>
    <row r="23" spans="1:19" s="36" customFormat="1" ht="13.5" customHeight="1">
      <c r="A23" s="104" t="s">
        <v>42</v>
      </c>
      <c r="B23" s="37" t="s">
        <v>26</v>
      </c>
      <c r="C23" s="38" t="s">
        <v>4</v>
      </c>
      <c r="D23" s="63">
        <v>33358</v>
      </c>
      <c r="E23" s="64">
        <v>34952</v>
      </c>
      <c r="F23" s="64">
        <v>35723</v>
      </c>
      <c r="G23" s="64">
        <v>21007</v>
      </c>
      <c r="H23" s="64">
        <v>36589</v>
      </c>
      <c r="I23" s="65">
        <v>58652</v>
      </c>
      <c r="J23" s="66">
        <f>SUM(D23:I23)</f>
        <v>220281</v>
      </c>
      <c r="K23" s="65"/>
      <c r="L23" s="64">
        <v>50964</v>
      </c>
      <c r="M23" s="64">
        <v>46813</v>
      </c>
      <c r="N23" s="64">
        <v>42825</v>
      </c>
      <c r="O23" s="64">
        <v>44214</v>
      </c>
      <c r="P23" s="65">
        <v>42039</v>
      </c>
      <c r="Q23" s="66">
        <f>SUM(K23:P23)</f>
        <v>226855</v>
      </c>
      <c r="R23" s="67">
        <f>J23+Q23</f>
        <v>447136</v>
      </c>
      <c r="S23" s="35"/>
    </row>
    <row r="24" spans="1:19" s="36" customFormat="1" ht="13.5" customHeight="1">
      <c r="A24" s="105"/>
      <c r="B24" s="37" t="s">
        <v>28</v>
      </c>
      <c r="C24" s="38" t="s">
        <v>5</v>
      </c>
      <c r="D24" s="63">
        <v>2071749</v>
      </c>
      <c r="E24" s="64">
        <v>1890790</v>
      </c>
      <c r="F24" s="64">
        <v>2050530</v>
      </c>
      <c r="G24" s="64">
        <v>1312147</v>
      </c>
      <c r="H24" s="64">
        <v>2425789</v>
      </c>
      <c r="I24" s="65">
        <v>4152663</v>
      </c>
      <c r="J24" s="66">
        <f>SUM(D24:I24)</f>
        <v>13903668</v>
      </c>
      <c r="K24" s="71"/>
      <c r="L24" s="72">
        <v>3204183</v>
      </c>
      <c r="M24" s="72">
        <v>2812606</v>
      </c>
      <c r="N24" s="72">
        <v>2935866</v>
      </c>
      <c r="O24" s="72">
        <v>3047140</v>
      </c>
      <c r="P24" s="71">
        <v>2713476</v>
      </c>
      <c r="Q24" s="66">
        <f>SUM(K24:P24)</f>
        <v>14713271</v>
      </c>
      <c r="R24" s="67">
        <f>J24+Q24</f>
        <v>28616939</v>
      </c>
      <c r="S24" s="35"/>
    </row>
    <row r="25" spans="1:19" s="36" customFormat="1" ht="13.5" customHeight="1" thickBot="1">
      <c r="A25" s="106"/>
      <c r="B25" s="18" t="s">
        <v>30</v>
      </c>
      <c r="C25" s="40" t="s">
        <v>6</v>
      </c>
      <c r="D25" s="82">
        <f aca="true" t="shared" si="11" ref="D25:I25">IF(D23=0,,D24/D23*1000)</f>
        <v>62106.511181725524</v>
      </c>
      <c r="E25" s="83">
        <f t="shared" si="11"/>
        <v>54096.76127260243</v>
      </c>
      <c r="F25" s="83">
        <f t="shared" si="11"/>
        <v>57400.83419645607</v>
      </c>
      <c r="G25" s="83">
        <f t="shared" si="11"/>
        <v>62462.36968629504</v>
      </c>
      <c r="H25" s="83">
        <f t="shared" si="11"/>
        <v>66298.31370083905</v>
      </c>
      <c r="I25" s="87">
        <f t="shared" si="11"/>
        <v>70801.72884130124</v>
      </c>
      <c r="J25" s="88">
        <f>IF(J23=0,,(J24/J23)*1000)</f>
        <v>63117.87217236166</v>
      </c>
      <c r="K25" s="87">
        <f aca="true" t="shared" si="12" ref="K25:Q25">IF(K23=0,,K24/K23*1000)</f>
        <v>0</v>
      </c>
      <c r="L25" s="83">
        <f t="shared" si="12"/>
        <v>62871.497527666594</v>
      </c>
      <c r="M25" s="83">
        <f t="shared" si="12"/>
        <v>60081.72943413154</v>
      </c>
      <c r="N25" s="83">
        <f t="shared" si="12"/>
        <v>68554.95621716286</v>
      </c>
      <c r="O25" s="83">
        <f t="shared" si="12"/>
        <v>68917.98977699371</v>
      </c>
      <c r="P25" s="87">
        <f t="shared" si="12"/>
        <v>64546.63526725184</v>
      </c>
      <c r="Q25" s="88">
        <f t="shared" si="12"/>
        <v>64857.60067003152</v>
      </c>
      <c r="R25" s="90">
        <f>(R24/R23)*1000</f>
        <v>64000.52556716524</v>
      </c>
      <c r="S25" s="41"/>
    </row>
    <row r="26" spans="1:19" s="36" customFormat="1" ht="13.5" customHeight="1">
      <c r="A26" s="104" t="s">
        <v>44</v>
      </c>
      <c r="B26" s="37" t="s">
        <v>26</v>
      </c>
      <c r="C26" s="38" t="s">
        <v>4</v>
      </c>
      <c r="D26" s="63">
        <v>409</v>
      </c>
      <c r="E26" s="64"/>
      <c r="F26" s="64"/>
      <c r="G26" s="64"/>
      <c r="H26" s="64"/>
      <c r="I26" s="65">
        <v>50</v>
      </c>
      <c r="J26" s="66">
        <f>SUM(D26:I26)</f>
        <v>459</v>
      </c>
      <c r="K26" s="65"/>
      <c r="L26" s="64"/>
      <c r="M26" s="64"/>
      <c r="N26" s="64"/>
      <c r="O26" s="64"/>
      <c r="P26" s="65">
        <v>121</v>
      </c>
      <c r="Q26" s="66">
        <f>SUM(K26:P26)</f>
        <v>121</v>
      </c>
      <c r="R26" s="67">
        <f>J26+Q26</f>
        <v>580</v>
      </c>
      <c r="S26" s="35"/>
    </row>
    <row r="27" spans="1:19" s="36" customFormat="1" ht="13.5" customHeight="1">
      <c r="A27" s="105"/>
      <c r="B27" s="37" t="s">
        <v>28</v>
      </c>
      <c r="C27" s="38" t="s">
        <v>5</v>
      </c>
      <c r="D27" s="63">
        <v>20824</v>
      </c>
      <c r="E27" s="64"/>
      <c r="F27" s="64"/>
      <c r="G27" s="64"/>
      <c r="H27" s="64"/>
      <c r="I27" s="65">
        <v>3004</v>
      </c>
      <c r="J27" s="66">
        <f>SUM(D27:I27)</f>
        <v>23828</v>
      </c>
      <c r="K27" s="71"/>
      <c r="L27" s="72"/>
      <c r="M27" s="72"/>
      <c r="N27" s="72"/>
      <c r="O27" s="72"/>
      <c r="P27" s="71">
        <v>7833</v>
      </c>
      <c r="Q27" s="66">
        <f>SUM(K27:P27)</f>
        <v>7833</v>
      </c>
      <c r="R27" s="67">
        <f>J27+Q27</f>
        <v>31661</v>
      </c>
      <c r="S27" s="35"/>
    </row>
    <row r="28" spans="1:19" s="36" customFormat="1" ht="13.5" customHeight="1" thickBot="1">
      <c r="A28" s="106"/>
      <c r="B28" s="18" t="s">
        <v>30</v>
      </c>
      <c r="C28" s="40" t="s">
        <v>6</v>
      </c>
      <c r="D28" s="82">
        <f aca="true" t="shared" si="13" ref="D28:I28">IF(D26=0,,D27/D26*1000)</f>
        <v>50914.42542787286</v>
      </c>
      <c r="E28" s="83">
        <f t="shared" si="13"/>
        <v>0</v>
      </c>
      <c r="F28" s="83">
        <f t="shared" si="13"/>
        <v>0</v>
      </c>
      <c r="G28" s="83">
        <f t="shared" si="13"/>
        <v>0</v>
      </c>
      <c r="H28" s="83">
        <f t="shared" si="13"/>
        <v>0</v>
      </c>
      <c r="I28" s="87">
        <f t="shared" si="13"/>
        <v>60080</v>
      </c>
      <c r="J28" s="88">
        <f>IF(J26=0,,(J27/J26)*1000)</f>
        <v>51912.85403050109</v>
      </c>
      <c r="K28" s="87">
        <f aca="true" t="shared" si="14" ref="K28:Q28">IF(K26=0,,K27/K26*1000)</f>
        <v>0</v>
      </c>
      <c r="L28" s="83">
        <f t="shared" si="14"/>
        <v>0</v>
      </c>
      <c r="M28" s="83">
        <f t="shared" si="14"/>
        <v>0</v>
      </c>
      <c r="N28" s="83">
        <f t="shared" si="14"/>
        <v>0</v>
      </c>
      <c r="O28" s="83">
        <f t="shared" si="14"/>
        <v>0</v>
      </c>
      <c r="P28" s="87">
        <f t="shared" si="14"/>
        <v>64735.537190082636</v>
      </c>
      <c r="Q28" s="88">
        <f t="shared" si="14"/>
        <v>64735.537190082636</v>
      </c>
      <c r="R28" s="90">
        <f>(R27/R26)*1000</f>
        <v>54587.93103448276</v>
      </c>
      <c r="S28" s="41"/>
    </row>
    <row r="29" spans="1:19" s="36" customFormat="1" ht="13.5" customHeight="1">
      <c r="A29" s="104" t="s">
        <v>46</v>
      </c>
      <c r="B29" s="37" t="s">
        <v>26</v>
      </c>
      <c r="C29" s="38" t="s">
        <v>4</v>
      </c>
      <c r="D29" s="63"/>
      <c r="E29" s="64"/>
      <c r="F29" s="64"/>
      <c r="G29" s="64"/>
      <c r="H29" s="64"/>
      <c r="I29" s="65"/>
      <c r="J29" s="66">
        <f>SUM(D29:I29)</f>
        <v>0</v>
      </c>
      <c r="K29" s="65"/>
      <c r="L29" s="64"/>
      <c r="M29" s="64"/>
      <c r="N29" s="64"/>
      <c r="O29" s="64"/>
      <c r="P29" s="65"/>
      <c r="Q29" s="66">
        <f>SUM(K29:P29)</f>
        <v>0</v>
      </c>
      <c r="R29" s="67">
        <f>J29+Q29</f>
        <v>0</v>
      </c>
      <c r="S29" s="35"/>
    </row>
    <row r="30" spans="1:19" s="36" customFormat="1" ht="13.5" customHeight="1">
      <c r="A30" s="105"/>
      <c r="B30" s="37" t="s">
        <v>28</v>
      </c>
      <c r="C30" s="38" t="s">
        <v>5</v>
      </c>
      <c r="D30" s="63"/>
      <c r="E30" s="64"/>
      <c r="F30" s="64"/>
      <c r="G30" s="64"/>
      <c r="H30" s="64"/>
      <c r="I30" s="65"/>
      <c r="J30" s="66">
        <f>SUM(D30:I30)</f>
        <v>0</v>
      </c>
      <c r="K30" s="71"/>
      <c r="L30" s="72"/>
      <c r="M30" s="72"/>
      <c r="N30" s="72"/>
      <c r="O30" s="72"/>
      <c r="P30" s="71"/>
      <c r="Q30" s="66">
        <f>SUM(K30:P30)</f>
        <v>0</v>
      </c>
      <c r="R30" s="67">
        <f>J30+Q30</f>
        <v>0</v>
      </c>
      <c r="S30" s="35"/>
    </row>
    <row r="31" spans="1:19" s="36" customFormat="1" ht="13.5" customHeight="1" thickBot="1">
      <c r="A31" s="106"/>
      <c r="B31" s="18" t="s">
        <v>30</v>
      </c>
      <c r="C31" s="40" t="s">
        <v>6</v>
      </c>
      <c r="D31" s="82">
        <f aca="true" t="shared" si="15" ref="D31:I31">IF(D29=0,,D30/D29*1000)</f>
        <v>0</v>
      </c>
      <c r="E31" s="83">
        <f t="shared" si="15"/>
        <v>0</v>
      </c>
      <c r="F31" s="83">
        <f t="shared" si="15"/>
        <v>0</v>
      </c>
      <c r="G31" s="83">
        <f t="shared" si="15"/>
        <v>0</v>
      </c>
      <c r="H31" s="83">
        <f t="shared" si="15"/>
        <v>0</v>
      </c>
      <c r="I31" s="87">
        <f t="shared" si="15"/>
        <v>0</v>
      </c>
      <c r="J31" s="88">
        <f>IF(J29=0,,(J30/J29)*1000)</f>
        <v>0</v>
      </c>
      <c r="K31" s="87">
        <f aca="true" t="shared" si="16" ref="K31:Q31">IF(K29=0,,K30/K29*1000)</f>
        <v>0</v>
      </c>
      <c r="L31" s="83">
        <f t="shared" si="16"/>
        <v>0</v>
      </c>
      <c r="M31" s="83">
        <f t="shared" si="16"/>
        <v>0</v>
      </c>
      <c r="N31" s="83">
        <f t="shared" si="16"/>
        <v>0</v>
      </c>
      <c r="O31" s="83">
        <f t="shared" si="16"/>
        <v>0</v>
      </c>
      <c r="P31" s="87">
        <f t="shared" si="16"/>
        <v>0</v>
      </c>
      <c r="Q31" s="88">
        <f t="shared" si="16"/>
        <v>0</v>
      </c>
      <c r="R31" s="90" t="e">
        <f>(R30/R29)*1000</f>
        <v>#DIV/0!</v>
      </c>
      <c r="S31" s="41"/>
    </row>
    <row r="32" spans="1:19" s="36" customFormat="1" ht="13.5" customHeight="1">
      <c r="A32" s="104" t="s">
        <v>48</v>
      </c>
      <c r="B32" s="37" t="s">
        <v>26</v>
      </c>
      <c r="C32" s="38" t="s">
        <v>4</v>
      </c>
      <c r="D32" s="63"/>
      <c r="E32" s="64"/>
      <c r="F32" s="64"/>
      <c r="G32" s="64"/>
      <c r="H32" s="64"/>
      <c r="I32" s="65"/>
      <c r="J32" s="66">
        <f>SUM(D32:I32)</f>
        <v>0</v>
      </c>
      <c r="K32" s="65"/>
      <c r="L32" s="64"/>
      <c r="M32" s="64"/>
      <c r="N32" s="64"/>
      <c r="O32" s="64"/>
      <c r="P32" s="65">
        <v>46151</v>
      </c>
      <c r="Q32" s="66">
        <f>SUM(K32:P32)</f>
        <v>46151</v>
      </c>
      <c r="R32" s="67">
        <f>J32+Q32</f>
        <v>46151</v>
      </c>
      <c r="S32" s="35"/>
    </row>
    <row r="33" spans="1:19" s="36" customFormat="1" ht="13.5" customHeight="1">
      <c r="A33" s="105"/>
      <c r="B33" s="37" t="s">
        <v>28</v>
      </c>
      <c r="C33" s="38" t="s">
        <v>5</v>
      </c>
      <c r="D33" s="63"/>
      <c r="E33" s="64"/>
      <c r="F33" s="64"/>
      <c r="G33" s="64"/>
      <c r="H33" s="64"/>
      <c r="I33" s="65"/>
      <c r="J33" s="66">
        <f>SUM(D33:I33)</f>
        <v>0</v>
      </c>
      <c r="K33" s="71"/>
      <c r="L33" s="72"/>
      <c r="M33" s="72"/>
      <c r="N33" s="72"/>
      <c r="O33" s="72"/>
      <c r="P33" s="71">
        <v>3110009</v>
      </c>
      <c r="Q33" s="66">
        <f>SUM(K33:P33)</f>
        <v>3110009</v>
      </c>
      <c r="R33" s="67">
        <f>J33+Q33</f>
        <v>3110009</v>
      </c>
      <c r="S33" s="35"/>
    </row>
    <row r="34" spans="1:19" s="36" customFormat="1" ht="13.5" customHeight="1" thickBot="1">
      <c r="A34" s="106"/>
      <c r="B34" s="18" t="s">
        <v>30</v>
      </c>
      <c r="C34" s="40" t="s">
        <v>6</v>
      </c>
      <c r="D34" s="82">
        <f aca="true" t="shared" si="17" ref="D34:J34">IF(D32=0,,D33/D32*1000)</f>
        <v>0</v>
      </c>
      <c r="E34" s="83">
        <f t="shared" si="17"/>
        <v>0</v>
      </c>
      <c r="F34" s="83">
        <f t="shared" si="17"/>
        <v>0</v>
      </c>
      <c r="G34" s="83">
        <f t="shared" si="17"/>
        <v>0</v>
      </c>
      <c r="H34" s="83">
        <f t="shared" si="17"/>
        <v>0</v>
      </c>
      <c r="I34" s="87">
        <f t="shared" si="17"/>
        <v>0</v>
      </c>
      <c r="J34" s="88">
        <f t="shared" si="17"/>
        <v>0</v>
      </c>
      <c r="K34" s="87">
        <f aca="true" t="shared" si="18" ref="K34:R34">IF(K32=0,,K33/K32*1000)</f>
        <v>0</v>
      </c>
      <c r="L34" s="83">
        <f t="shared" si="18"/>
        <v>0</v>
      </c>
      <c r="M34" s="83">
        <f t="shared" si="18"/>
        <v>0</v>
      </c>
      <c r="N34" s="83">
        <f t="shared" si="18"/>
        <v>0</v>
      </c>
      <c r="O34" s="83">
        <f t="shared" si="18"/>
        <v>0</v>
      </c>
      <c r="P34" s="87">
        <f t="shared" si="18"/>
        <v>67387.68390717427</v>
      </c>
      <c r="Q34" s="88">
        <f t="shared" si="18"/>
        <v>67387.68390717427</v>
      </c>
      <c r="R34" s="90">
        <f t="shared" si="18"/>
        <v>67387.68390717427</v>
      </c>
      <c r="S34" s="41"/>
    </row>
    <row r="35" spans="1:19" s="36" customFormat="1" ht="13.5" customHeight="1">
      <c r="A35" s="104" t="s">
        <v>50</v>
      </c>
      <c r="B35" s="37" t="s">
        <v>26</v>
      </c>
      <c r="C35" s="38" t="s">
        <v>4</v>
      </c>
      <c r="D35" s="63">
        <v>13593</v>
      </c>
      <c r="E35" s="64"/>
      <c r="F35" s="64"/>
      <c r="G35" s="64">
        <v>285</v>
      </c>
      <c r="H35" s="64"/>
      <c r="I35" s="65">
        <v>9890</v>
      </c>
      <c r="J35" s="66">
        <f>SUM(D35:I35)</f>
        <v>23768</v>
      </c>
      <c r="K35" s="65"/>
      <c r="L35" s="64"/>
      <c r="M35" s="64">
        <v>22563</v>
      </c>
      <c r="N35" s="64">
        <v>22465</v>
      </c>
      <c r="O35" s="64">
        <v>10504</v>
      </c>
      <c r="P35" s="65">
        <v>22061</v>
      </c>
      <c r="Q35" s="66">
        <f>SUM(K35:P35)</f>
        <v>77593</v>
      </c>
      <c r="R35" s="67">
        <f>J35+Q35</f>
        <v>101361</v>
      </c>
      <c r="S35" s="35"/>
    </row>
    <row r="36" spans="1:19" s="36" customFormat="1" ht="13.5" customHeight="1">
      <c r="A36" s="105"/>
      <c r="B36" s="37" t="s">
        <v>28</v>
      </c>
      <c r="C36" s="38" t="s">
        <v>5</v>
      </c>
      <c r="D36" s="63">
        <v>920915</v>
      </c>
      <c r="E36" s="64"/>
      <c r="F36" s="64"/>
      <c r="G36" s="64">
        <v>20864</v>
      </c>
      <c r="H36" s="64"/>
      <c r="I36" s="65">
        <v>668944</v>
      </c>
      <c r="J36" s="66">
        <f>SUM(D36:I36)</f>
        <v>1610723</v>
      </c>
      <c r="K36" s="71"/>
      <c r="L36" s="72"/>
      <c r="M36" s="72">
        <v>1324983</v>
      </c>
      <c r="N36" s="72">
        <v>1388644</v>
      </c>
      <c r="O36" s="72">
        <v>707266</v>
      </c>
      <c r="P36" s="71">
        <v>1445472</v>
      </c>
      <c r="Q36" s="66">
        <f>SUM(K36:P36)</f>
        <v>4866365</v>
      </c>
      <c r="R36" s="67">
        <f>J36+Q36</f>
        <v>6477088</v>
      </c>
      <c r="S36" s="35"/>
    </row>
    <row r="37" spans="1:19" s="36" customFormat="1" ht="13.5" customHeight="1" thickBot="1">
      <c r="A37" s="106"/>
      <c r="B37" s="18" t="s">
        <v>30</v>
      </c>
      <c r="C37" s="40" t="s">
        <v>6</v>
      </c>
      <c r="D37" s="82">
        <f aca="true" t="shared" si="19" ref="D37:I37">IF(D35=0,,D36/D35*1000)</f>
        <v>67749.20915176929</v>
      </c>
      <c r="E37" s="83">
        <f t="shared" si="19"/>
        <v>0</v>
      </c>
      <c r="F37" s="83">
        <f t="shared" si="19"/>
        <v>0</v>
      </c>
      <c r="G37" s="83">
        <f t="shared" si="19"/>
        <v>73207.01754385965</v>
      </c>
      <c r="H37" s="83">
        <f t="shared" si="19"/>
        <v>0</v>
      </c>
      <c r="I37" s="87">
        <f t="shared" si="19"/>
        <v>67638.42264914056</v>
      </c>
      <c r="J37" s="88">
        <f>IF(J35=0,,(J36/J35)*1000)</f>
        <v>67768.55435880175</v>
      </c>
      <c r="K37" s="87">
        <f aca="true" t="shared" si="20" ref="K37:Q37">IF(K35=0,,K36/K35*1000)</f>
        <v>0</v>
      </c>
      <c r="L37" s="83">
        <f t="shared" si="20"/>
        <v>0</v>
      </c>
      <c r="M37" s="83">
        <f t="shared" si="20"/>
        <v>58723.706953862515</v>
      </c>
      <c r="N37" s="83">
        <f t="shared" si="20"/>
        <v>61813.66570220343</v>
      </c>
      <c r="O37" s="83">
        <f t="shared" si="20"/>
        <v>67333.01599390709</v>
      </c>
      <c r="P37" s="87">
        <f t="shared" si="20"/>
        <v>65521.59920221205</v>
      </c>
      <c r="Q37" s="88">
        <f t="shared" si="20"/>
        <v>62716.54659569806</v>
      </c>
      <c r="R37" s="90">
        <f>(R36/R35)*1000</f>
        <v>63901.184873866674</v>
      </c>
      <c r="S37" s="41"/>
    </row>
    <row r="38" spans="1:19" s="36" customFormat="1" ht="13.5" customHeight="1">
      <c r="A38" s="104" t="s">
        <v>52</v>
      </c>
      <c r="B38" s="37" t="s">
        <v>26</v>
      </c>
      <c r="C38" s="38" t="s">
        <v>4</v>
      </c>
      <c r="D38" s="63">
        <v>12104</v>
      </c>
      <c r="E38" s="64">
        <v>3</v>
      </c>
      <c r="F38" s="64"/>
      <c r="G38" s="64">
        <v>297</v>
      </c>
      <c r="H38" s="64">
        <v>6</v>
      </c>
      <c r="I38" s="65"/>
      <c r="J38" s="66">
        <f>SUM(D38:I38)</f>
        <v>12410</v>
      </c>
      <c r="K38" s="65">
        <v>2</v>
      </c>
      <c r="L38" s="64">
        <v>2</v>
      </c>
      <c r="M38" s="64">
        <v>1</v>
      </c>
      <c r="N38" s="64">
        <v>3</v>
      </c>
      <c r="O38" s="64">
        <v>44720</v>
      </c>
      <c r="P38" s="65">
        <v>31079</v>
      </c>
      <c r="Q38" s="66">
        <f>SUM(K38:P38)</f>
        <v>75807</v>
      </c>
      <c r="R38" s="67">
        <f>J38+Q38</f>
        <v>88217</v>
      </c>
      <c r="S38" s="35"/>
    </row>
    <row r="39" spans="1:19" s="36" customFormat="1" ht="13.5" customHeight="1">
      <c r="A39" s="105"/>
      <c r="B39" s="37" t="s">
        <v>28</v>
      </c>
      <c r="C39" s="38" t="s">
        <v>5</v>
      </c>
      <c r="D39" s="63">
        <v>786422</v>
      </c>
      <c r="E39" s="64">
        <v>1204</v>
      </c>
      <c r="F39" s="64"/>
      <c r="G39" s="64">
        <v>16080</v>
      </c>
      <c r="H39" s="64">
        <v>3508</v>
      </c>
      <c r="I39" s="65"/>
      <c r="J39" s="66">
        <f>SUM(D39:I39)</f>
        <v>807214</v>
      </c>
      <c r="K39" s="71">
        <v>1156</v>
      </c>
      <c r="L39" s="72">
        <v>1133</v>
      </c>
      <c r="M39" s="72">
        <v>622</v>
      </c>
      <c r="N39" s="72">
        <v>2000</v>
      </c>
      <c r="O39" s="72">
        <v>3073464</v>
      </c>
      <c r="P39" s="71">
        <v>1990088</v>
      </c>
      <c r="Q39" s="66">
        <f>SUM(K39:P39)</f>
        <v>5068463</v>
      </c>
      <c r="R39" s="67">
        <f>J39+Q39</f>
        <v>5875677</v>
      </c>
      <c r="S39" s="35"/>
    </row>
    <row r="40" spans="1:19" s="36" customFormat="1" ht="13.5" customHeight="1" thickBot="1">
      <c r="A40" s="106"/>
      <c r="B40" s="18" t="s">
        <v>30</v>
      </c>
      <c r="C40" s="40" t="s">
        <v>6</v>
      </c>
      <c r="D40" s="82">
        <f aca="true" t="shared" si="21" ref="D40:I40">IF(D38=0,,D39/D38*1000)</f>
        <v>64972.07534699272</v>
      </c>
      <c r="E40" s="83">
        <f>IF(E38=0,,E39/E38*1000)</f>
        <v>401333.3333333333</v>
      </c>
      <c r="F40" s="83">
        <f t="shared" si="21"/>
        <v>0</v>
      </c>
      <c r="G40" s="83">
        <f t="shared" si="21"/>
        <v>54141.41414141414</v>
      </c>
      <c r="H40" s="83">
        <f t="shared" si="21"/>
        <v>584666.6666666666</v>
      </c>
      <c r="I40" s="87">
        <f t="shared" si="21"/>
        <v>0</v>
      </c>
      <c r="J40" s="88">
        <f>IF(J38=0,,(J39/J38)*1000)</f>
        <v>65045.447219983886</v>
      </c>
      <c r="K40" s="87">
        <f aca="true" t="shared" si="22" ref="K40:Q40">IF(K38=0,,K39/K38*1000)</f>
        <v>578000</v>
      </c>
      <c r="L40" s="83">
        <f t="shared" si="22"/>
        <v>566500</v>
      </c>
      <c r="M40" s="83">
        <f t="shared" si="22"/>
        <v>622000</v>
      </c>
      <c r="N40" s="83">
        <f t="shared" si="22"/>
        <v>666666.6666666666</v>
      </c>
      <c r="O40" s="83">
        <f t="shared" si="22"/>
        <v>68726.8336314848</v>
      </c>
      <c r="P40" s="87">
        <f t="shared" si="22"/>
        <v>64033.205701599145</v>
      </c>
      <c r="Q40" s="88">
        <f t="shared" si="22"/>
        <v>66860.09207592966</v>
      </c>
      <c r="R40" s="90">
        <f>(R39/R38)*1000</f>
        <v>66604.8153983926</v>
      </c>
      <c r="S40" s="41"/>
    </row>
    <row r="41" spans="1:19" s="36" customFormat="1" ht="18" customHeight="1">
      <c r="A41" s="104" t="s">
        <v>7</v>
      </c>
      <c r="B41" s="37" t="s">
        <v>26</v>
      </c>
      <c r="C41" s="38" t="s">
        <v>4</v>
      </c>
      <c r="D41" s="63">
        <f>D5+D8+D11+D14+D17+D20+D23+D26+D29+D32+D35+D38</f>
        <v>917305</v>
      </c>
      <c r="E41" s="64">
        <f aca="true" t="shared" si="23" ref="D41:I42">E5+E8+E11+E14+E17+E20+E23+E26+E29+E32+E35+E38</f>
        <v>833256</v>
      </c>
      <c r="F41" s="64">
        <f t="shared" si="23"/>
        <v>688760</v>
      </c>
      <c r="G41" s="64">
        <f>G5+G8+G11+G14+G17+G20+G23+G26+G29+G32+G35+G38</f>
        <v>860297</v>
      </c>
      <c r="H41" s="64">
        <f t="shared" si="23"/>
        <v>748433</v>
      </c>
      <c r="I41" s="65">
        <f t="shared" si="23"/>
        <v>998241</v>
      </c>
      <c r="J41" s="66">
        <f>SUM(D41:I41)</f>
        <v>5046292</v>
      </c>
      <c r="K41" s="65">
        <f aca="true" t="shared" si="24" ref="K41:P42">K5+K8+K11+K14+K17+K20+K23+K26+K29+K32+K35+K38</f>
        <v>775546</v>
      </c>
      <c r="L41" s="64">
        <f t="shared" si="24"/>
        <v>689612</v>
      </c>
      <c r="M41" s="64">
        <f t="shared" si="24"/>
        <v>769165</v>
      </c>
      <c r="N41" s="64">
        <f t="shared" si="24"/>
        <v>950356</v>
      </c>
      <c r="O41" s="64">
        <f t="shared" si="24"/>
        <v>741340</v>
      </c>
      <c r="P41" s="65">
        <f t="shared" si="24"/>
        <v>1184800</v>
      </c>
      <c r="Q41" s="66">
        <f>SUM(K41:P41)</f>
        <v>5110819</v>
      </c>
      <c r="R41" s="67">
        <f>J41+Q41</f>
        <v>10157111</v>
      </c>
      <c r="S41" s="39"/>
    </row>
    <row r="42" spans="1:19" s="36" customFormat="1" ht="18" customHeight="1">
      <c r="A42" s="105"/>
      <c r="B42" s="37" t="s">
        <v>28</v>
      </c>
      <c r="C42" s="38" t="s">
        <v>5</v>
      </c>
      <c r="D42" s="63">
        <f t="shared" si="23"/>
        <v>58498281</v>
      </c>
      <c r="E42" s="64">
        <f t="shared" si="23"/>
        <v>46461056</v>
      </c>
      <c r="F42" s="64">
        <f t="shared" si="23"/>
        <v>39473503</v>
      </c>
      <c r="G42" s="64">
        <f t="shared" si="23"/>
        <v>50885734</v>
      </c>
      <c r="H42" s="64">
        <f t="shared" si="23"/>
        <v>47978681</v>
      </c>
      <c r="I42" s="65">
        <f t="shared" si="23"/>
        <v>67052979</v>
      </c>
      <c r="J42" s="66">
        <f>SUM(D42:I42)</f>
        <v>310350234</v>
      </c>
      <c r="K42" s="71">
        <f t="shared" si="24"/>
        <v>52501839</v>
      </c>
      <c r="L42" s="72">
        <f t="shared" si="24"/>
        <v>42359930</v>
      </c>
      <c r="M42" s="72">
        <f t="shared" si="24"/>
        <v>45313492</v>
      </c>
      <c r="N42" s="72">
        <f t="shared" si="24"/>
        <v>60888213</v>
      </c>
      <c r="O42" s="72">
        <f t="shared" si="24"/>
        <v>50852535</v>
      </c>
      <c r="P42" s="71">
        <f t="shared" si="24"/>
        <v>77105771</v>
      </c>
      <c r="Q42" s="66">
        <f>Q6+Q9+Q12+Q15+Q18+Q21+Q24+Q27+Q30+Q33+Q36+Q39</f>
        <v>329021780</v>
      </c>
      <c r="R42" s="67">
        <f>J42+Q42</f>
        <v>639372014</v>
      </c>
      <c r="S42" s="35"/>
    </row>
    <row r="43" spans="1:19" s="36" customFormat="1" ht="18" customHeight="1" thickBot="1">
      <c r="A43" s="107"/>
      <c r="B43" s="18" t="s">
        <v>30</v>
      </c>
      <c r="C43" s="40" t="s">
        <v>6</v>
      </c>
      <c r="D43" s="82">
        <f aca="true" t="shared" si="25" ref="D43:I43">IF(D41=0,,D42/D41*1000)</f>
        <v>63771.89811458566</v>
      </c>
      <c r="E43" s="83">
        <f t="shared" si="25"/>
        <v>55758.44158337894</v>
      </c>
      <c r="F43" s="83">
        <f t="shared" si="25"/>
        <v>57310.96898774609</v>
      </c>
      <c r="G43" s="83">
        <f t="shared" si="25"/>
        <v>59149.03109042575</v>
      </c>
      <c r="H43" s="83">
        <f t="shared" si="25"/>
        <v>64105.5124506803</v>
      </c>
      <c r="I43" s="87">
        <f t="shared" si="25"/>
        <v>67171.13302298743</v>
      </c>
      <c r="J43" s="88">
        <f>IF(J41=0,,(J42/J41)*1000)</f>
        <v>61500.64918954353</v>
      </c>
      <c r="K43" s="87">
        <f aca="true" t="shared" si="26" ref="K43:Q43">IF(K41=0,,K42/K41*1000)</f>
        <v>67696.6150299273</v>
      </c>
      <c r="L43" s="83">
        <f t="shared" si="26"/>
        <v>61425.743751558846</v>
      </c>
      <c r="M43" s="83">
        <f t="shared" si="26"/>
        <v>58912.57662530146</v>
      </c>
      <c r="N43" s="83">
        <f t="shared" si="26"/>
        <v>64068.846832134484</v>
      </c>
      <c r="O43" s="83">
        <f t="shared" si="26"/>
        <v>68595.42854830442</v>
      </c>
      <c r="P43" s="87">
        <f t="shared" si="26"/>
        <v>65079.1450033761</v>
      </c>
      <c r="Q43" s="88">
        <f t="shared" si="26"/>
        <v>64377.50583614877</v>
      </c>
      <c r="R43" s="90">
        <f>(R42/R41)*1000</f>
        <v>62948.215688496464</v>
      </c>
      <c r="S43" s="41"/>
    </row>
    <row r="44" spans="1:19" s="36" customFormat="1" ht="24" customHeight="1" thickBot="1">
      <c r="A44" s="108" t="s">
        <v>23</v>
      </c>
      <c r="B44" s="109"/>
      <c r="C44" s="110"/>
      <c r="D44" s="52">
        <f>'総合計'!D44</f>
        <v>117.55</v>
      </c>
      <c r="E44" s="53">
        <f>'総合計'!E44</f>
        <v>113.51</v>
      </c>
      <c r="F44" s="62">
        <f>'総合計'!F44</f>
        <v>112.71</v>
      </c>
      <c r="G44" s="54">
        <f>'総合計'!G44</f>
        <v>115.33</v>
      </c>
      <c r="H44" s="57">
        <f>'総合計'!H44</f>
        <v>115.89</v>
      </c>
      <c r="I44" s="42">
        <f>'総合計'!I44</f>
        <v>116.78</v>
      </c>
      <c r="J44" s="43">
        <f>'総合計'!J44</f>
        <v>115.44530318142787</v>
      </c>
      <c r="K44" s="44">
        <f>'総合計'!K44</f>
        <v>117.94</v>
      </c>
      <c r="L44" s="58">
        <f>'総合計'!L44</f>
        <v>118.16</v>
      </c>
      <c r="M44" s="45">
        <f>'総合計'!M44</f>
        <v>116.53</v>
      </c>
      <c r="N44" s="45">
        <f>'総合計'!N44</f>
        <v>119.2</v>
      </c>
      <c r="O44" s="54">
        <f>'総合計'!O44</f>
        <v>120.96</v>
      </c>
      <c r="P44" s="55">
        <f>'総合計'!P44</f>
        <v>118.44</v>
      </c>
      <c r="Q44" s="56">
        <f>'総合計'!Q44</f>
        <v>118.51657732664314</v>
      </c>
      <c r="R44" s="51">
        <f>'総合計'!R44</f>
        <v>116.98163203125084</v>
      </c>
      <c r="S44" s="35"/>
    </row>
    <row r="45" spans="1:4" ht="16.5" customHeight="1">
      <c r="A45" s="59" t="s">
        <v>81</v>
      </c>
      <c r="D45" s="59"/>
    </row>
  </sheetData>
  <mergeCells count="15">
    <mergeCell ref="D2:P2"/>
    <mergeCell ref="A14:A16"/>
    <mergeCell ref="A17:A19"/>
    <mergeCell ref="A20:A22"/>
    <mergeCell ref="A5:A7"/>
    <mergeCell ref="A8:A10"/>
    <mergeCell ref="A11:A13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&amp;C&amp;20-1-</oddFooter>
  </headerFooter>
  <colBreaks count="1" manualBreakCount="1">
    <brk id="18" min="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Zeros="0" zoomScale="70" zoomScaleNormal="70" workbookViewId="0" topLeftCell="A1">
      <pane xSplit="3" ySplit="4" topLeftCell="D17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ColWidth="9.140625" defaultRowHeight="12.75"/>
  <cols>
    <col min="1" max="1" width="14.28125" style="0" customWidth="1"/>
    <col min="4" max="9" width="10.7109375" style="0" customWidth="1"/>
    <col min="10" max="10" width="12.7109375" style="0" bestFit="1" customWidth="1"/>
    <col min="11" max="16" width="10.7109375" style="0" customWidth="1"/>
    <col min="17" max="18" width="12.140625" style="0" customWidth="1"/>
    <col min="19" max="19" width="7.140625" style="0" customWidth="1"/>
  </cols>
  <sheetData>
    <row r="2" spans="1:18" ht="27" customHeight="1">
      <c r="A2" s="15" t="s">
        <v>57</v>
      </c>
      <c r="B2" s="26" t="s">
        <v>74</v>
      </c>
      <c r="D2" s="111" t="s">
        <v>79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R2" s="2"/>
    </row>
    <row r="3" spans="1:18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0"/>
      <c r="R3" s="61">
        <f>'P一般'!R3</f>
        <v>39199</v>
      </c>
    </row>
    <row r="4" spans="1:19" ht="24" customHeight="1" thickBot="1">
      <c r="A4" s="25"/>
      <c r="B4" s="4"/>
      <c r="C4" s="4"/>
      <c r="D4" s="21" t="s">
        <v>59</v>
      </c>
      <c r="E4" s="30" t="s">
        <v>60</v>
      </c>
      <c r="F4" s="30" t="s">
        <v>61</v>
      </c>
      <c r="G4" s="30" t="s">
        <v>62</v>
      </c>
      <c r="H4" s="30" t="s">
        <v>63</v>
      </c>
      <c r="I4" s="24" t="s">
        <v>64</v>
      </c>
      <c r="J4" s="23" t="s">
        <v>1</v>
      </c>
      <c r="K4" s="24" t="s">
        <v>65</v>
      </c>
      <c r="L4" s="30" t="s">
        <v>66</v>
      </c>
      <c r="M4" s="30" t="s">
        <v>67</v>
      </c>
      <c r="N4" s="30" t="s">
        <v>68</v>
      </c>
      <c r="O4" s="30" t="s">
        <v>69</v>
      </c>
      <c r="P4" s="24" t="s">
        <v>70</v>
      </c>
      <c r="Q4" s="23" t="s">
        <v>2</v>
      </c>
      <c r="R4" s="22" t="s">
        <v>3</v>
      </c>
      <c r="S4" s="5"/>
    </row>
    <row r="5" spans="1:19" ht="12.75" customHeight="1">
      <c r="A5" s="120" t="s">
        <v>56</v>
      </c>
      <c r="B5" s="13" t="s">
        <v>27</v>
      </c>
      <c r="C5" s="11" t="s">
        <v>4</v>
      </c>
      <c r="D5" s="63">
        <f>'P合計'!D5+'B合計'!D5+'液化石油ガス'!D5</f>
        <v>474148</v>
      </c>
      <c r="E5" s="64">
        <f>'P合計'!E5+'B合計'!E5+'液化石油ガス'!E5</f>
        <v>477406</v>
      </c>
      <c r="F5" s="64">
        <f>'P合計'!F5+'B合計'!F5+'液化石油ガス'!F5</f>
        <v>290237</v>
      </c>
      <c r="G5" s="64">
        <f>'P合計'!G5+'B合計'!G5+'液化石油ガス'!G5</f>
        <v>529637</v>
      </c>
      <c r="H5" s="64">
        <f>'P合計'!H5+'B合計'!H5+'液化石油ガス'!H5</f>
        <v>400084</v>
      </c>
      <c r="I5" s="65">
        <f>'P合計'!I5+'B合計'!I5+'液化石油ガス'!I5</f>
        <v>438755</v>
      </c>
      <c r="J5" s="66">
        <f>'P合計'!J5+'B合計'!J5+'液化石油ガス'!J5</f>
        <v>2610267</v>
      </c>
      <c r="K5" s="65">
        <f>'P合計'!K5+'B合計'!K5+'液化石油ガス'!K5</f>
        <v>452153</v>
      </c>
      <c r="L5" s="64">
        <f>'P合計'!L5+'B合計'!L5+'液化石油ガス'!L5</f>
        <v>373837</v>
      </c>
      <c r="M5" s="64">
        <f>'P合計'!M5+'B合計'!M5+'液化石油ガス'!M5</f>
        <v>389027</v>
      </c>
      <c r="N5" s="64">
        <f>'P合計'!N5+'B合計'!N5+'液化石油ガス'!N5</f>
        <v>428844</v>
      </c>
      <c r="O5" s="64">
        <f>'P合計'!O5+'B合計'!O5+'液化石油ガス'!O5</f>
        <v>347937</v>
      </c>
      <c r="P5" s="65">
        <f>'P合計'!P5+'B合計'!P5+'液化石油ガス'!P5</f>
        <v>580102</v>
      </c>
      <c r="Q5" s="66">
        <f>'P合計'!Q5+'B合計'!Q5+'液化石油ガス'!Q5</f>
        <v>2571900</v>
      </c>
      <c r="R5" s="67">
        <f>'P合計'!R5+'B合計'!R5+'液化石油ガス'!R5</f>
        <v>5182167</v>
      </c>
      <c r="S5" s="5"/>
    </row>
    <row r="6" spans="1:19" ht="12.75" customHeight="1">
      <c r="A6" s="121"/>
      <c r="B6" s="13" t="s">
        <v>29</v>
      </c>
      <c r="C6" s="11" t="s">
        <v>5</v>
      </c>
      <c r="D6" s="63">
        <f>'P合計'!D6+'B合計'!D6+'液化石油ガス'!D6</f>
        <v>31005248</v>
      </c>
      <c r="E6" s="64">
        <f>'P合計'!E6+'B合計'!E6+'液化石油ガス'!E6</f>
        <v>26375784</v>
      </c>
      <c r="F6" s="64">
        <f>'P合計'!F6+'B合計'!F6+'液化石油ガス'!F6</f>
        <v>16633293</v>
      </c>
      <c r="G6" s="64">
        <f>'P合計'!G6+'B合計'!G6+'液化石油ガス'!G6</f>
        <v>31977919</v>
      </c>
      <c r="H6" s="64">
        <f>'P合計'!H6+'B合計'!H6+'液化石油ガス'!H6</f>
        <v>25367864</v>
      </c>
      <c r="I6" s="65">
        <f>'P合計'!I6+'B合計'!I6+'液化石油ガス'!I6</f>
        <v>30016347</v>
      </c>
      <c r="J6" s="66">
        <f>'P合計'!J6+'B合計'!J6+'液化石油ガス'!J6</f>
        <v>161376455</v>
      </c>
      <c r="K6" s="71">
        <f>'P合計'!K6+'B合計'!K6+'液化石油ガス'!K6</f>
        <v>30473129</v>
      </c>
      <c r="L6" s="72">
        <f>'P合計'!L6+'B合計'!L6+'液化石油ガス'!L6</f>
        <v>23244538</v>
      </c>
      <c r="M6" s="72">
        <f>'P合計'!M6+'B合計'!M6+'液化石油ガス'!M6</f>
        <v>22275216</v>
      </c>
      <c r="N6" s="72">
        <f>'P合計'!N6+'B合計'!N6+'液化石油ガス'!N6</f>
        <v>27045272</v>
      </c>
      <c r="O6" s="72">
        <f>'P合計'!O6+'B合計'!O6+'液化石油ガス'!O6</f>
        <v>23807874</v>
      </c>
      <c r="P6" s="71">
        <f>'P合計'!P6+'B合計'!P6+'液化石油ガス'!P6</f>
        <v>38515736</v>
      </c>
      <c r="Q6" s="66">
        <f>'P合計'!Q6+'B合計'!Q6+'液化石油ガス'!Q6</f>
        <v>165361765</v>
      </c>
      <c r="R6" s="67">
        <f>'P合計'!R6+'B合計'!R6+'液化石油ガス'!R6</f>
        <v>326738220</v>
      </c>
      <c r="S6" s="5"/>
    </row>
    <row r="7" spans="1:19" ht="12.75" customHeight="1" thickBot="1">
      <c r="A7" s="122"/>
      <c r="B7" s="14" t="s">
        <v>31</v>
      </c>
      <c r="C7" s="12" t="s">
        <v>6</v>
      </c>
      <c r="D7" s="82">
        <f aca="true" t="shared" si="0" ref="D7:R7">IF(D5=0,"",(D6/D5)*1000)</f>
        <v>65391.49801327855</v>
      </c>
      <c r="E7" s="83">
        <f t="shared" si="0"/>
        <v>55248.12004876352</v>
      </c>
      <c r="F7" s="83">
        <f t="shared" si="0"/>
        <v>57309.34718867684</v>
      </c>
      <c r="G7" s="83">
        <f t="shared" si="0"/>
        <v>60377.04880890119</v>
      </c>
      <c r="H7" s="83">
        <f t="shared" si="0"/>
        <v>63406.3446676198</v>
      </c>
      <c r="I7" s="87">
        <f t="shared" si="0"/>
        <v>68412.54686556279</v>
      </c>
      <c r="J7" s="88">
        <f t="shared" si="0"/>
        <v>61823.734889955704</v>
      </c>
      <c r="K7" s="87">
        <f t="shared" si="0"/>
        <v>67395.61387406474</v>
      </c>
      <c r="L7" s="83">
        <f t="shared" si="0"/>
        <v>62178.270208673835</v>
      </c>
      <c r="M7" s="83">
        <f t="shared" si="0"/>
        <v>57258.791806224246</v>
      </c>
      <c r="N7" s="83">
        <f t="shared" si="0"/>
        <v>63065.524992771265</v>
      </c>
      <c r="O7" s="83">
        <f t="shared" si="0"/>
        <v>68425.8184671363</v>
      </c>
      <c r="P7" s="87">
        <f t="shared" si="0"/>
        <v>66394.76505855867</v>
      </c>
      <c r="Q7" s="88">
        <f t="shared" si="0"/>
        <v>64295.56553520743</v>
      </c>
      <c r="R7" s="90">
        <f t="shared" si="0"/>
        <v>63050.49991634774</v>
      </c>
      <c r="S7" s="5"/>
    </row>
    <row r="8" spans="1:19" ht="12.75" customHeight="1">
      <c r="A8" s="120" t="s">
        <v>34</v>
      </c>
      <c r="B8" s="13" t="s">
        <v>27</v>
      </c>
      <c r="C8" s="11" t="s">
        <v>4</v>
      </c>
      <c r="D8" s="63">
        <f>'P合計'!D8+'B合計'!D8+'液化石油ガス'!D8</f>
        <v>142838</v>
      </c>
      <c r="E8" s="64">
        <f>'P合計'!E8+'B合計'!E8+'液化石油ガス'!E8</f>
        <v>156103</v>
      </c>
      <c r="F8" s="64">
        <f>'P合計'!F8+'B合計'!F8+'液化石油ガス'!F8</f>
        <v>133799</v>
      </c>
      <c r="G8" s="64">
        <f>'P合計'!G8+'B合計'!G8+'液化石油ガス'!G8</f>
        <v>109102</v>
      </c>
      <c r="H8" s="64">
        <f>'P合計'!H8+'B合計'!H8+'液化石油ガス'!H8</f>
        <v>88654</v>
      </c>
      <c r="I8" s="65">
        <f>'P合計'!I8+'B合計'!I8+'液化石油ガス'!I8</f>
        <v>155679</v>
      </c>
      <c r="J8" s="66">
        <f>'P合計'!J8+'B合計'!J8+'液化石油ガス'!J8</f>
        <v>786175</v>
      </c>
      <c r="K8" s="65">
        <f>'P合計'!K8+'B合計'!K8+'液化石油ガス'!K8</f>
        <v>63776</v>
      </c>
      <c r="L8" s="64">
        <f>'P合計'!L8+'B合計'!L8+'液化石油ガス'!L8</f>
        <v>109300</v>
      </c>
      <c r="M8" s="64">
        <f>'P合計'!M8+'B合計'!M8+'液化石油ガス'!M8</f>
        <v>139903</v>
      </c>
      <c r="N8" s="64">
        <f>'P合計'!N8+'B合計'!N8+'液化石油ガス'!N8</f>
        <v>132348</v>
      </c>
      <c r="O8" s="64">
        <f>'P合計'!O8+'B合計'!O8+'液化石油ガス'!O8</f>
        <v>113655</v>
      </c>
      <c r="P8" s="65">
        <f>'P合計'!P8+'B合計'!P8+'液化石油ガス'!P8</f>
        <v>131432</v>
      </c>
      <c r="Q8" s="66">
        <f>'P合計'!Q8+'B合計'!Q8+'液化石油ガス'!Q8</f>
        <v>690414</v>
      </c>
      <c r="R8" s="67">
        <f>'P合計'!R8+'B合計'!R8+'液化石油ガス'!R8</f>
        <v>1476589</v>
      </c>
      <c r="S8" s="5"/>
    </row>
    <row r="9" spans="1:19" ht="12.75" customHeight="1">
      <c r="A9" s="121"/>
      <c r="B9" s="13" t="s">
        <v>29</v>
      </c>
      <c r="C9" s="11" t="s">
        <v>5</v>
      </c>
      <c r="D9" s="63">
        <f>'P合計'!D9+'B合計'!D9+'液化石油ガス'!D9</f>
        <v>8454573</v>
      </c>
      <c r="E9" s="64">
        <f>'P合計'!E9+'B合計'!E9+'液化石油ガス'!E9</f>
        <v>8643425</v>
      </c>
      <c r="F9" s="64">
        <f>'P合計'!F9+'B合計'!F9+'液化石油ガス'!F9</f>
        <v>7696048</v>
      </c>
      <c r="G9" s="64">
        <f>'P合計'!G9+'B合計'!G9+'液化石油ガス'!G9</f>
        <v>6738934</v>
      </c>
      <c r="H9" s="64">
        <f>'P合計'!H9+'B合計'!H9+'液化石油ガス'!H9</f>
        <v>5788247</v>
      </c>
      <c r="I9" s="65">
        <f>'P合計'!I9+'B合計'!I9+'液化石油ガス'!I9</f>
        <v>10222560</v>
      </c>
      <c r="J9" s="66">
        <f>'P合計'!J9+'B合計'!J9+'液化石油ガス'!J9</f>
        <v>47543787</v>
      </c>
      <c r="K9" s="71">
        <f>'P合計'!K9+'B合計'!K9+'液化石油ガス'!K9</f>
        <v>4107110</v>
      </c>
      <c r="L9" s="72">
        <f>'P合計'!L9+'B合計'!L9+'液化石油ガス'!L9</f>
        <v>6554121</v>
      </c>
      <c r="M9" s="72">
        <f>'P合計'!M9+'B合計'!M9+'液化石油ガス'!M9</f>
        <v>8143758</v>
      </c>
      <c r="N9" s="72">
        <f>'P合計'!N9+'B合計'!N9+'液化石油ガス'!N9</f>
        <v>8236079</v>
      </c>
      <c r="O9" s="72">
        <f>'P合計'!O9+'B合計'!O9+'液化石油ガス'!O9</f>
        <v>8010181</v>
      </c>
      <c r="P9" s="71">
        <f>'P合計'!P9+'B合計'!P9+'液化石油ガス'!P9</f>
        <v>8674309</v>
      </c>
      <c r="Q9" s="66">
        <f>'P合計'!Q9+'B合計'!Q9+'液化石油ガス'!Q9</f>
        <v>43725558</v>
      </c>
      <c r="R9" s="67">
        <f>'P合計'!R9+'B合計'!R9+'液化石油ガス'!R9</f>
        <v>91269345</v>
      </c>
      <c r="S9" s="5"/>
    </row>
    <row r="10" spans="1:19" ht="12.75" customHeight="1" thickBot="1">
      <c r="A10" s="122"/>
      <c r="B10" s="14" t="s">
        <v>31</v>
      </c>
      <c r="C10" s="12" t="s">
        <v>6</v>
      </c>
      <c r="D10" s="82">
        <f aca="true" t="shared" si="1" ref="D10:R10">IF(D8=0,"",(D9/D8)*1000)</f>
        <v>59189.942452288604</v>
      </c>
      <c r="E10" s="83">
        <f t="shared" si="1"/>
        <v>55370.012107390634</v>
      </c>
      <c r="F10" s="83">
        <f t="shared" si="1"/>
        <v>57519.473239710314</v>
      </c>
      <c r="G10" s="83">
        <f t="shared" si="1"/>
        <v>61767.28199299738</v>
      </c>
      <c r="H10" s="83">
        <f t="shared" si="1"/>
        <v>65290.30838992037</v>
      </c>
      <c r="I10" s="87">
        <f t="shared" si="1"/>
        <v>65664.34779257319</v>
      </c>
      <c r="J10" s="88">
        <f t="shared" si="1"/>
        <v>60474.814131713676</v>
      </c>
      <c r="K10" s="87">
        <f t="shared" si="1"/>
        <v>64398.99021575515</v>
      </c>
      <c r="L10" s="83">
        <f t="shared" si="1"/>
        <v>59964.51052150046</v>
      </c>
      <c r="M10" s="83">
        <f t="shared" si="1"/>
        <v>58210.03123592775</v>
      </c>
      <c r="N10" s="83">
        <f t="shared" si="1"/>
        <v>62230.475715537825</v>
      </c>
      <c r="O10" s="83">
        <f t="shared" si="1"/>
        <v>70478.03440235803</v>
      </c>
      <c r="P10" s="87">
        <f t="shared" si="1"/>
        <v>65998.45547507456</v>
      </c>
      <c r="Q10" s="88">
        <f t="shared" si="1"/>
        <v>63332.37448835047</v>
      </c>
      <c r="R10" s="90">
        <f t="shared" si="1"/>
        <v>61810.93384821369</v>
      </c>
      <c r="S10" s="5"/>
    </row>
    <row r="11" spans="1:19" ht="12.75" customHeight="1">
      <c r="A11" s="120" t="s">
        <v>36</v>
      </c>
      <c r="B11" s="13" t="s">
        <v>27</v>
      </c>
      <c r="C11" s="11" t="s">
        <v>4</v>
      </c>
      <c r="D11" s="63">
        <f>'P合計'!D11+'B合計'!D11+'液化石油ガス'!D11</f>
        <v>18026</v>
      </c>
      <c r="E11" s="64">
        <f>'P合計'!E11+'B合計'!E11+'液化石油ガス'!E11</f>
        <v>66229</v>
      </c>
      <c r="F11" s="64">
        <f>'P合計'!F11+'B合計'!F11+'液化石油ガス'!F11</f>
        <v>23172</v>
      </c>
      <c r="G11" s="64">
        <f>'P合計'!G11+'B合計'!G11+'液化石油ガス'!G11</f>
        <v>66277</v>
      </c>
      <c r="H11" s="64">
        <f>'P合計'!H11+'B合計'!H11+'液化石油ガス'!H11</f>
        <v>78322</v>
      </c>
      <c r="I11" s="65">
        <f>'P合計'!I11+'B合計'!I11+'液化石油ガス'!I11</f>
        <v>137218</v>
      </c>
      <c r="J11" s="66">
        <f>'P合計'!J11+'B合計'!J11+'液化石油ガス'!J11</f>
        <v>389244</v>
      </c>
      <c r="K11" s="65">
        <f>'P合計'!K11+'B合計'!K11+'液化石油ガス'!K11</f>
        <v>23386</v>
      </c>
      <c r="L11" s="64">
        <f>'P合計'!L11+'B合計'!L11+'液化石油ガス'!L11</f>
        <v>32033</v>
      </c>
      <c r="M11" s="64">
        <f>'P合計'!M11+'B合計'!M11+'液化石油ガス'!M11</f>
        <v>12180</v>
      </c>
      <c r="N11" s="64">
        <f>'P合計'!N11+'B合計'!N11+'液化石油ガス'!N11</f>
        <v>67373</v>
      </c>
      <c r="O11" s="64">
        <f>'P合計'!O11+'B合計'!O11+'液化石油ガス'!O11</f>
        <v>42965</v>
      </c>
      <c r="P11" s="65">
        <f>'P合計'!P11+'B合計'!P11+'液化石油ガス'!P11</f>
        <v>10860</v>
      </c>
      <c r="Q11" s="66">
        <f>'P合計'!Q11+'B合計'!Q11+'液化石油ガス'!Q11</f>
        <v>188797</v>
      </c>
      <c r="R11" s="67">
        <f>'P合計'!R11+'B合計'!R11+'液化石油ガス'!R11</f>
        <v>578041</v>
      </c>
      <c r="S11" s="5"/>
    </row>
    <row r="12" spans="1:19" ht="12.75" customHeight="1">
      <c r="A12" s="121"/>
      <c r="B12" s="13" t="s">
        <v>29</v>
      </c>
      <c r="C12" s="11" t="s">
        <v>5</v>
      </c>
      <c r="D12" s="63">
        <f>'P合計'!D12+'B合計'!D12+'液化石油ガス'!D12</f>
        <v>1426010</v>
      </c>
      <c r="E12" s="64">
        <f>'P合計'!E12+'B合計'!E12+'液化石油ガス'!E12</f>
        <v>3653111</v>
      </c>
      <c r="F12" s="64">
        <f>'P合計'!F12+'B合計'!F12+'液化石油ガス'!F12</f>
        <v>1299933</v>
      </c>
      <c r="G12" s="64">
        <f>'P合計'!G12+'B合計'!G12+'液化石油ガス'!G12</f>
        <v>3880035</v>
      </c>
      <c r="H12" s="64">
        <f>'P合計'!H12+'B合計'!H12+'液化石油ガス'!H12</f>
        <v>5320307</v>
      </c>
      <c r="I12" s="65">
        <f>'P合計'!I12+'B合計'!I12+'液化石油ガス'!I12</f>
        <v>9184155</v>
      </c>
      <c r="J12" s="66">
        <f>'P合計'!J12+'B合計'!J12+'液化石油ガス'!J12</f>
        <v>24763551</v>
      </c>
      <c r="K12" s="71">
        <f>'P合計'!K12+'B合計'!K12+'液化石油ガス'!K12</f>
        <v>1550984</v>
      </c>
      <c r="L12" s="72">
        <f>'P合計'!L12+'B合計'!L12+'液化石油ガス'!L12</f>
        <v>2031854</v>
      </c>
      <c r="M12" s="72">
        <f>'P合計'!M12+'B合計'!M12+'液化石油ガス'!M12</f>
        <v>897784</v>
      </c>
      <c r="N12" s="72">
        <f>'P合計'!N12+'B合計'!N12+'液化石油ガス'!N12</f>
        <v>4286046</v>
      </c>
      <c r="O12" s="72">
        <f>'P合計'!O12+'B合計'!O12+'液化石油ガス'!O12</f>
        <v>2977802</v>
      </c>
      <c r="P12" s="71">
        <f>'P合計'!P12+'B合計'!P12+'液化石油ガス'!P12</f>
        <v>676304</v>
      </c>
      <c r="Q12" s="66">
        <f>'P合計'!Q12+'B合計'!Q12+'液化石油ガス'!Q12</f>
        <v>12420774</v>
      </c>
      <c r="R12" s="67">
        <f>'P合計'!R12+'B合計'!R12+'液化石油ガス'!R12</f>
        <v>37184325</v>
      </c>
      <c r="S12" s="5"/>
    </row>
    <row r="13" spans="1:19" ht="12.75" customHeight="1" thickBot="1">
      <c r="A13" s="122"/>
      <c r="B13" s="14" t="s">
        <v>31</v>
      </c>
      <c r="C13" s="12" t="s">
        <v>6</v>
      </c>
      <c r="D13" s="82">
        <f aca="true" t="shared" si="2" ref="D13:R13">IF(D11=0,"",(D12/D11)*1000)</f>
        <v>79108.50993010096</v>
      </c>
      <c r="E13" s="83">
        <f t="shared" si="2"/>
        <v>55158.78240649866</v>
      </c>
      <c r="F13" s="83">
        <f t="shared" si="2"/>
        <v>56099.300880372866</v>
      </c>
      <c r="G13" s="83">
        <f t="shared" si="2"/>
        <v>58542.70712313473</v>
      </c>
      <c r="H13" s="83">
        <f t="shared" si="2"/>
        <v>67928.64073951125</v>
      </c>
      <c r="I13" s="87">
        <f t="shared" si="2"/>
        <v>66931.12419653399</v>
      </c>
      <c r="J13" s="88">
        <f t="shared" si="2"/>
        <v>63619.6087800968</v>
      </c>
      <c r="K13" s="87">
        <f t="shared" si="2"/>
        <v>66321.04678012486</v>
      </c>
      <c r="L13" s="83">
        <f t="shared" si="2"/>
        <v>63430.02528642337</v>
      </c>
      <c r="M13" s="83">
        <f t="shared" si="2"/>
        <v>73709.68801313629</v>
      </c>
      <c r="N13" s="83">
        <f t="shared" si="2"/>
        <v>63616.67136686803</v>
      </c>
      <c r="O13" s="83">
        <f t="shared" si="2"/>
        <v>69307.62248341674</v>
      </c>
      <c r="P13" s="87">
        <f t="shared" si="2"/>
        <v>62274.76979742173</v>
      </c>
      <c r="Q13" s="88">
        <f t="shared" si="2"/>
        <v>65789.04325810263</v>
      </c>
      <c r="R13" s="90">
        <f t="shared" si="2"/>
        <v>64328.17914300196</v>
      </c>
      <c r="S13" s="5"/>
    </row>
    <row r="14" spans="1:19" ht="11.25" customHeight="1">
      <c r="A14" s="120" t="s">
        <v>38</v>
      </c>
      <c r="B14" s="13" t="s">
        <v>27</v>
      </c>
      <c r="C14" s="11" t="s">
        <v>4</v>
      </c>
      <c r="D14" s="63">
        <f>'P合計'!D14+'B合計'!D14+'液化石油ガス'!D14</f>
        <v>0</v>
      </c>
      <c r="E14" s="64">
        <f>'P合計'!E14+'B合計'!E14+'液化石油ガス'!E14</f>
        <v>0</v>
      </c>
      <c r="F14" s="64">
        <f>'P合計'!F14+'B合計'!F14+'液化石油ガス'!F14</f>
        <v>0</v>
      </c>
      <c r="G14" s="64">
        <f>'P合計'!G14+'B合計'!G14+'液化石油ガス'!G14</f>
        <v>0</v>
      </c>
      <c r="H14" s="64">
        <f>'P合計'!H14+'B合計'!H14+'液化石油ガス'!H14</f>
        <v>0</v>
      </c>
      <c r="I14" s="65">
        <f>'P合計'!I14+'B合計'!I14+'液化石油ガス'!I14</f>
        <v>0</v>
      </c>
      <c r="J14" s="66">
        <f>'P合計'!J14+'B合計'!J14+'液化石油ガス'!J14</f>
        <v>0</v>
      </c>
      <c r="K14" s="65">
        <f>'P合計'!K14+'B合計'!K14+'液化石油ガス'!K14</f>
        <v>0</v>
      </c>
      <c r="L14" s="64">
        <f>'P合計'!L14+'B合計'!L14+'液化石油ガス'!L14</f>
        <v>0</v>
      </c>
      <c r="M14" s="64">
        <f>'P合計'!M14+'B合計'!M14+'液化石油ガス'!M14</f>
        <v>0</v>
      </c>
      <c r="N14" s="64">
        <f>'P合計'!N14+'B合計'!N14+'液化石油ガス'!N14</f>
        <v>0</v>
      </c>
      <c r="O14" s="64">
        <f>'P合計'!O14+'B合計'!O14+'液化石油ガス'!O14</f>
        <v>0</v>
      </c>
      <c r="P14" s="65">
        <f>'P合計'!P14+'B合計'!P14+'液化石油ガス'!P14</f>
        <v>0</v>
      </c>
      <c r="Q14" s="66">
        <f>'P合計'!Q14+'B合計'!Q14+'液化石油ガス'!Q14</f>
        <v>0</v>
      </c>
      <c r="R14" s="67">
        <f>'P合計'!R14+'B合計'!R14+'液化石油ガス'!R14</f>
        <v>0</v>
      </c>
      <c r="S14" s="5"/>
    </row>
    <row r="15" spans="1:19" ht="12.75" customHeight="1">
      <c r="A15" s="121"/>
      <c r="B15" s="13" t="s">
        <v>29</v>
      </c>
      <c r="C15" s="11" t="s">
        <v>5</v>
      </c>
      <c r="D15" s="63">
        <f>'P合計'!D15+'B合計'!D15+'液化石油ガス'!D15</f>
        <v>0</v>
      </c>
      <c r="E15" s="64">
        <f>'P合計'!E15+'B合計'!E15+'液化石油ガス'!E15</f>
        <v>0</v>
      </c>
      <c r="F15" s="64">
        <f>'P合計'!F15+'B合計'!F15+'液化石油ガス'!F15</f>
        <v>0</v>
      </c>
      <c r="G15" s="64">
        <f>'P合計'!G15+'B合計'!G15+'液化石油ガス'!G15</f>
        <v>0</v>
      </c>
      <c r="H15" s="64">
        <f>'P合計'!H15+'B合計'!H15+'液化石油ガス'!H15</f>
        <v>0</v>
      </c>
      <c r="I15" s="65">
        <f>'P合計'!I15+'B合計'!I15+'液化石油ガス'!I15</f>
        <v>0</v>
      </c>
      <c r="J15" s="66">
        <f>'P合計'!J15+'B合計'!J15+'液化石油ガス'!J15</f>
        <v>0</v>
      </c>
      <c r="K15" s="71">
        <f>'P合計'!K15+'B合計'!K15+'液化石油ガス'!K15</f>
        <v>0</v>
      </c>
      <c r="L15" s="72">
        <f>'P合計'!L15+'B合計'!L15+'液化石油ガス'!L15</f>
        <v>0</v>
      </c>
      <c r="M15" s="72">
        <f>'P合計'!M15+'B合計'!M15+'液化石油ガス'!M15</f>
        <v>0</v>
      </c>
      <c r="N15" s="72">
        <f>'P合計'!N15+'B合計'!N15+'液化石油ガス'!N15</f>
        <v>0</v>
      </c>
      <c r="O15" s="72">
        <f>'P合計'!O15+'B合計'!O15+'液化石油ガス'!O15</f>
        <v>0</v>
      </c>
      <c r="P15" s="71">
        <f>'P合計'!P15+'B合計'!P15+'液化石油ガス'!P15</f>
        <v>0</v>
      </c>
      <c r="Q15" s="66">
        <f>'P合計'!Q15+'B合計'!Q15+'液化石油ガス'!Q15</f>
        <v>0</v>
      </c>
      <c r="R15" s="67">
        <f>'P合計'!R15+'B合計'!R15+'液化石油ガス'!R15</f>
        <v>0</v>
      </c>
      <c r="S15" s="5"/>
    </row>
    <row r="16" spans="1:19" ht="12.75" customHeight="1" thickBot="1">
      <c r="A16" s="122"/>
      <c r="B16" s="14" t="s">
        <v>31</v>
      </c>
      <c r="C16" s="12" t="s">
        <v>6</v>
      </c>
      <c r="D16" s="82">
        <f aca="true" t="shared" si="3" ref="D16:R16">IF(D14=0,"",(D15/D14)*1000)</f>
      </c>
      <c r="E16" s="83">
        <f t="shared" si="3"/>
      </c>
      <c r="F16" s="83">
        <f t="shared" si="3"/>
      </c>
      <c r="G16" s="83">
        <f t="shared" si="3"/>
      </c>
      <c r="H16" s="83">
        <f t="shared" si="3"/>
      </c>
      <c r="I16" s="87">
        <f t="shared" si="3"/>
      </c>
      <c r="J16" s="88">
        <f t="shared" si="3"/>
      </c>
      <c r="K16" s="87">
        <f t="shared" si="3"/>
      </c>
      <c r="L16" s="83">
        <f t="shared" si="3"/>
      </c>
      <c r="M16" s="83">
        <f t="shared" si="3"/>
      </c>
      <c r="N16" s="83">
        <f t="shared" si="3"/>
      </c>
      <c r="O16" s="83">
        <f t="shared" si="3"/>
      </c>
      <c r="P16" s="87">
        <f t="shared" si="3"/>
      </c>
      <c r="Q16" s="88">
        <f t="shared" si="3"/>
      </c>
      <c r="R16" s="90">
        <f t="shared" si="3"/>
      </c>
      <c r="S16" s="5"/>
    </row>
    <row r="17" spans="1:19" ht="12.75" customHeight="1">
      <c r="A17" s="120" t="s">
        <v>40</v>
      </c>
      <c r="B17" s="13" t="s">
        <v>27</v>
      </c>
      <c r="C17" s="11" t="s">
        <v>4</v>
      </c>
      <c r="D17" s="63">
        <f>'P合計'!D17+'B合計'!D17+'液化石油ガス'!D17</f>
        <v>121240</v>
      </c>
      <c r="E17" s="64">
        <f>'P合計'!E17+'B合計'!E17+'液化石油ガス'!E17</f>
        <v>137395</v>
      </c>
      <c r="F17" s="64">
        <f>'P合計'!F17+'B合計'!F17+'液化石油ガス'!F17</f>
        <v>215130</v>
      </c>
      <c r="G17" s="64">
        <f>'P合計'!G17+'B合計'!G17+'液化石油ガス'!G17</f>
        <v>133484</v>
      </c>
      <c r="H17" s="64">
        <f>'P合計'!H17+'B合計'!H17+'液化石油ガス'!H17</f>
        <v>177891</v>
      </c>
      <c r="I17" s="65">
        <f>'P合計'!I17+'B合計'!I17+'液化石油ガス'!I17</f>
        <v>148169</v>
      </c>
      <c r="J17" s="66">
        <f>'P合計'!J17+'B合計'!J17+'液化石油ガス'!J17</f>
        <v>933309</v>
      </c>
      <c r="K17" s="65">
        <f>'P合計'!K17+'B合計'!K17+'液化石油ガス'!K17</f>
        <v>166893</v>
      </c>
      <c r="L17" s="64">
        <f>'P合計'!L17+'B合計'!L17+'液化石油ガス'!L17</f>
        <v>138440</v>
      </c>
      <c r="M17" s="64">
        <f>'P合計'!M17+'B合計'!M17+'液化石油ガス'!M17</f>
        <v>183531</v>
      </c>
      <c r="N17" s="64">
        <f>'P合計'!N17+'B合計'!N17+'液化石油ガス'!N17</f>
        <v>256819</v>
      </c>
      <c r="O17" s="64">
        <f>'P合計'!O17+'B合計'!O17+'液化石油ガス'!O17</f>
        <v>65188</v>
      </c>
      <c r="P17" s="65">
        <f>'P合計'!P17+'B合計'!P17+'液化石油ガス'!P17</f>
        <v>267075</v>
      </c>
      <c r="Q17" s="66">
        <f>'P合計'!Q17+'B合計'!Q17+'液化石油ガス'!Q17</f>
        <v>1077946</v>
      </c>
      <c r="R17" s="67">
        <f>'P合計'!R17+'B合計'!R17+'液化石油ガス'!R17</f>
        <v>2011255</v>
      </c>
      <c r="S17" s="5"/>
    </row>
    <row r="18" spans="1:19" ht="12.75" customHeight="1">
      <c r="A18" s="121"/>
      <c r="B18" s="13" t="s">
        <v>29</v>
      </c>
      <c r="C18" s="11" t="s">
        <v>5</v>
      </c>
      <c r="D18" s="63">
        <f>'P合計'!D18+'B合計'!D18+'液化石油ガス'!D18</f>
        <v>7653732</v>
      </c>
      <c r="E18" s="64">
        <f>'P合計'!E18+'B合計'!E18+'液化石油ガス'!E18</f>
        <v>7753179</v>
      </c>
      <c r="F18" s="64">
        <f>'P合計'!F18+'B合計'!F18+'液化石油ガス'!F18</f>
        <v>12357419</v>
      </c>
      <c r="G18" s="64">
        <f>'P合計'!G18+'B合計'!G18+'液化石油ガス'!G18</f>
        <v>8094804</v>
      </c>
      <c r="H18" s="64">
        <f>'P合計'!H18+'B合計'!H18+'液化石油ガス'!H18</f>
        <v>11857769</v>
      </c>
      <c r="I18" s="65">
        <f>'P合計'!I18+'B合計'!I18+'液化石油ガス'!I18</f>
        <v>10053415</v>
      </c>
      <c r="J18" s="66">
        <f>'P合計'!J18+'B合計'!J18+'液化石油ガス'!J18</f>
        <v>57770318</v>
      </c>
      <c r="K18" s="71">
        <f>'P合計'!K18+'B合計'!K18+'液化石油ガス'!K18</f>
        <v>11187772</v>
      </c>
      <c r="L18" s="72">
        <f>'P合計'!L18+'B合計'!L18+'液化石油ガス'!L18</f>
        <v>8477194</v>
      </c>
      <c r="M18" s="72">
        <f>'P合計'!M18+'B合計'!M18+'液化石油ガス'!M18</f>
        <v>11351017</v>
      </c>
      <c r="N18" s="72">
        <f>'P合計'!N18+'B合計'!N18+'液化石油ガス'!N18</f>
        <v>17012190</v>
      </c>
      <c r="O18" s="72">
        <f>'P合計'!O18+'B合計'!O18+'液化石油ガス'!O18</f>
        <v>4588656</v>
      </c>
      <c r="P18" s="71">
        <f>'P合計'!P18+'B合計'!P18+'液化石油ガス'!P18</f>
        <v>17283695</v>
      </c>
      <c r="Q18" s="66">
        <f>'P合計'!Q18+'B合計'!Q18+'液化石油ガス'!Q18</f>
        <v>69900524</v>
      </c>
      <c r="R18" s="67">
        <f>'P合計'!R18+'B合計'!R18+'液化石油ガス'!R18</f>
        <v>127670842</v>
      </c>
      <c r="S18" s="5"/>
    </row>
    <row r="19" spans="1:19" ht="12.75" customHeight="1" thickBot="1">
      <c r="A19" s="122"/>
      <c r="B19" s="14" t="s">
        <v>31</v>
      </c>
      <c r="C19" s="12" t="s">
        <v>6</v>
      </c>
      <c r="D19" s="82">
        <f aca="true" t="shared" si="4" ref="D19:R19">IF(D17=0,"",(D18/D17)*1000)</f>
        <v>63128.7693830419</v>
      </c>
      <c r="E19" s="83">
        <f t="shared" si="4"/>
        <v>56429.84824775283</v>
      </c>
      <c r="F19" s="83">
        <f t="shared" si="4"/>
        <v>57441.63529028959</v>
      </c>
      <c r="G19" s="83">
        <f t="shared" si="4"/>
        <v>60642.50397051332</v>
      </c>
      <c r="H19" s="83">
        <f t="shared" si="4"/>
        <v>66657.4981308779</v>
      </c>
      <c r="I19" s="87">
        <f t="shared" si="4"/>
        <v>67851.00122157806</v>
      </c>
      <c r="J19" s="88">
        <f t="shared" si="4"/>
        <v>61898.38306498705</v>
      </c>
      <c r="K19" s="87">
        <f t="shared" si="4"/>
        <v>67035.59765837992</v>
      </c>
      <c r="L19" s="83">
        <f t="shared" si="4"/>
        <v>61233.704131753824</v>
      </c>
      <c r="M19" s="83">
        <f t="shared" si="4"/>
        <v>61847.95484141644</v>
      </c>
      <c r="N19" s="83">
        <f t="shared" si="4"/>
        <v>66241.94471592834</v>
      </c>
      <c r="O19" s="83">
        <f t="shared" si="4"/>
        <v>70391.11492912806</v>
      </c>
      <c r="P19" s="87">
        <f t="shared" si="4"/>
        <v>64714.7617710381</v>
      </c>
      <c r="Q19" s="88">
        <f t="shared" si="4"/>
        <v>64846.03495907959</v>
      </c>
      <c r="R19" s="90">
        <f t="shared" si="4"/>
        <v>63478.19744388454</v>
      </c>
      <c r="S19" s="5"/>
    </row>
    <row r="20" spans="1:19" ht="12.75" customHeight="1">
      <c r="A20" s="127" t="s">
        <v>58</v>
      </c>
      <c r="B20" s="13" t="s">
        <v>27</v>
      </c>
      <c r="C20" s="11" t="s">
        <v>4</v>
      </c>
      <c r="D20" s="63">
        <f>'P合計'!D20+'B合計'!D20+'液化石油ガス'!D20</f>
        <v>378241</v>
      </c>
      <c r="E20" s="64">
        <f>'P合計'!E20+'B合計'!E20+'液化石油ガス'!E20</f>
        <v>267389</v>
      </c>
      <c r="F20" s="64">
        <f>'P合計'!F20+'B合計'!F20+'液化石油ガス'!F20</f>
        <v>211690</v>
      </c>
      <c r="G20" s="64">
        <f>'P合計'!G20+'B合計'!G20+'液化石油ガス'!G20</f>
        <v>294395</v>
      </c>
      <c r="H20" s="64">
        <f>'P合計'!H20+'B合計'!H20+'液化石油ガス'!H20</f>
        <v>275922</v>
      </c>
      <c r="I20" s="65">
        <f>'P合計'!I20+'B合計'!I20+'液化石油ガス'!I20</f>
        <v>381044</v>
      </c>
      <c r="J20" s="66">
        <f>'P合計'!J20+'B合計'!J20+'液化石油ガス'!J20</f>
        <v>1808681</v>
      </c>
      <c r="K20" s="65">
        <f>'P合計'!K20+'B合計'!K20+'液化石油ガス'!K20</f>
        <v>365960</v>
      </c>
      <c r="L20" s="64">
        <f>'P合計'!L20+'B合計'!L20+'液化石油ガス'!L20</f>
        <v>247854</v>
      </c>
      <c r="M20" s="64">
        <f>'P合計'!M20+'B合計'!M20+'液化石油ガス'!M20</f>
        <v>223596</v>
      </c>
      <c r="N20" s="64">
        <f>'P合計'!N20+'B合計'!N20+'液化石油ガス'!N20</f>
        <v>260041</v>
      </c>
      <c r="O20" s="64">
        <f>'P合計'!O20+'B合計'!O20+'液化石油ガス'!O20</f>
        <v>254856</v>
      </c>
      <c r="P20" s="65">
        <f>'P合計'!P20+'B合計'!P20+'液化石油ガス'!P20</f>
        <v>361275</v>
      </c>
      <c r="Q20" s="66">
        <f>'P合計'!Q20+'B合計'!Q20+'液化石油ガス'!Q20</f>
        <v>1713582</v>
      </c>
      <c r="R20" s="67">
        <f>'P合計'!R20+'B合計'!R20+'液化石油ガス'!R20</f>
        <v>3522263</v>
      </c>
      <c r="S20" s="5"/>
    </row>
    <row r="21" spans="1:19" ht="12.75" customHeight="1">
      <c r="A21" s="128"/>
      <c r="B21" s="13" t="s">
        <v>29</v>
      </c>
      <c r="C21" s="11" t="s">
        <v>5</v>
      </c>
      <c r="D21" s="63">
        <f>'P合計'!D21+'B合計'!D21+'液化石油ガス'!D21</f>
        <v>22868558</v>
      </c>
      <c r="E21" s="64">
        <f>'P合計'!E21+'B合計'!E21+'液化石油ガス'!E21</f>
        <v>15034823</v>
      </c>
      <c r="F21" s="64">
        <f>'P合計'!F21+'B合計'!F21+'液化石油ガス'!F21</f>
        <v>12110590</v>
      </c>
      <c r="G21" s="64">
        <f>'P合計'!G21+'B合計'!G21+'液化石油ガス'!G21</f>
        <v>16616536</v>
      </c>
      <c r="H21" s="64">
        <f>'P合計'!H21+'B合計'!H21+'液化石油ガス'!H21</f>
        <v>16769188</v>
      </c>
      <c r="I21" s="65">
        <f>'P合計'!I21+'B合計'!I21+'液化石油ガス'!I21</f>
        <v>24846646</v>
      </c>
      <c r="J21" s="66">
        <f>'P合計'!J21+'B合計'!J21+'液化石油ガス'!J21</f>
        <v>108246341</v>
      </c>
      <c r="K21" s="71">
        <f>'P合計'!K21+'B合計'!K21+'液化石油ガス'!K21</f>
        <v>25477313</v>
      </c>
      <c r="L21" s="72">
        <f>'P合計'!L21+'B合計'!L21+'液化石油ガス'!L21</f>
        <v>15374158</v>
      </c>
      <c r="M21" s="72">
        <f>'P合計'!M21+'B合計'!M21+'液化石油ガス'!M21</f>
        <v>13285421</v>
      </c>
      <c r="N21" s="72">
        <f>'P合計'!N21+'B合計'!N21+'液化石油ガス'!N21</f>
        <v>17234423</v>
      </c>
      <c r="O21" s="72">
        <f>'P合計'!O21+'B合計'!O21+'液化石油ガス'!O21</f>
        <v>17361240</v>
      </c>
      <c r="P21" s="71">
        <f>'P合計'!P21+'B合計'!P21+'液化石油ガス'!P21</f>
        <v>22747656</v>
      </c>
      <c r="Q21" s="66">
        <f>'P合計'!Q21+'B合計'!Q21+'液化石油ガス'!Q21</f>
        <v>111480211</v>
      </c>
      <c r="R21" s="67">
        <f>'P合計'!R21+'B合計'!R21+'液化石油ガス'!R21</f>
        <v>219726552</v>
      </c>
      <c r="S21" s="5"/>
    </row>
    <row r="22" spans="1:19" ht="12.75" customHeight="1" thickBot="1">
      <c r="A22" s="129"/>
      <c r="B22" s="14" t="s">
        <v>31</v>
      </c>
      <c r="C22" s="12" t="s">
        <v>6</v>
      </c>
      <c r="D22" s="82">
        <f aca="true" t="shared" si="5" ref="D22:R22">IF(D20=0,"",(D21/D20)*1000)</f>
        <v>60460.28325855738</v>
      </c>
      <c r="E22" s="83">
        <f t="shared" si="5"/>
        <v>56228.27790223233</v>
      </c>
      <c r="F22" s="83">
        <f t="shared" si="5"/>
        <v>57209.07931409136</v>
      </c>
      <c r="G22" s="83">
        <f t="shared" si="5"/>
        <v>56442.99665415513</v>
      </c>
      <c r="H22" s="83">
        <f t="shared" si="5"/>
        <v>60775.1031088496</v>
      </c>
      <c r="I22" s="87">
        <f t="shared" si="5"/>
        <v>65206.76352337263</v>
      </c>
      <c r="J22" s="88">
        <f t="shared" si="5"/>
        <v>59848.221438716944</v>
      </c>
      <c r="K22" s="87">
        <f t="shared" si="5"/>
        <v>69617.75330637228</v>
      </c>
      <c r="L22" s="83">
        <f t="shared" si="5"/>
        <v>62029.08970603661</v>
      </c>
      <c r="M22" s="83">
        <f t="shared" si="5"/>
        <v>59417.07812304335</v>
      </c>
      <c r="N22" s="83">
        <f t="shared" si="5"/>
        <v>66275.79112524563</v>
      </c>
      <c r="O22" s="83">
        <f t="shared" si="5"/>
        <v>68121.76287786043</v>
      </c>
      <c r="P22" s="87">
        <f t="shared" si="5"/>
        <v>62964.932530620725</v>
      </c>
      <c r="Q22" s="88">
        <f t="shared" si="5"/>
        <v>65056.828911601544</v>
      </c>
      <c r="R22" s="90">
        <f t="shared" si="5"/>
        <v>62382.21052772039</v>
      </c>
      <c r="S22" s="5"/>
    </row>
    <row r="23" spans="1:19" ht="12.75" customHeight="1">
      <c r="A23" s="120" t="s">
        <v>43</v>
      </c>
      <c r="B23" s="13" t="s">
        <v>27</v>
      </c>
      <c r="C23" s="11" t="s">
        <v>4</v>
      </c>
      <c r="D23" s="63">
        <f>'P合計'!D23+'B合計'!D23+'液化石油ガス'!D23</f>
        <v>69963</v>
      </c>
      <c r="E23" s="64">
        <f>'P合計'!E23+'B合計'!E23+'液化石油ガス'!E23</f>
        <v>64966</v>
      </c>
      <c r="F23" s="64">
        <f>'P合計'!F23+'B合計'!F23+'液化石油ガス'!F23</f>
        <v>67141</v>
      </c>
      <c r="G23" s="64">
        <f>'P合計'!G23+'B合計'!G23+'液化石油ガス'!G23</f>
        <v>44497</v>
      </c>
      <c r="H23" s="64">
        <f>'P合計'!H23+'B合計'!H23+'液化石油ガス'!H23</f>
        <v>103720</v>
      </c>
      <c r="I23" s="65">
        <f>'P合計'!I23+'B合計'!I23+'液化石油ガス'!I23</f>
        <v>96313</v>
      </c>
      <c r="J23" s="66">
        <f>'P合計'!J23+'B合計'!J23+'液化石油ガス'!J23</f>
        <v>446600</v>
      </c>
      <c r="K23" s="65">
        <f>'P合計'!K23+'B合計'!K23+'液化石油ガス'!K23</f>
        <v>17933</v>
      </c>
      <c r="L23" s="64">
        <f>'P合計'!L23+'B合計'!L23+'液化石油ガス'!L23</f>
        <v>115001</v>
      </c>
      <c r="M23" s="64">
        <f>'P合計'!M23+'B合計'!M23+'液化石油ガス'!M23</f>
        <v>138434</v>
      </c>
      <c r="N23" s="64">
        <f>'P合計'!N23+'B合計'!N23+'液化石油ガス'!N23</f>
        <v>92024</v>
      </c>
      <c r="O23" s="64">
        <f>'P合計'!O23+'B合計'!O23+'液化石油ガス'!O23</f>
        <v>91538</v>
      </c>
      <c r="P23" s="65">
        <f>'P合計'!P23+'B合計'!P23+'液化石油ガス'!P23</f>
        <v>101491</v>
      </c>
      <c r="Q23" s="66">
        <f>'P合計'!Q23+'B合計'!Q23+'液化石油ガス'!Q23</f>
        <v>556421</v>
      </c>
      <c r="R23" s="67">
        <f>'P合計'!R23+'B合計'!R23+'液化石油ガス'!R23</f>
        <v>1003021</v>
      </c>
      <c r="S23" s="5"/>
    </row>
    <row r="24" spans="1:19" ht="12.75" customHeight="1">
      <c r="A24" s="121"/>
      <c r="B24" s="13" t="s">
        <v>29</v>
      </c>
      <c r="C24" s="11" t="s">
        <v>5</v>
      </c>
      <c r="D24" s="63">
        <f>'P合計'!D24+'B合計'!D24+'液化石油ガス'!D24</f>
        <v>4406985</v>
      </c>
      <c r="E24" s="64">
        <f>'P合計'!E24+'B合計'!E24+'液化石油ガス'!E24</f>
        <v>3507896</v>
      </c>
      <c r="F24" s="64">
        <f>'P合計'!F24+'B合計'!F24+'液化石油ガス'!F24</f>
        <v>3846841</v>
      </c>
      <c r="G24" s="64">
        <f>'P合計'!G24+'B合計'!G24+'液化石油ガス'!G24</f>
        <v>2773575</v>
      </c>
      <c r="H24" s="64">
        <f>'P合計'!H24+'B合計'!H24+'液化石油ガス'!H24</f>
        <v>6785248</v>
      </c>
      <c r="I24" s="65">
        <f>'P合計'!I24+'B合計'!I24+'液化石油ガス'!I24</f>
        <v>6959924</v>
      </c>
      <c r="J24" s="66">
        <f>'P合計'!J24+'B合計'!J24+'液化石油ガス'!J24</f>
        <v>28280469</v>
      </c>
      <c r="K24" s="71">
        <f>'P合計'!K24+'B合計'!K24+'液化石油ガス'!K24</f>
        <v>1241460</v>
      </c>
      <c r="L24" s="72">
        <f>'P合計'!L24+'B合計'!L24+'液化石油ガス'!L24</f>
        <v>7428211</v>
      </c>
      <c r="M24" s="72">
        <f>'P合計'!M24+'B合計'!M24+'液化石油ガス'!M24</f>
        <v>8404130</v>
      </c>
      <c r="N24" s="72">
        <f>'P合計'!N24+'B合計'!N24+'液化石油ガス'!N24</f>
        <v>6363476</v>
      </c>
      <c r="O24" s="72">
        <f>'P合計'!O24+'B合計'!O24+'液化石油ガス'!O24</f>
        <v>6326475</v>
      </c>
      <c r="P24" s="71">
        <f>'P合計'!P24+'B合計'!P24+'液化石油ガス'!P24</f>
        <v>6597168</v>
      </c>
      <c r="Q24" s="66">
        <f>'P合計'!Q24+'B合計'!Q24+'液化石油ガス'!Q24</f>
        <v>36360920</v>
      </c>
      <c r="R24" s="67">
        <f>'P合計'!R24+'B合計'!R24+'液化石油ガス'!R24</f>
        <v>64641389</v>
      </c>
      <c r="S24" s="5"/>
    </row>
    <row r="25" spans="1:19" ht="12.75" customHeight="1" thickBot="1">
      <c r="A25" s="122"/>
      <c r="B25" s="14" t="s">
        <v>31</v>
      </c>
      <c r="C25" s="12" t="s">
        <v>6</v>
      </c>
      <c r="D25" s="82">
        <f aca="true" t="shared" si="6" ref="D25:R25">IF(D23=0,"",(D24/D23)*1000)</f>
        <v>62990.22340379915</v>
      </c>
      <c r="E25" s="83">
        <f t="shared" si="6"/>
        <v>53995.87476526183</v>
      </c>
      <c r="F25" s="83">
        <f t="shared" si="6"/>
        <v>57294.96134999479</v>
      </c>
      <c r="G25" s="83">
        <f t="shared" si="6"/>
        <v>62331.7302290042</v>
      </c>
      <c r="H25" s="83">
        <f t="shared" si="6"/>
        <v>65418.897030466636</v>
      </c>
      <c r="I25" s="87">
        <f t="shared" si="6"/>
        <v>72263.59889111543</v>
      </c>
      <c r="J25" s="88">
        <f t="shared" si="6"/>
        <v>63323.934169279</v>
      </c>
      <c r="K25" s="87">
        <f t="shared" si="6"/>
        <v>69227.680811911</v>
      </c>
      <c r="L25" s="83">
        <f t="shared" si="6"/>
        <v>64592.577455848215</v>
      </c>
      <c r="M25" s="83">
        <f t="shared" si="6"/>
        <v>60708.568704220066</v>
      </c>
      <c r="N25" s="83">
        <f t="shared" si="6"/>
        <v>69150.17821437886</v>
      </c>
      <c r="O25" s="83">
        <f t="shared" si="6"/>
        <v>69113.10057025497</v>
      </c>
      <c r="P25" s="87">
        <f t="shared" si="6"/>
        <v>65002.49283187672</v>
      </c>
      <c r="Q25" s="88">
        <f t="shared" si="6"/>
        <v>65347.85710819685</v>
      </c>
      <c r="R25" s="90">
        <f t="shared" si="6"/>
        <v>64446.69553279543</v>
      </c>
      <c r="S25" s="5"/>
    </row>
    <row r="26" spans="1:19" ht="12.75" customHeight="1">
      <c r="A26" s="120" t="s">
        <v>45</v>
      </c>
      <c r="B26" s="13" t="s">
        <v>27</v>
      </c>
      <c r="C26" s="11" t="s">
        <v>4</v>
      </c>
      <c r="D26" s="63">
        <f>'P合計'!D26+'B合計'!D26+'液化石油ガス'!D26</f>
        <v>409</v>
      </c>
      <c r="E26" s="64">
        <f>'P合計'!E26+'B合計'!E26+'液化石油ガス'!E26</f>
        <v>0</v>
      </c>
      <c r="F26" s="64">
        <f>'P合計'!F26+'B合計'!F26+'液化石油ガス'!F26</f>
        <v>0</v>
      </c>
      <c r="G26" s="64">
        <f>'P合計'!G26+'B合計'!G26+'液化石油ガス'!G26</f>
        <v>0</v>
      </c>
      <c r="H26" s="64">
        <f>'P合計'!H26+'B合計'!H26+'液化石油ガス'!H26</f>
        <v>0</v>
      </c>
      <c r="I26" s="65">
        <f>'P合計'!I26+'B合計'!I26+'液化石油ガス'!I26</f>
        <v>50</v>
      </c>
      <c r="J26" s="66">
        <f>'P合計'!J26+'B合計'!J26+'液化石油ガス'!J26</f>
        <v>459</v>
      </c>
      <c r="K26" s="65">
        <f>'P合計'!K26+'B合計'!K26+'液化石油ガス'!K26</f>
        <v>0</v>
      </c>
      <c r="L26" s="64">
        <f>'P合計'!L26+'B合計'!L26+'液化石油ガス'!L26</f>
        <v>0</v>
      </c>
      <c r="M26" s="64">
        <f>'P合計'!M26+'B合計'!M26+'液化石油ガス'!M26</f>
        <v>0</v>
      </c>
      <c r="N26" s="64">
        <f>'P合計'!N26+'B合計'!N26+'液化石油ガス'!N26</f>
        <v>0</v>
      </c>
      <c r="O26" s="64">
        <f>'P合計'!O26+'B合計'!O26+'液化石油ガス'!O26</f>
        <v>0</v>
      </c>
      <c r="P26" s="65">
        <f>'P合計'!P26+'B合計'!P26+'液化石油ガス'!P26</f>
        <v>121</v>
      </c>
      <c r="Q26" s="66">
        <f>'P合計'!Q26+'B合計'!Q26+'液化石油ガス'!Q26</f>
        <v>121</v>
      </c>
      <c r="R26" s="67">
        <f>'P合計'!R26+'B合計'!R26+'液化石油ガス'!R26</f>
        <v>580</v>
      </c>
      <c r="S26" s="5"/>
    </row>
    <row r="27" spans="1:19" ht="12.75" customHeight="1">
      <c r="A27" s="121"/>
      <c r="B27" s="13" t="s">
        <v>29</v>
      </c>
      <c r="C27" s="11" t="s">
        <v>5</v>
      </c>
      <c r="D27" s="63">
        <f>'P合計'!D27+'B合計'!D27+'液化石油ガス'!D27</f>
        <v>20824</v>
      </c>
      <c r="E27" s="64">
        <f>'P合計'!E27+'B合計'!E27+'液化石油ガス'!E27</f>
        <v>0</v>
      </c>
      <c r="F27" s="64">
        <f>'P合計'!F27+'B合計'!F27+'液化石油ガス'!F27</f>
        <v>0</v>
      </c>
      <c r="G27" s="64">
        <f>'P合計'!G27+'B合計'!G27+'液化石油ガス'!G27</f>
        <v>0</v>
      </c>
      <c r="H27" s="64">
        <f>'P合計'!H27+'B合計'!H27+'液化石油ガス'!H27</f>
        <v>0</v>
      </c>
      <c r="I27" s="65">
        <f>'P合計'!I27+'B合計'!I27+'液化石油ガス'!I27</f>
        <v>3004</v>
      </c>
      <c r="J27" s="66">
        <f>'P合計'!J27+'B合計'!J27+'液化石油ガス'!J27</f>
        <v>23828</v>
      </c>
      <c r="K27" s="71">
        <f>'P合計'!K27+'B合計'!K27+'液化石油ガス'!K27</f>
        <v>0</v>
      </c>
      <c r="L27" s="72">
        <f>'P合計'!L27+'B合計'!L27+'液化石油ガス'!L27</f>
        <v>0</v>
      </c>
      <c r="M27" s="72">
        <f>'P合計'!M27+'B合計'!M27+'液化石油ガス'!M27</f>
        <v>0</v>
      </c>
      <c r="N27" s="72">
        <f>'P合計'!N27+'B合計'!N27+'液化石油ガス'!N27</f>
        <v>0</v>
      </c>
      <c r="O27" s="72">
        <f>'P合計'!O27+'B合計'!O27+'液化石油ガス'!O27</f>
        <v>0</v>
      </c>
      <c r="P27" s="71">
        <f>'P合計'!P27+'B合計'!P27+'液化石油ガス'!P27</f>
        <v>7833</v>
      </c>
      <c r="Q27" s="66">
        <f>'P合計'!Q27+'B合計'!Q27+'液化石油ガス'!Q27</f>
        <v>7833</v>
      </c>
      <c r="R27" s="67">
        <f>'P合計'!R27+'B合計'!R27+'液化石油ガス'!R27</f>
        <v>31661</v>
      </c>
      <c r="S27" s="5"/>
    </row>
    <row r="28" spans="1:19" ht="12.75" customHeight="1" thickBot="1">
      <c r="A28" s="122"/>
      <c r="B28" s="14" t="s">
        <v>31</v>
      </c>
      <c r="C28" s="12" t="s">
        <v>6</v>
      </c>
      <c r="D28" s="82">
        <f aca="true" t="shared" si="7" ref="D28:R28">IF(D26=0,"",(D27/D26)*1000)</f>
        <v>50914.42542787286</v>
      </c>
      <c r="E28" s="83">
        <f t="shared" si="7"/>
      </c>
      <c r="F28" s="83">
        <f t="shared" si="7"/>
      </c>
      <c r="G28" s="83">
        <f t="shared" si="7"/>
      </c>
      <c r="H28" s="83">
        <f t="shared" si="7"/>
      </c>
      <c r="I28" s="87">
        <f t="shared" si="7"/>
        <v>60080</v>
      </c>
      <c r="J28" s="88">
        <f t="shared" si="7"/>
        <v>51912.85403050109</v>
      </c>
      <c r="K28" s="87">
        <f t="shared" si="7"/>
      </c>
      <c r="L28" s="83">
        <f t="shared" si="7"/>
      </c>
      <c r="M28" s="83">
        <f t="shared" si="7"/>
      </c>
      <c r="N28" s="83">
        <f t="shared" si="7"/>
      </c>
      <c r="O28" s="83">
        <f t="shared" si="7"/>
      </c>
      <c r="P28" s="87">
        <f t="shared" si="7"/>
        <v>64735.537190082636</v>
      </c>
      <c r="Q28" s="88">
        <f t="shared" si="7"/>
        <v>64735.537190082636</v>
      </c>
      <c r="R28" s="90">
        <f t="shared" si="7"/>
        <v>54587.93103448276</v>
      </c>
      <c r="S28" s="5"/>
    </row>
    <row r="29" spans="1:19" ht="12.75" customHeight="1">
      <c r="A29" s="120" t="s">
        <v>47</v>
      </c>
      <c r="B29" s="13" t="s">
        <v>27</v>
      </c>
      <c r="C29" s="11" t="s">
        <v>4</v>
      </c>
      <c r="D29" s="63">
        <f>'P合計'!D29+'B合計'!D29+'液化石油ガス'!D29</f>
        <v>686</v>
      </c>
      <c r="E29" s="64">
        <f>'P合計'!E29+'B合計'!E29+'液化石油ガス'!E29</f>
        <v>967</v>
      </c>
      <c r="F29" s="64">
        <f>'P合計'!F29+'B合計'!F29+'液化石油ガス'!F29</f>
        <v>776</v>
      </c>
      <c r="G29" s="64">
        <f>'P合計'!G29+'B合計'!G29+'液化石油ガス'!G29</f>
        <v>453</v>
      </c>
      <c r="H29" s="64">
        <f>'P合計'!H29+'B合計'!H29+'液化石油ガス'!H29</f>
        <v>864</v>
      </c>
      <c r="I29" s="65">
        <f>'P合計'!I29+'B合計'!I29+'液化石油ガス'!I29</f>
        <v>951</v>
      </c>
      <c r="J29" s="66">
        <f>'P合計'!J29+'B合計'!J29+'液化石油ガス'!J29</f>
        <v>4697</v>
      </c>
      <c r="K29" s="65">
        <f>'P合計'!K29+'B合計'!K29+'液化石油ガス'!K29</f>
        <v>1444</v>
      </c>
      <c r="L29" s="64">
        <f>'P合計'!L29+'B合計'!L29+'液化石油ガス'!L29</f>
        <v>2408</v>
      </c>
      <c r="M29" s="64">
        <f>'P合計'!M29+'B合計'!M29+'液化石油ガス'!M29</f>
        <v>2464</v>
      </c>
      <c r="N29" s="64">
        <f>'P合計'!N29+'B合計'!N29+'液化石油ガス'!N29</f>
        <v>1432</v>
      </c>
      <c r="O29" s="64">
        <f>'P合計'!O29+'B合計'!O29+'液化石油ガス'!O29</f>
        <v>579</v>
      </c>
      <c r="P29" s="65">
        <f>'P合計'!P29+'B合計'!P29+'液化石油ガス'!P29</f>
        <v>523</v>
      </c>
      <c r="Q29" s="66">
        <f>'P合計'!Q29+'B合計'!Q29+'液化石油ガス'!Q29</f>
        <v>8850</v>
      </c>
      <c r="R29" s="67">
        <f>'P合計'!R29+'B合計'!R29+'液化石油ガス'!R29</f>
        <v>13547</v>
      </c>
      <c r="S29" s="5"/>
    </row>
    <row r="30" spans="1:19" ht="12.75" customHeight="1">
      <c r="A30" s="121"/>
      <c r="B30" s="13" t="s">
        <v>29</v>
      </c>
      <c r="C30" s="11" t="s">
        <v>5</v>
      </c>
      <c r="D30" s="63">
        <f>'P合計'!D30+'B合計'!D30+'液化石油ガス'!D30</f>
        <v>153550</v>
      </c>
      <c r="E30" s="64">
        <f>'P合計'!E30+'B合計'!E30+'液化石油ガス'!E30</f>
        <v>220731</v>
      </c>
      <c r="F30" s="64">
        <f>'P合計'!F30+'B合計'!F30+'液化石油ガス'!F30</f>
        <v>174577</v>
      </c>
      <c r="G30" s="64">
        <f>'P合計'!G30+'B合計'!G30+'液化石油ガス'!G30</f>
        <v>108745</v>
      </c>
      <c r="H30" s="64">
        <f>'P合計'!H30+'B合計'!H30+'液化石油ガス'!H30</f>
        <v>120028</v>
      </c>
      <c r="I30" s="65">
        <f>'P合計'!I30+'B合計'!I30+'液化石油ガス'!I30</f>
        <v>232886</v>
      </c>
      <c r="J30" s="66">
        <f>'P合計'!J30+'B合計'!J30+'液化石油ガス'!J30</f>
        <v>1010517</v>
      </c>
      <c r="K30" s="71">
        <f>'P合計'!K30+'B合計'!K30+'液化石油ガス'!K30</f>
        <v>357614</v>
      </c>
      <c r="L30" s="72">
        <f>'P合計'!L30+'B合計'!L30+'液化石油ガス'!L30</f>
        <v>589714</v>
      </c>
      <c r="M30" s="72">
        <f>'P合計'!M30+'B合計'!M30+'液化石油ガス'!M30</f>
        <v>606590</v>
      </c>
      <c r="N30" s="72">
        <f>'P合計'!N30+'B合計'!N30+'液化石油ガス'!N30</f>
        <v>349804</v>
      </c>
      <c r="O30" s="72">
        <f>'P合計'!O30+'B合計'!O30+'液化石油ガス'!O30</f>
        <v>140545</v>
      </c>
      <c r="P30" s="71">
        <f>'P合計'!P30+'B合計'!P30+'液化石油ガス'!P30</f>
        <v>132350</v>
      </c>
      <c r="Q30" s="66">
        <f>'P合計'!Q30+'B合計'!Q30+'液化石油ガス'!Q30</f>
        <v>2176617</v>
      </c>
      <c r="R30" s="67">
        <f>'P合計'!R30+'B合計'!R30+'液化石油ガス'!R30</f>
        <v>3187134</v>
      </c>
      <c r="S30" s="5"/>
    </row>
    <row r="31" spans="1:19" ht="12.75" customHeight="1" thickBot="1">
      <c r="A31" s="122"/>
      <c r="B31" s="14" t="s">
        <v>31</v>
      </c>
      <c r="C31" s="12" t="s">
        <v>6</v>
      </c>
      <c r="D31" s="82">
        <f aca="true" t="shared" si="8" ref="D31:R31">IF(D29=0,"",(D30/D29)*1000)</f>
        <v>223833.8192419825</v>
      </c>
      <c r="E31" s="83">
        <f t="shared" si="8"/>
        <v>228263.70217166492</v>
      </c>
      <c r="F31" s="83">
        <f t="shared" si="8"/>
        <v>224970.36082474227</v>
      </c>
      <c r="G31" s="83">
        <f t="shared" si="8"/>
        <v>240055.1876379691</v>
      </c>
      <c r="H31" s="83">
        <f t="shared" si="8"/>
        <v>138921.2962962963</v>
      </c>
      <c r="I31" s="87">
        <f t="shared" si="8"/>
        <v>244885.38380651944</v>
      </c>
      <c r="J31" s="88">
        <f t="shared" si="8"/>
        <v>215140.94102618695</v>
      </c>
      <c r="K31" s="87">
        <f t="shared" si="8"/>
        <v>247655.12465373962</v>
      </c>
      <c r="L31" s="83">
        <f t="shared" si="8"/>
        <v>244897.84053156147</v>
      </c>
      <c r="M31" s="83">
        <f t="shared" si="8"/>
        <v>246181.0064935065</v>
      </c>
      <c r="N31" s="83">
        <f t="shared" si="8"/>
        <v>244276.53631284917</v>
      </c>
      <c r="O31" s="83">
        <f t="shared" si="8"/>
        <v>242737.47841105354</v>
      </c>
      <c r="P31" s="87">
        <f t="shared" si="8"/>
        <v>253059.27342256214</v>
      </c>
      <c r="Q31" s="88">
        <f t="shared" si="8"/>
        <v>245945.42372881356</v>
      </c>
      <c r="R31" s="90">
        <f t="shared" si="8"/>
        <v>235264.92950468737</v>
      </c>
      <c r="S31" s="5"/>
    </row>
    <row r="32" spans="1:19" ht="12.75" customHeight="1">
      <c r="A32" s="120" t="s">
        <v>49</v>
      </c>
      <c r="B32" s="13" t="s">
        <v>27</v>
      </c>
      <c r="C32" s="11" t="s">
        <v>4</v>
      </c>
      <c r="D32" s="63">
        <f>'P合計'!D32+'B合計'!D32+'液化石油ガス'!D32</f>
        <v>0</v>
      </c>
      <c r="E32" s="64">
        <f>'P合計'!E32+'B合計'!E32+'液化石油ガス'!E32</f>
        <v>0</v>
      </c>
      <c r="F32" s="64">
        <f>'P合計'!F32+'B合計'!F32+'液化石油ガス'!F32</f>
        <v>0</v>
      </c>
      <c r="G32" s="64">
        <f>'P合計'!G32+'B合計'!G32+'液化石油ガス'!G32</f>
        <v>0</v>
      </c>
      <c r="H32" s="64">
        <f>'P合計'!H32+'B合計'!H32+'液化石油ガス'!H32</f>
        <v>0</v>
      </c>
      <c r="I32" s="65">
        <f>'P合計'!I32+'B合計'!I32+'液化石油ガス'!I32</f>
        <v>0</v>
      </c>
      <c r="J32" s="66">
        <f>'P合計'!J32+'B合計'!J32+'液化石油ガス'!J32</f>
        <v>0</v>
      </c>
      <c r="K32" s="65">
        <f>'P合計'!K32+'B合計'!K32+'液化石油ガス'!K32</f>
        <v>0</v>
      </c>
      <c r="L32" s="64">
        <f>'P合計'!L32+'B合計'!L32+'液化石油ガス'!L32</f>
        <v>0</v>
      </c>
      <c r="M32" s="64">
        <f>'P合計'!M32+'B合計'!M32+'液化石油ガス'!M32</f>
        <v>0</v>
      </c>
      <c r="N32" s="64">
        <f>'P合計'!N32+'B合計'!N32+'液化石油ガス'!N32</f>
        <v>0</v>
      </c>
      <c r="O32" s="64">
        <f>'P合計'!O32+'B合計'!O32+'液化石油ガス'!O32</f>
        <v>0</v>
      </c>
      <c r="P32" s="65">
        <f>'P合計'!P32+'B合計'!P32+'液化石油ガス'!P32</f>
        <v>46151</v>
      </c>
      <c r="Q32" s="66">
        <f>'P合計'!Q32+'B合計'!Q32+'液化石油ガス'!Q32</f>
        <v>46151</v>
      </c>
      <c r="R32" s="67">
        <f>'P合計'!R32+'B合計'!R32+'液化石油ガス'!R32</f>
        <v>46151</v>
      </c>
      <c r="S32" s="5"/>
    </row>
    <row r="33" spans="1:19" ht="12.75" customHeight="1">
      <c r="A33" s="121"/>
      <c r="B33" s="13" t="s">
        <v>29</v>
      </c>
      <c r="C33" s="11" t="s">
        <v>5</v>
      </c>
      <c r="D33" s="63">
        <f>'P合計'!D33+'B合計'!D33+'液化石油ガス'!D33</f>
        <v>0</v>
      </c>
      <c r="E33" s="64">
        <f>'P合計'!E33+'B合計'!E33+'液化石油ガス'!E33</f>
        <v>0</v>
      </c>
      <c r="F33" s="64">
        <f>'P合計'!F33+'B合計'!F33+'液化石油ガス'!F33</f>
        <v>0</v>
      </c>
      <c r="G33" s="64">
        <f>'P合計'!G33+'B合計'!G33+'液化石油ガス'!G33</f>
        <v>0</v>
      </c>
      <c r="H33" s="64">
        <f>'P合計'!H33+'B合計'!H33+'液化石油ガス'!H33</f>
        <v>0</v>
      </c>
      <c r="I33" s="65">
        <f>'P合計'!I33+'B合計'!I33+'液化石油ガス'!I33</f>
        <v>0</v>
      </c>
      <c r="J33" s="66">
        <f>'P合計'!J33+'B合計'!J33+'液化石油ガス'!J33</f>
        <v>0</v>
      </c>
      <c r="K33" s="71">
        <f>'P合計'!K33+'B合計'!K33+'液化石油ガス'!K33</f>
        <v>0</v>
      </c>
      <c r="L33" s="72">
        <f>'P合計'!L33+'B合計'!L33+'液化石油ガス'!L33</f>
        <v>0</v>
      </c>
      <c r="M33" s="72">
        <f>'P合計'!M33+'B合計'!M33+'液化石油ガス'!M33</f>
        <v>0</v>
      </c>
      <c r="N33" s="72">
        <f>'P合計'!N33+'B合計'!N33+'液化石油ガス'!N33</f>
        <v>0</v>
      </c>
      <c r="O33" s="72">
        <f>'P合計'!O33+'B合計'!O33+'液化石油ガス'!O33</f>
        <v>0</v>
      </c>
      <c r="P33" s="71">
        <f>'P合計'!P33+'B合計'!P33+'液化石油ガス'!P33</f>
        <v>3110009</v>
      </c>
      <c r="Q33" s="66">
        <f>'P合計'!Q33+'B合計'!Q33+'液化石油ガス'!Q33</f>
        <v>3110009</v>
      </c>
      <c r="R33" s="67">
        <f>'P合計'!R33+'B合計'!R33+'液化石油ガス'!R33</f>
        <v>3110009</v>
      </c>
      <c r="S33" s="5"/>
    </row>
    <row r="34" spans="1:19" ht="12.75" customHeight="1" thickBot="1">
      <c r="A34" s="122"/>
      <c r="B34" s="14" t="s">
        <v>31</v>
      </c>
      <c r="C34" s="12" t="s">
        <v>6</v>
      </c>
      <c r="D34" s="82">
        <f aca="true" t="shared" si="9" ref="D34:R34">IF(D32=0,"",(D33/D32)*1000)</f>
      </c>
      <c r="E34" s="83">
        <f t="shared" si="9"/>
      </c>
      <c r="F34" s="83">
        <f t="shared" si="9"/>
      </c>
      <c r="G34" s="83">
        <f t="shared" si="9"/>
      </c>
      <c r="H34" s="83">
        <f t="shared" si="9"/>
      </c>
      <c r="I34" s="87">
        <f t="shared" si="9"/>
      </c>
      <c r="J34" s="88">
        <f t="shared" si="9"/>
      </c>
      <c r="K34" s="87">
        <f t="shared" si="9"/>
      </c>
      <c r="L34" s="83">
        <f t="shared" si="9"/>
      </c>
      <c r="M34" s="83">
        <f t="shared" si="9"/>
      </c>
      <c r="N34" s="83">
        <f t="shared" si="9"/>
      </c>
      <c r="O34" s="83">
        <f t="shared" si="9"/>
      </c>
      <c r="P34" s="87">
        <f t="shared" si="9"/>
        <v>67387.68390717427</v>
      </c>
      <c r="Q34" s="88">
        <f t="shared" si="9"/>
        <v>67387.68390717427</v>
      </c>
      <c r="R34" s="90">
        <f t="shared" si="9"/>
        <v>67387.68390717427</v>
      </c>
      <c r="S34" s="5"/>
    </row>
    <row r="35" spans="1:19" ht="12.75" customHeight="1">
      <c r="A35" s="120" t="s">
        <v>51</v>
      </c>
      <c r="B35" s="13" t="s">
        <v>27</v>
      </c>
      <c r="C35" s="11" t="s">
        <v>4</v>
      </c>
      <c r="D35" s="63">
        <f>'P合計'!D35+'B合計'!D35+'液化石油ガス'!D35</f>
        <v>23606</v>
      </c>
      <c r="E35" s="64">
        <f>'P合計'!E35+'B合計'!E35+'液化石油ガス'!E35</f>
        <v>0</v>
      </c>
      <c r="F35" s="64">
        <f>'P合計'!F35+'B合計'!F35+'液化石油ガス'!F35</f>
        <v>0</v>
      </c>
      <c r="G35" s="64">
        <f>'P合計'!G35+'B合計'!G35+'液化石油ガス'!G35</f>
        <v>285</v>
      </c>
      <c r="H35" s="64">
        <f>'P合計'!H35+'B合計'!H35+'液化石油ガス'!H35</f>
        <v>0</v>
      </c>
      <c r="I35" s="65">
        <f>'P合計'!I35+'B合計'!I35+'液化石油ガス'!I35</f>
        <v>19781</v>
      </c>
      <c r="J35" s="66">
        <f>'P合計'!J35+'B合計'!J35+'液化石油ガス'!J35</f>
        <v>43672</v>
      </c>
      <c r="K35" s="65">
        <f>'P合計'!K35+'B合計'!K35+'液化石油ガス'!K35</f>
        <v>0</v>
      </c>
      <c r="L35" s="64">
        <f>'P合計'!L35+'B合計'!L35+'液化石油ガス'!L35</f>
        <v>0</v>
      </c>
      <c r="M35" s="64">
        <f>'P合計'!M35+'B合計'!M35+'液化石油ガス'!M35</f>
        <v>22563</v>
      </c>
      <c r="N35" s="64">
        <f>'P合計'!N35+'B合計'!N35+'液化石油ガス'!N35</f>
        <v>22465</v>
      </c>
      <c r="O35" s="64">
        <f>'P合計'!O35+'B合計'!O35+'液化石油ガス'!O35</f>
        <v>21980</v>
      </c>
      <c r="P35" s="65">
        <f>'P合計'!P35+'B合計'!P35+'液化石油ガス'!P35</f>
        <v>22061</v>
      </c>
      <c r="Q35" s="66">
        <f>'P合計'!Q35+'B合計'!Q35+'液化石油ガス'!Q35</f>
        <v>89069</v>
      </c>
      <c r="R35" s="67">
        <f>'P合計'!R35+'B合計'!R35+'液化石油ガス'!R35</f>
        <v>132741</v>
      </c>
      <c r="S35" s="5"/>
    </row>
    <row r="36" spans="1:19" ht="12.75" customHeight="1">
      <c r="A36" s="121"/>
      <c r="B36" s="13" t="s">
        <v>29</v>
      </c>
      <c r="C36" s="11" t="s">
        <v>5</v>
      </c>
      <c r="D36" s="63">
        <f>'P合計'!D36+'B合計'!D36+'液化石油ガス'!D36</f>
        <v>1578378</v>
      </c>
      <c r="E36" s="64">
        <f>'P合計'!E36+'B合計'!E36+'液化石油ガス'!E36</f>
        <v>0</v>
      </c>
      <c r="F36" s="64">
        <f>'P合計'!F36+'B合計'!F36+'液化石油ガス'!F36</f>
        <v>0</v>
      </c>
      <c r="G36" s="64">
        <f>'P合計'!G36+'B合計'!G36+'液化石油ガス'!G36</f>
        <v>20864</v>
      </c>
      <c r="H36" s="64">
        <f>'P合計'!H36+'B合計'!H36+'液化石油ガス'!H36</f>
        <v>0</v>
      </c>
      <c r="I36" s="65">
        <f>'P合計'!I36+'B合計'!I36+'液化石油ガス'!I36</f>
        <v>1337888</v>
      </c>
      <c r="J36" s="66">
        <f>'P合計'!J36+'B合計'!J36+'液化石油ガス'!J36</f>
        <v>2937130</v>
      </c>
      <c r="K36" s="71">
        <f>'P合計'!K36+'B合計'!K36+'液化石油ガス'!K36</f>
        <v>0</v>
      </c>
      <c r="L36" s="72">
        <f>'P合計'!L36+'B合計'!L36+'液化石油ガス'!L36</f>
        <v>0</v>
      </c>
      <c r="M36" s="72">
        <f>'P合計'!M36+'B合計'!M36+'液化石油ガス'!M36</f>
        <v>1324983</v>
      </c>
      <c r="N36" s="72">
        <f>'P合計'!N36+'B合計'!N36+'液化石油ガス'!N36</f>
        <v>1388644</v>
      </c>
      <c r="O36" s="72">
        <f>'P合計'!O36+'B合計'!O36+'液化石油ガス'!O36</f>
        <v>1478342</v>
      </c>
      <c r="P36" s="71">
        <f>'P合計'!P36+'B合計'!P36+'液化石油ガス'!P36</f>
        <v>1445472</v>
      </c>
      <c r="Q36" s="66">
        <f>'P合計'!Q36+'B合計'!Q36+'液化石油ガス'!Q36</f>
        <v>5637441</v>
      </c>
      <c r="R36" s="67">
        <f>'P合計'!R36+'B合計'!R36+'液化石油ガス'!R36</f>
        <v>8574571</v>
      </c>
      <c r="S36" s="5"/>
    </row>
    <row r="37" spans="1:19" ht="12.75" customHeight="1" thickBot="1">
      <c r="A37" s="122"/>
      <c r="B37" s="14" t="s">
        <v>31</v>
      </c>
      <c r="C37" s="12" t="s">
        <v>6</v>
      </c>
      <c r="D37" s="82">
        <f aca="true" t="shared" si="10" ref="D37:R37">IF(D35=0,"",(D36/D35)*1000)</f>
        <v>66863.42455307972</v>
      </c>
      <c r="E37" s="83">
        <f t="shared" si="10"/>
      </c>
      <c r="F37" s="83">
        <f t="shared" si="10"/>
      </c>
      <c r="G37" s="83">
        <f t="shared" si="10"/>
        <v>73207.01754385965</v>
      </c>
      <c r="H37" s="83">
        <f t="shared" si="10"/>
      </c>
      <c r="I37" s="87">
        <f t="shared" si="10"/>
        <v>67635.0032859815</v>
      </c>
      <c r="J37" s="88">
        <f t="shared" si="10"/>
        <v>67254.30481773219</v>
      </c>
      <c r="K37" s="87">
        <f t="shared" si="10"/>
      </c>
      <c r="L37" s="83">
        <f t="shared" si="10"/>
      </c>
      <c r="M37" s="83">
        <f t="shared" si="10"/>
        <v>58723.706953862515</v>
      </c>
      <c r="N37" s="83">
        <f t="shared" si="10"/>
        <v>61813.66570220343</v>
      </c>
      <c r="O37" s="83">
        <f t="shared" si="10"/>
        <v>67258.50773430392</v>
      </c>
      <c r="P37" s="87">
        <f t="shared" si="10"/>
        <v>65521.59920221205</v>
      </c>
      <c r="Q37" s="88">
        <f t="shared" si="10"/>
        <v>63292.96388193423</v>
      </c>
      <c r="R37" s="90">
        <f t="shared" si="10"/>
        <v>64596.25134660731</v>
      </c>
      <c r="S37" s="5"/>
    </row>
    <row r="38" spans="1:19" ht="12.75" customHeight="1">
      <c r="A38" s="120" t="s">
        <v>53</v>
      </c>
      <c r="B38" s="13" t="s">
        <v>27</v>
      </c>
      <c r="C38" s="11" t="s">
        <v>4</v>
      </c>
      <c r="D38" s="63">
        <f>'P合計'!D38+'B合計'!D38+'液化石油ガス'!D38</f>
        <v>24251</v>
      </c>
      <c r="E38" s="64">
        <f>'P合計'!E38+'B合計'!E38+'液化石油ガス'!E38</f>
        <v>65</v>
      </c>
      <c r="F38" s="64">
        <f>'P合計'!F38+'B合計'!F38+'液化石油ガス'!F38</f>
        <v>79</v>
      </c>
      <c r="G38" s="64">
        <f>'P合計'!G38+'B合計'!G38+'液化石油ガス'!G38</f>
        <v>397</v>
      </c>
      <c r="H38" s="64">
        <f>'P合計'!H38+'B合計'!H38+'液化石油ガス'!H38</f>
        <v>131</v>
      </c>
      <c r="I38" s="65">
        <f>'P合計'!I38+'B合計'!I38+'液化石油ガス'!I38</f>
        <v>129</v>
      </c>
      <c r="J38" s="66">
        <f>'P合計'!J38+'B合計'!J38+'液化石油ガス'!J38</f>
        <v>25052</v>
      </c>
      <c r="K38" s="65">
        <f>'P合計'!K38+'B合計'!K38+'液化石油ガス'!K38</f>
        <v>122</v>
      </c>
      <c r="L38" s="64">
        <f>'P合計'!L38+'B合計'!L38+'液化石油ガス'!L38</f>
        <v>158</v>
      </c>
      <c r="M38" s="64">
        <f>'P合計'!M38+'B合計'!M38+'液化石油ガス'!M38</f>
        <v>108</v>
      </c>
      <c r="N38" s="64">
        <f>'P合計'!N38+'B合計'!N38+'液化石油ガス'!N38</f>
        <v>119</v>
      </c>
      <c r="O38" s="64">
        <f>'P合計'!O38+'B合計'!O38+'液化石油ガス'!O38</f>
        <v>67736</v>
      </c>
      <c r="P38" s="65">
        <f>'P合計'!P38+'B合計'!P38+'液化石油ガス'!P38</f>
        <v>43015</v>
      </c>
      <c r="Q38" s="66">
        <f>'P合計'!Q38+'B合計'!Q38+'液化石油ガス'!Q38</f>
        <v>111258</v>
      </c>
      <c r="R38" s="67">
        <f>'P合計'!R38+'B合計'!R38+'液化石油ガス'!R38</f>
        <v>136310</v>
      </c>
      <c r="S38" s="5"/>
    </row>
    <row r="39" spans="1:19" ht="12.75" customHeight="1">
      <c r="A39" s="121"/>
      <c r="B39" s="13" t="s">
        <v>29</v>
      </c>
      <c r="C39" s="11" t="s">
        <v>5</v>
      </c>
      <c r="D39" s="63">
        <f>'P合計'!D39+'B合計'!D39+'液化石油ガス'!D39</f>
        <v>1636589</v>
      </c>
      <c r="E39" s="64">
        <f>'P合計'!E39+'B合計'!E39+'液化石油ガス'!E39</f>
        <v>35092</v>
      </c>
      <c r="F39" s="64">
        <f>'P合計'!F39+'B合計'!F39+'液化石油ガス'!F39</f>
        <v>35905</v>
      </c>
      <c r="G39" s="64">
        <f>'P合計'!G39+'B合計'!G39+'液化石油ガス'!G39</f>
        <v>75816</v>
      </c>
      <c r="H39" s="64">
        <f>'P合計'!H39+'B合計'!H39+'液化石油ガス'!H39</f>
        <v>76760</v>
      </c>
      <c r="I39" s="65">
        <f>'P合計'!I39+'B合計'!I39+'液化石油ガス'!I39</f>
        <v>69365</v>
      </c>
      <c r="J39" s="66">
        <f>'P合計'!J39+'B合計'!J39+'液化石油ガス'!J39</f>
        <v>1929527</v>
      </c>
      <c r="K39" s="71">
        <f>'P合計'!K39+'B合計'!K39+'液化石油ガス'!K39</f>
        <v>62417</v>
      </c>
      <c r="L39" s="72">
        <f>'P合計'!L39+'B合計'!L39+'液化石油ガス'!L39</f>
        <v>76696</v>
      </c>
      <c r="M39" s="72">
        <f>'P合計'!M39+'B合計'!M39+'液化石油ガス'!M39</f>
        <v>63593</v>
      </c>
      <c r="N39" s="72">
        <f>'P合計'!N39+'B合計'!N39+'液化石油ガス'!N39</f>
        <v>87593</v>
      </c>
      <c r="O39" s="72">
        <f>'P合計'!O39+'B合計'!O39+'液化石油ガス'!O39</f>
        <v>4746701</v>
      </c>
      <c r="P39" s="71">
        <f>'P合計'!P39+'B合計'!P39+'液化石油ガス'!P39</f>
        <v>2793653</v>
      </c>
      <c r="Q39" s="66">
        <f>'P合計'!Q39+'B合計'!Q39+'液化石油ガス'!Q39</f>
        <v>7830653</v>
      </c>
      <c r="R39" s="67">
        <f>'P合計'!R39+'B合計'!R39+'液化石油ガス'!R39</f>
        <v>9760180</v>
      </c>
      <c r="S39" s="5"/>
    </row>
    <row r="40" spans="1:19" ht="12.75" customHeight="1" thickBot="1">
      <c r="A40" s="122"/>
      <c r="B40" s="14" t="s">
        <v>31</v>
      </c>
      <c r="C40" s="12" t="s">
        <v>6</v>
      </c>
      <c r="D40" s="82">
        <f aca="true" t="shared" si="11" ref="D40:R40">IF(D38=0,"",(D39/D38)*1000)</f>
        <v>67485.42328151416</v>
      </c>
      <c r="E40" s="83">
        <f t="shared" si="11"/>
        <v>539876.923076923</v>
      </c>
      <c r="F40" s="83">
        <f t="shared" si="11"/>
        <v>454493.67088607594</v>
      </c>
      <c r="G40" s="83">
        <f t="shared" si="11"/>
        <v>190972.29219143576</v>
      </c>
      <c r="H40" s="83">
        <f t="shared" si="11"/>
        <v>585954.1984732824</v>
      </c>
      <c r="I40" s="87">
        <f t="shared" si="11"/>
        <v>537713.1782945736</v>
      </c>
      <c r="J40" s="88">
        <f t="shared" si="11"/>
        <v>77020.87657672043</v>
      </c>
      <c r="K40" s="87">
        <f t="shared" si="11"/>
        <v>511614.75409836066</v>
      </c>
      <c r="L40" s="83">
        <f t="shared" si="11"/>
        <v>485417.7215189873</v>
      </c>
      <c r="M40" s="83">
        <f t="shared" si="11"/>
        <v>588824.074074074</v>
      </c>
      <c r="N40" s="83">
        <f t="shared" si="11"/>
        <v>736075.6302521009</v>
      </c>
      <c r="O40" s="83">
        <f t="shared" si="11"/>
        <v>70076.48813038856</v>
      </c>
      <c r="P40" s="87">
        <f t="shared" si="11"/>
        <v>64946.01883064047</v>
      </c>
      <c r="Q40" s="88">
        <f t="shared" si="11"/>
        <v>70382.83089755343</v>
      </c>
      <c r="R40" s="90">
        <f t="shared" si="11"/>
        <v>71602.8171080625</v>
      </c>
      <c r="S40" s="5"/>
    </row>
    <row r="41" spans="1:19" ht="12.75" customHeight="1">
      <c r="A41" s="120" t="s">
        <v>7</v>
      </c>
      <c r="B41" s="13" t="s">
        <v>27</v>
      </c>
      <c r="C41" s="11" t="s">
        <v>4</v>
      </c>
      <c r="D41" s="63">
        <f>'P合計'!D41+'B合計'!D41+'液化石油ガス'!D41</f>
        <v>1253408</v>
      </c>
      <c r="E41" s="64">
        <f>'P合計'!E41+'B合計'!E41+'液化石油ガス'!E41</f>
        <v>1170520</v>
      </c>
      <c r="F41" s="64">
        <f>'P合計'!F41+'B合計'!F41+'液化石油ガス'!F41</f>
        <v>942024</v>
      </c>
      <c r="G41" s="64">
        <f>'P合計'!G41+'B合計'!G41+'液化石油ガス'!G41</f>
        <v>1178527</v>
      </c>
      <c r="H41" s="64">
        <f>'P合計'!H41+'B合計'!H41+'液化石油ガス'!H41</f>
        <v>1125588</v>
      </c>
      <c r="I41" s="65">
        <f>'P合計'!I41+'B合計'!I41+'液化石油ガス'!I41</f>
        <v>1378089</v>
      </c>
      <c r="J41" s="66">
        <f>'P合計'!J41+'B合計'!J41+'液化石油ガス'!J41</f>
        <v>7048156</v>
      </c>
      <c r="K41" s="65">
        <f>'P合計'!K41+'B合計'!K41+'液化石油ガス'!K41</f>
        <v>1091667</v>
      </c>
      <c r="L41" s="64">
        <f>'P合計'!L41+'B合計'!L41+'液化石油ガス'!L41</f>
        <v>1019031</v>
      </c>
      <c r="M41" s="64">
        <f>'P合計'!M41+'B合計'!M41+'液化石油ガス'!M41</f>
        <v>1111806</v>
      </c>
      <c r="N41" s="64">
        <f>'P合計'!N41+'B合計'!N41+'液化石油ガス'!N41</f>
        <v>1261465</v>
      </c>
      <c r="O41" s="64">
        <f>'P合計'!O41+'B合計'!O41+'液化石油ガス'!O41</f>
        <v>1006434</v>
      </c>
      <c r="P41" s="65">
        <f>'P合計'!P41+'B合計'!P41+'液化石油ガス'!P41</f>
        <v>1564106</v>
      </c>
      <c r="Q41" s="66">
        <f>'P合計'!Q41+'B合計'!Q41+'液化石油ガス'!Q41</f>
        <v>7054509</v>
      </c>
      <c r="R41" s="67">
        <f>'P合計'!R41+'B合計'!R41+'液化石油ガス'!R41</f>
        <v>14102665</v>
      </c>
      <c r="S41" s="5"/>
    </row>
    <row r="42" spans="1:19" ht="12.75" customHeight="1">
      <c r="A42" s="121"/>
      <c r="B42" s="13" t="s">
        <v>29</v>
      </c>
      <c r="C42" s="11" t="s">
        <v>5</v>
      </c>
      <c r="D42" s="63">
        <f>'P合計'!D42+'B合計'!D42+'液化石油ガス'!D42</f>
        <v>79204447</v>
      </c>
      <c r="E42" s="64">
        <f>'P合計'!E42+'B合計'!E42+'液化石油ガス'!E42</f>
        <v>65224041</v>
      </c>
      <c r="F42" s="64">
        <f>'P合計'!F42+'B合計'!F42+'液化石油ガス'!F42</f>
        <v>54154606</v>
      </c>
      <c r="G42" s="64">
        <f>'P合計'!G42+'B合計'!G42+'液化石油ガス'!G42</f>
        <v>70287228</v>
      </c>
      <c r="H42" s="64">
        <f>'P合計'!H42+'B合計'!H42+'液化石油ガス'!H42</f>
        <v>72085411</v>
      </c>
      <c r="I42" s="65">
        <f>'P合計'!I42+'B合計'!I42+'液化石油ガス'!I42</f>
        <v>92926190</v>
      </c>
      <c r="J42" s="66">
        <f>'P合計'!J42+'B合計'!J42+'液化石油ガス'!J42</f>
        <v>433881923</v>
      </c>
      <c r="K42" s="71">
        <f>'P合計'!K42+'B合計'!K42+'液化石油ガス'!K42</f>
        <v>74457799</v>
      </c>
      <c r="L42" s="72">
        <f>'P合計'!L42+'B合計'!L42+'液化石油ガス'!L42</f>
        <v>63776486</v>
      </c>
      <c r="M42" s="72">
        <f>'P合計'!M42+'B合計'!M42+'液化石油ガス'!M42</f>
        <v>66352492</v>
      </c>
      <c r="N42" s="72">
        <f>'P合計'!N42+'B合計'!N42+'液化石油ガス'!N42</f>
        <v>82003527</v>
      </c>
      <c r="O42" s="72">
        <f>'P合計'!O42+'B合計'!O42+'液化石油ガス'!O42</f>
        <v>69437816</v>
      </c>
      <c r="P42" s="71">
        <f>'P合計'!P42+'B合計'!P42+'液化石油ガス'!P42</f>
        <v>101984185</v>
      </c>
      <c r="Q42" s="66">
        <f>'P合計'!Q42+'B合計'!Q42+'液化石油ガス'!Q42</f>
        <v>458012305</v>
      </c>
      <c r="R42" s="67">
        <f>'P合計'!R42+'B合計'!R42+'液化石油ガス'!R42</f>
        <v>891894228</v>
      </c>
      <c r="S42" s="5"/>
    </row>
    <row r="43" spans="1:19" ht="12.75" customHeight="1" thickBot="1">
      <c r="A43" s="122"/>
      <c r="B43" s="14" t="s">
        <v>31</v>
      </c>
      <c r="C43" s="12" t="s">
        <v>6</v>
      </c>
      <c r="D43" s="82">
        <f aca="true" t="shared" si="12" ref="D43:R43">IF(D41=0,"",(D42/D41)*1000)</f>
        <v>63191.272913528555</v>
      </c>
      <c r="E43" s="83">
        <f t="shared" si="12"/>
        <v>55722.278132795676</v>
      </c>
      <c r="F43" s="83">
        <f t="shared" si="12"/>
        <v>57487.5013800073</v>
      </c>
      <c r="G43" s="83">
        <f t="shared" si="12"/>
        <v>59639.896243361414</v>
      </c>
      <c r="H43" s="83">
        <f t="shared" si="12"/>
        <v>64042.448036048714</v>
      </c>
      <c r="I43" s="87">
        <f t="shared" si="12"/>
        <v>67431.19638862221</v>
      </c>
      <c r="J43" s="88">
        <f t="shared" si="12"/>
        <v>61559.636733352665</v>
      </c>
      <c r="K43" s="87">
        <f t="shared" si="12"/>
        <v>68205.59657844379</v>
      </c>
      <c r="L43" s="83">
        <f t="shared" si="12"/>
        <v>62585.422818344094</v>
      </c>
      <c r="M43" s="83">
        <f t="shared" si="12"/>
        <v>59679.91897867074</v>
      </c>
      <c r="N43" s="83">
        <f t="shared" si="12"/>
        <v>65006.5812368952</v>
      </c>
      <c r="O43" s="83">
        <f t="shared" si="12"/>
        <v>68993.90918828259</v>
      </c>
      <c r="P43" s="87">
        <f t="shared" si="12"/>
        <v>65202.86029207739</v>
      </c>
      <c r="Q43" s="88">
        <f t="shared" si="12"/>
        <v>64924.7601782066</v>
      </c>
      <c r="R43" s="90">
        <f t="shared" si="12"/>
        <v>63242.956419939066</v>
      </c>
      <c r="S43" s="5"/>
    </row>
    <row r="44" spans="1:19" s="36" customFormat="1" ht="17.25" customHeight="1" thickBot="1">
      <c r="A44" s="123" t="s">
        <v>24</v>
      </c>
      <c r="B44" s="124"/>
      <c r="C44" s="125"/>
      <c r="D44" s="52">
        <v>117.55</v>
      </c>
      <c r="E44" s="53">
        <v>113.51</v>
      </c>
      <c r="F44" s="62">
        <v>112.71</v>
      </c>
      <c r="G44" s="54">
        <v>115.33</v>
      </c>
      <c r="H44" s="57">
        <v>115.89</v>
      </c>
      <c r="I44" s="42">
        <v>116.78</v>
      </c>
      <c r="J44" s="43">
        <f>((D44*D41)+(E44*E41)+(F44*F41)+(G44*G41)+(H44*H41)+(I44*I41))/J41</f>
        <v>115.44530318142787</v>
      </c>
      <c r="K44" s="44">
        <v>117.94</v>
      </c>
      <c r="L44" s="58">
        <v>118.16</v>
      </c>
      <c r="M44" s="45">
        <v>116.53</v>
      </c>
      <c r="N44" s="45">
        <v>119.2</v>
      </c>
      <c r="O44" s="54">
        <v>120.96</v>
      </c>
      <c r="P44" s="55">
        <v>118.44</v>
      </c>
      <c r="Q44" s="56">
        <f>IF(Q41=0,0,((K44*K41)+(L44*L41)+(M44*M41)+(N44*N41)+(O44*O41)+(P44*P41))/Q41)</f>
        <v>118.51657732664314</v>
      </c>
      <c r="R44" s="103">
        <f>((J44*J41)+(Q44*Q41))/R41</f>
        <v>116.98163203125084</v>
      </c>
      <c r="S44" s="35"/>
    </row>
    <row r="45" spans="1:19" ht="13.5">
      <c r="A45" s="126" t="s">
        <v>54</v>
      </c>
      <c r="B45" s="13" t="s">
        <v>27</v>
      </c>
      <c r="C45" s="11" t="s">
        <v>4</v>
      </c>
      <c r="D45" s="91">
        <f>'P合計'!D41</f>
        <v>917305</v>
      </c>
      <c r="E45" s="92">
        <f>'P合計'!E41</f>
        <v>833256</v>
      </c>
      <c r="F45" s="92">
        <f>'P合計'!F41</f>
        <v>688760</v>
      </c>
      <c r="G45" s="92">
        <f>'P合計'!G41</f>
        <v>860297</v>
      </c>
      <c r="H45" s="92">
        <f>'P合計'!H41</f>
        <v>748433</v>
      </c>
      <c r="I45" s="93">
        <f>'P合計'!I41</f>
        <v>998241</v>
      </c>
      <c r="J45" s="94">
        <f>SUM(D45:I45)</f>
        <v>5046292</v>
      </c>
      <c r="K45" s="93">
        <f>'P合計'!K41</f>
        <v>775546</v>
      </c>
      <c r="L45" s="92">
        <f>'P合計'!L41</f>
        <v>689612</v>
      </c>
      <c r="M45" s="92">
        <f>'P合計'!M41</f>
        <v>769165</v>
      </c>
      <c r="N45" s="92">
        <f>'P合計'!N41</f>
        <v>950356</v>
      </c>
      <c r="O45" s="92">
        <f>'P合計'!O41</f>
        <v>741340</v>
      </c>
      <c r="P45" s="93">
        <f>'P合計'!P41</f>
        <v>1184800</v>
      </c>
      <c r="Q45" s="94">
        <f>SUM(K45:P45)</f>
        <v>5110819</v>
      </c>
      <c r="R45" s="95">
        <f>J45+Q45</f>
        <v>10157111</v>
      </c>
      <c r="S45" s="5"/>
    </row>
    <row r="46" spans="1:19" ht="13.5">
      <c r="A46" s="118"/>
      <c r="B46" s="13" t="s">
        <v>29</v>
      </c>
      <c r="C46" s="11" t="s">
        <v>5</v>
      </c>
      <c r="D46" s="91">
        <f>'P合計'!D42</f>
        <v>58498281</v>
      </c>
      <c r="E46" s="92">
        <f>'P合計'!E42</f>
        <v>46461056</v>
      </c>
      <c r="F46" s="92">
        <f>'P合計'!F42</f>
        <v>39473503</v>
      </c>
      <c r="G46" s="92">
        <f>'P合計'!G42</f>
        <v>50885734</v>
      </c>
      <c r="H46" s="92">
        <f>'P合計'!H42</f>
        <v>47978681</v>
      </c>
      <c r="I46" s="93">
        <f>'P合計'!I42</f>
        <v>67052979</v>
      </c>
      <c r="J46" s="94">
        <f>SUM(D46:I46)</f>
        <v>310350234</v>
      </c>
      <c r="K46" s="93">
        <f>'P合計'!K42</f>
        <v>52501839</v>
      </c>
      <c r="L46" s="92">
        <f>'P合計'!L42</f>
        <v>42359930</v>
      </c>
      <c r="M46" s="92">
        <f>'P合計'!M42</f>
        <v>45313492</v>
      </c>
      <c r="N46" s="92">
        <f>'P合計'!N42</f>
        <v>60888213</v>
      </c>
      <c r="O46" s="92">
        <f>'P合計'!O42</f>
        <v>50852535</v>
      </c>
      <c r="P46" s="93">
        <f>'P合計'!P42</f>
        <v>77105771</v>
      </c>
      <c r="Q46" s="94">
        <f>SUM(K46:P46)</f>
        <v>329021780</v>
      </c>
      <c r="R46" s="95">
        <f>J46+Q46</f>
        <v>639372014</v>
      </c>
      <c r="S46" s="5"/>
    </row>
    <row r="47" spans="1:19" ht="14.25" thickBot="1">
      <c r="A47" s="119"/>
      <c r="B47" s="14" t="s">
        <v>31</v>
      </c>
      <c r="C47" s="12" t="s">
        <v>6</v>
      </c>
      <c r="D47" s="96">
        <f aca="true" t="shared" si="13" ref="D47:I47">IF(D46=0,"",(D46/D45)*1000)</f>
        <v>63771.89811458566</v>
      </c>
      <c r="E47" s="97">
        <f t="shared" si="13"/>
        <v>55758.44158337894</v>
      </c>
      <c r="F47" s="97">
        <f t="shared" si="13"/>
        <v>57310.96898774609</v>
      </c>
      <c r="G47" s="97">
        <f t="shared" si="13"/>
        <v>59149.03109042575</v>
      </c>
      <c r="H47" s="97">
        <f t="shared" si="13"/>
        <v>64105.5124506803</v>
      </c>
      <c r="I47" s="98">
        <f t="shared" si="13"/>
        <v>67171.13302298743</v>
      </c>
      <c r="J47" s="99">
        <f aca="true" t="shared" si="14" ref="J47:R47">IF(J46=0,"",(J46/J45)*1000)</f>
        <v>61500.64918954353</v>
      </c>
      <c r="K47" s="98">
        <f t="shared" si="14"/>
        <v>67696.6150299273</v>
      </c>
      <c r="L47" s="97">
        <f t="shared" si="14"/>
        <v>61425.743751558846</v>
      </c>
      <c r="M47" s="97">
        <f t="shared" si="14"/>
        <v>58912.57662530146</v>
      </c>
      <c r="N47" s="97">
        <f t="shared" si="14"/>
        <v>64068.846832134484</v>
      </c>
      <c r="O47" s="97">
        <f t="shared" si="14"/>
        <v>68595.42854830442</v>
      </c>
      <c r="P47" s="98">
        <f t="shared" si="14"/>
        <v>65079.1450033761</v>
      </c>
      <c r="Q47" s="99">
        <f t="shared" si="14"/>
        <v>64377.50583614877</v>
      </c>
      <c r="R47" s="100">
        <f t="shared" si="14"/>
        <v>62948.215688496464</v>
      </c>
      <c r="S47" s="5"/>
    </row>
    <row r="48" spans="1:19" ht="13.5">
      <c r="A48" s="126" t="s">
        <v>55</v>
      </c>
      <c r="B48" s="13" t="s">
        <v>27</v>
      </c>
      <c r="C48" s="11" t="s">
        <v>4</v>
      </c>
      <c r="D48" s="91">
        <f>'B合計'!D41</f>
        <v>336095</v>
      </c>
      <c r="E48" s="92">
        <f>'B合計'!E41</f>
        <v>337251</v>
      </c>
      <c r="F48" s="92">
        <f>'B合計'!F41</f>
        <v>253264</v>
      </c>
      <c r="G48" s="92">
        <f>'B合計'!G41</f>
        <v>318209</v>
      </c>
      <c r="H48" s="92">
        <f>'B合計'!H41</f>
        <v>376587</v>
      </c>
      <c r="I48" s="93">
        <f>'B合計'!I41</f>
        <v>379838</v>
      </c>
      <c r="J48" s="94">
        <f>SUM(D48:I48)</f>
        <v>2001244</v>
      </c>
      <c r="K48" s="93">
        <f>'B合計'!K41</f>
        <v>316120</v>
      </c>
      <c r="L48" s="92">
        <f>'B合計'!L41</f>
        <v>329413</v>
      </c>
      <c r="M48" s="92">
        <f>'B合計'!M41</f>
        <v>342641</v>
      </c>
      <c r="N48" s="92">
        <f>'B合計'!N41</f>
        <v>311104</v>
      </c>
      <c r="O48" s="92">
        <f>'B合計'!O41</f>
        <v>265069</v>
      </c>
      <c r="P48" s="93">
        <f>'B合計'!P41</f>
        <v>379290</v>
      </c>
      <c r="Q48" s="94">
        <f>SUM(K48:P48)</f>
        <v>1943637</v>
      </c>
      <c r="R48" s="95">
        <f>J48+Q48</f>
        <v>3944881</v>
      </c>
      <c r="S48" s="5"/>
    </row>
    <row r="49" spans="1:19" ht="13.5">
      <c r="A49" s="118"/>
      <c r="B49" s="13" t="s">
        <v>29</v>
      </c>
      <c r="C49" s="11" t="s">
        <v>5</v>
      </c>
      <c r="D49" s="91">
        <f>'B合計'!D42</f>
        <v>20693396</v>
      </c>
      <c r="E49" s="92">
        <f>'B合計'!E42</f>
        <v>18749039</v>
      </c>
      <c r="F49" s="92">
        <f>'B合計'!F42</f>
        <v>14676737</v>
      </c>
      <c r="G49" s="92">
        <f>'B合計'!G42</f>
        <v>19378747</v>
      </c>
      <c r="H49" s="92">
        <f>'B合計'!H42</f>
        <v>24043334</v>
      </c>
      <c r="I49" s="93">
        <f>'B合計'!I42</f>
        <v>25859453</v>
      </c>
      <c r="J49" s="94">
        <f>SUM(D49:I49)</f>
        <v>123400706</v>
      </c>
      <c r="K49" s="93">
        <f>'B合計'!K42</f>
        <v>21951004</v>
      </c>
      <c r="L49" s="92">
        <f>'B合計'!L42</f>
        <v>21407816</v>
      </c>
      <c r="M49" s="92">
        <f>'B合計'!M42</f>
        <v>21028242</v>
      </c>
      <c r="N49" s="92">
        <f>'B合計'!N42</f>
        <v>21104587</v>
      </c>
      <c r="O49" s="92">
        <f>'B合計'!O42</f>
        <v>18557165</v>
      </c>
      <c r="P49" s="93">
        <f>'B合計'!P42</f>
        <v>24860774</v>
      </c>
      <c r="Q49" s="94">
        <f>SUM(K49:P49)</f>
        <v>128909588</v>
      </c>
      <c r="R49" s="95">
        <f>J49+Q49</f>
        <v>252310294</v>
      </c>
      <c r="S49" s="5"/>
    </row>
    <row r="50" spans="1:19" ht="14.25" thickBot="1">
      <c r="A50" s="119"/>
      <c r="B50" s="14" t="s">
        <v>31</v>
      </c>
      <c r="C50" s="12" t="s">
        <v>6</v>
      </c>
      <c r="D50" s="96">
        <f aca="true" t="shared" si="15" ref="D50:I50">IF(D49=0,"",(D49/D48)*1000)</f>
        <v>61570.07988812687</v>
      </c>
      <c r="E50" s="97">
        <f t="shared" si="15"/>
        <v>55593.723962271426</v>
      </c>
      <c r="F50" s="97">
        <f t="shared" si="15"/>
        <v>57950.348253206146</v>
      </c>
      <c r="G50" s="97">
        <f t="shared" si="15"/>
        <v>60899.430877190774</v>
      </c>
      <c r="H50" s="97">
        <f t="shared" si="15"/>
        <v>63845.363753926715</v>
      </c>
      <c r="I50" s="98">
        <f t="shared" si="15"/>
        <v>68080.21577619933</v>
      </c>
      <c r="J50" s="99">
        <f aca="true" t="shared" si="16" ref="J50:R50">IF(J49=0,"",(J49/J48)*1000)</f>
        <v>61661.99923647491</v>
      </c>
      <c r="K50" s="98">
        <f t="shared" si="16"/>
        <v>69438.83335442237</v>
      </c>
      <c r="L50" s="97">
        <f t="shared" si="16"/>
        <v>64987.76915300853</v>
      </c>
      <c r="M50" s="97">
        <f t="shared" si="16"/>
        <v>61371.06184023512</v>
      </c>
      <c r="N50" s="97">
        <f t="shared" si="16"/>
        <v>67837.72307652747</v>
      </c>
      <c r="O50" s="97">
        <f t="shared" si="16"/>
        <v>70008.80902708351</v>
      </c>
      <c r="P50" s="98">
        <f t="shared" si="16"/>
        <v>65545.55617074008</v>
      </c>
      <c r="Q50" s="99">
        <f t="shared" si="16"/>
        <v>66323.9010164964</v>
      </c>
      <c r="R50" s="100">
        <f t="shared" si="16"/>
        <v>63958.91130809776</v>
      </c>
      <c r="S50" s="5"/>
    </row>
    <row r="51" spans="1:18" ht="13.5">
      <c r="A51" s="117" t="s">
        <v>25</v>
      </c>
      <c r="B51" s="13" t="s">
        <v>27</v>
      </c>
      <c r="C51" s="11" t="s">
        <v>4</v>
      </c>
      <c r="D51" s="91">
        <f>'液化石油ガス'!D41</f>
        <v>8</v>
      </c>
      <c r="E51" s="92">
        <f>'液化石油ガス'!E41</f>
        <v>13</v>
      </c>
      <c r="F51" s="92">
        <f>'液化石油ガス'!F41</f>
        <v>0</v>
      </c>
      <c r="G51" s="92">
        <f>'液化石油ガス'!G41</f>
        <v>21</v>
      </c>
      <c r="H51" s="92">
        <f>'液化石油ガス'!H41</f>
        <v>568</v>
      </c>
      <c r="I51" s="93">
        <f>'液化石油ガス'!I41</f>
        <v>10</v>
      </c>
      <c r="J51" s="94">
        <f>SUM(D51:I51)</f>
        <v>620</v>
      </c>
      <c r="K51" s="93">
        <f>'液化石油ガス'!K41</f>
        <v>1</v>
      </c>
      <c r="L51" s="92">
        <f>'液化石油ガス'!L41</f>
        <v>6</v>
      </c>
      <c r="M51" s="92">
        <f>'液化石油ガス'!M41</f>
        <v>0</v>
      </c>
      <c r="N51" s="92">
        <f>'液化石油ガス'!N41</f>
        <v>5</v>
      </c>
      <c r="O51" s="92">
        <f>'液化石油ガス'!O41</f>
        <v>25</v>
      </c>
      <c r="P51" s="93">
        <f>'液化石油ガス'!P41</f>
        <v>16</v>
      </c>
      <c r="Q51" s="94">
        <f>SUM(K51:P51)</f>
        <v>53</v>
      </c>
      <c r="R51" s="95">
        <f>J51+Q51</f>
        <v>673</v>
      </c>
    </row>
    <row r="52" spans="1:18" ht="13.5">
      <c r="A52" s="118"/>
      <c r="B52" s="13" t="s">
        <v>29</v>
      </c>
      <c r="C52" s="11" t="s">
        <v>5</v>
      </c>
      <c r="D52" s="91">
        <f>'液化石油ガス'!D42</f>
        <v>12770</v>
      </c>
      <c r="E52" s="92">
        <f>'液化石油ガス'!E42</f>
        <v>13946</v>
      </c>
      <c r="F52" s="92">
        <f>'液化石油ガス'!F42</f>
        <v>4366</v>
      </c>
      <c r="G52" s="92">
        <f>'液化石油ガス'!G42</f>
        <v>22747</v>
      </c>
      <c r="H52" s="92">
        <f>'液化石油ガス'!H42</f>
        <v>63396</v>
      </c>
      <c r="I52" s="93">
        <f>'液化石油ガス'!I42</f>
        <v>13758</v>
      </c>
      <c r="J52" s="94">
        <f>SUM(D52:I52)</f>
        <v>130983</v>
      </c>
      <c r="K52" s="93">
        <f>'液化石油ガス'!K42</f>
        <v>4956</v>
      </c>
      <c r="L52" s="92">
        <f>'液化石油ガス'!L42</f>
        <v>8740</v>
      </c>
      <c r="M52" s="92">
        <f>'液化石油ガス'!M42</f>
        <v>10758</v>
      </c>
      <c r="N52" s="92">
        <f>'液化石油ガス'!N42</f>
        <v>10727</v>
      </c>
      <c r="O52" s="92">
        <f>'液化石油ガス'!O42</f>
        <v>28116</v>
      </c>
      <c r="P52" s="93">
        <f>'液化石油ガス'!P42</f>
        <v>17640</v>
      </c>
      <c r="Q52" s="94">
        <f>SUM(K52:P52)</f>
        <v>80937</v>
      </c>
      <c r="R52" s="95">
        <f>J52+Q52</f>
        <v>211920</v>
      </c>
    </row>
    <row r="53" spans="1:18" ht="12.75" customHeight="1" thickBot="1">
      <c r="A53" s="119"/>
      <c r="B53" s="14" t="s">
        <v>31</v>
      </c>
      <c r="C53" s="12" t="s">
        <v>6</v>
      </c>
      <c r="D53" s="96">
        <f aca="true" t="shared" si="17" ref="D53:R53">IF(D52=0,"",(D52/D51)*1000)</f>
        <v>1596250</v>
      </c>
      <c r="E53" s="97">
        <f>IF(E52=0,,(E52/E51)*1000)</f>
        <v>1072769.2307692308</v>
      </c>
      <c r="F53" s="97" t="e">
        <f>IF(F52=0,,(F52/F51)*1000)</f>
        <v>#DIV/0!</v>
      </c>
      <c r="G53" s="97">
        <f>IF(G51=0,"",(G52/G51)*1000)</f>
        <v>1083190.4761904762</v>
      </c>
      <c r="H53" s="97">
        <f t="shared" si="17"/>
        <v>111612.67605633804</v>
      </c>
      <c r="I53" s="98">
        <f>IF(I51=0,"",(I52/I51)*1000)</f>
        <v>1375800</v>
      </c>
      <c r="J53" s="99">
        <f t="shared" si="17"/>
        <v>211262.90322580643</v>
      </c>
      <c r="K53" s="98">
        <f t="shared" si="17"/>
        <v>4956000</v>
      </c>
      <c r="L53" s="97">
        <f t="shared" si="17"/>
        <v>1456666.6666666667</v>
      </c>
      <c r="M53" s="97">
        <f>IF(M51=0,"",(M52/M51)*1000)</f>
      </c>
      <c r="N53" s="97">
        <f>IF(N52=0,"",(N52/N51)*1000)</f>
        <v>2145400</v>
      </c>
      <c r="O53" s="97">
        <f>IF(O52=0,"",(O52/O51)*1000)</f>
        <v>1124640</v>
      </c>
      <c r="P53" s="98">
        <f t="shared" si="17"/>
        <v>1102500</v>
      </c>
      <c r="Q53" s="99">
        <f t="shared" si="17"/>
        <v>1527113.2075471699</v>
      </c>
      <c r="R53" s="100">
        <f t="shared" si="17"/>
        <v>314888.558692422</v>
      </c>
    </row>
    <row r="54" ht="15.75" customHeight="1">
      <c r="A54" s="59" t="s">
        <v>80</v>
      </c>
    </row>
  </sheetData>
  <mergeCells count="18">
    <mergeCell ref="D2:P2"/>
    <mergeCell ref="A5:A7"/>
    <mergeCell ref="A8:A10"/>
    <mergeCell ref="A11:A13"/>
    <mergeCell ref="A38:A40"/>
    <mergeCell ref="A14:A16"/>
    <mergeCell ref="A17:A19"/>
    <mergeCell ref="A20:A22"/>
    <mergeCell ref="A23:A25"/>
    <mergeCell ref="A26:A28"/>
    <mergeCell ref="A29:A31"/>
    <mergeCell ref="A32:A34"/>
    <mergeCell ref="A35:A37"/>
    <mergeCell ref="A51:A53"/>
    <mergeCell ref="A41:A43"/>
    <mergeCell ref="A44:C44"/>
    <mergeCell ref="A45:A47"/>
    <mergeCell ref="A48:A50"/>
  </mergeCells>
  <printOptions horizontalCentered="1"/>
  <pageMargins left="0.7874015748031497" right="0.3937007874015748" top="0.7874015748031497" bottom="0.3937007874015748" header="0" footer="0.3937007874015748"/>
  <pageSetup errors="blank" fitToHeight="1" fitToWidth="1" horizontalDpi="300" verticalDpi="300" orientation="landscape" paperSize="9" scale="72" r:id="rId1"/>
  <headerFooter alignWithMargins="0">
    <oddFooter>&amp;C&amp;20-10-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zoomScale="70" zoomScaleNormal="70" workbookViewId="0" topLeftCell="A1">
      <pane xSplit="3" ySplit="4" topLeftCell="D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7.28125" style="0" customWidth="1"/>
  </cols>
  <sheetData>
    <row r="1" spans="8:10" ht="17.25">
      <c r="H1" s="10"/>
      <c r="I1" s="1"/>
      <c r="J1" s="1"/>
    </row>
    <row r="2" spans="1:16" ht="27" customHeight="1">
      <c r="A2" s="15" t="s">
        <v>54</v>
      </c>
      <c r="B2" s="26" t="s">
        <v>74</v>
      </c>
      <c r="C2" s="1"/>
      <c r="D2" s="111" t="s">
        <v>79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8" ht="18" customHeight="1" thickBot="1">
      <c r="A3" s="19" t="s">
        <v>77</v>
      </c>
      <c r="B3" s="32" t="s">
        <v>75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1"/>
      <c r="R3" s="61">
        <f>'P一般'!R3</f>
        <v>39199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16" t="s">
        <v>32</v>
      </c>
      <c r="B5" s="37" t="s">
        <v>26</v>
      </c>
      <c r="C5" s="38" t="s">
        <v>4</v>
      </c>
      <c r="D5" s="63"/>
      <c r="E5" s="64"/>
      <c r="F5" s="64"/>
      <c r="G5" s="64"/>
      <c r="H5" s="64"/>
      <c r="I5" s="65"/>
      <c r="J5" s="66">
        <f>SUM(D5:I5)</f>
        <v>0</v>
      </c>
      <c r="K5" s="65"/>
      <c r="L5" s="64"/>
      <c r="M5" s="64"/>
      <c r="N5" s="64"/>
      <c r="O5" s="64"/>
      <c r="P5" s="65"/>
      <c r="Q5" s="66">
        <f>SUM(K5:P5)</f>
        <v>0</v>
      </c>
      <c r="R5" s="67">
        <f>Q5+J5</f>
        <v>0</v>
      </c>
      <c r="S5" s="35"/>
    </row>
    <row r="6" spans="1:19" s="36" customFormat="1" ht="13.5" customHeight="1">
      <c r="A6" s="105"/>
      <c r="B6" s="37" t="s">
        <v>28</v>
      </c>
      <c r="C6" s="38" t="s">
        <v>5</v>
      </c>
      <c r="D6" s="63"/>
      <c r="E6" s="64"/>
      <c r="F6" s="64"/>
      <c r="G6" s="64"/>
      <c r="H6" s="68"/>
      <c r="I6" s="69"/>
      <c r="J6" s="70">
        <f>SUM(D6:I6)</f>
        <v>0</v>
      </c>
      <c r="K6" s="71"/>
      <c r="L6" s="72"/>
      <c r="M6" s="72"/>
      <c r="N6" s="72"/>
      <c r="O6" s="72"/>
      <c r="P6" s="71"/>
      <c r="Q6" s="66">
        <f>SUM(K6:P6)</f>
        <v>0</v>
      </c>
      <c r="R6" s="73">
        <f>Q6+J6</f>
        <v>0</v>
      </c>
      <c r="S6" s="35"/>
    </row>
    <row r="7" spans="1:19" s="36" customFormat="1" ht="13.5" customHeight="1" thickBot="1">
      <c r="A7" s="106"/>
      <c r="B7" s="18" t="s">
        <v>30</v>
      </c>
      <c r="C7" s="40" t="s">
        <v>6</v>
      </c>
      <c r="D7" s="82">
        <f aca="true" t="shared" si="0" ref="D7:M7">IF(D5=0,,D6/D5*1000)</f>
        <v>0</v>
      </c>
      <c r="E7" s="83">
        <f t="shared" si="0"/>
        <v>0</v>
      </c>
      <c r="F7" s="83">
        <f t="shared" si="0"/>
        <v>0</v>
      </c>
      <c r="G7" s="83">
        <f t="shared" si="0"/>
        <v>0</v>
      </c>
      <c r="H7" s="84">
        <f t="shared" si="0"/>
        <v>0</v>
      </c>
      <c r="I7" s="85">
        <f t="shared" si="0"/>
        <v>0</v>
      </c>
      <c r="J7" s="86">
        <f t="shared" si="0"/>
        <v>0</v>
      </c>
      <c r="K7" s="87"/>
      <c r="L7" s="83">
        <f t="shared" si="0"/>
        <v>0</v>
      </c>
      <c r="M7" s="83">
        <f t="shared" si="0"/>
        <v>0</v>
      </c>
      <c r="N7" s="83">
        <f>IF(N5=0,,N6/N5*1000)</f>
        <v>0</v>
      </c>
      <c r="O7" s="83">
        <f>IF(O5=0,,O6/O5*1000)</f>
        <v>0</v>
      </c>
      <c r="P7" s="87">
        <f>IF(P5=0,,P6/P5*1000)</f>
        <v>0</v>
      </c>
      <c r="Q7" s="88">
        <f>IF(Q5=0,,Q6/Q5*1000)</f>
        <v>0</v>
      </c>
      <c r="R7" s="89">
        <f>IF(R5=0,,(R6/R5)*1000)</f>
        <v>0</v>
      </c>
      <c r="S7" s="41"/>
    </row>
    <row r="8" spans="1:19" s="36" customFormat="1" ht="13.5" customHeight="1">
      <c r="A8" s="104" t="s">
        <v>33</v>
      </c>
      <c r="B8" s="37" t="s">
        <v>26</v>
      </c>
      <c r="C8" s="38" t="s">
        <v>4</v>
      </c>
      <c r="D8" s="74"/>
      <c r="E8" s="64"/>
      <c r="F8" s="64"/>
      <c r="G8" s="64"/>
      <c r="H8" s="64"/>
      <c r="I8" s="65"/>
      <c r="J8" s="66">
        <f>SUM(D8:I8)</f>
        <v>0</v>
      </c>
      <c r="K8" s="65"/>
      <c r="L8" s="64"/>
      <c r="M8" s="64"/>
      <c r="N8" s="64"/>
      <c r="O8" s="64"/>
      <c r="P8" s="65"/>
      <c r="Q8" s="66">
        <f>SUM(K8:P8)</f>
        <v>0</v>
      </c>
      <c r="R8" s="67">
        <f>Q8+J8</f>
        <v>0</v>
      </c>
      <c r="S8" s="35"/>
    </row>
    <row r="9" spans="1:19" s="36" customFormat="1" ht="13.5" customHeight="1">
      <c r="A9" s="105"/>
      <c r="B9" s="37" t="s">
        <v>28</v>
      </c>
      <c r="C9" s="38" t="s">
        <v>5</v>
      </c>
      <c r="D9" s="74"/>
      <c r="E9" s="64"/>
      <c r="F9" s="64"/>
      <c r="G9" s="64"/>
      <c r="H9" s="64"/>
      <c r="I9" s="65"/>
      <c r="J9" s="66">
        <f>SUM(D9:I9)</f>
        <v>0</v>
      </c>
      <c r="K9" s="71"/>
      <c r="L9" s="72"/>
      <c r="M9" s="72"/>
      <c r="N9" s="72"/>
      <c r="O9" s="72"/>
      <c r="P9" s="71"/>
      <c r="Q9" s="66">
        <f>SUM(K9:P9)</f>
        <v>0</v>
      </c>
      <c r="R9" s="67">
        <f>Q9+J9</f>
        <v>0</v>
      </c>
      <c r="S9" s="35"/>
    </row>
    <row r="10" spans="1:19" s="36" customFormat="1" ht="13.5" customHeight="1" thickBot="1">
      <c r="A10" s="106"/>
      <c r="B10" s="18" t="s">
        <v>30</v>
      </c>
      <c r="C10" s="40" t="s">
        <v>6</v>
      </c>
      <c r="D10" s="82">
        <f aca="true" t="shared" si="1" ref="D10:Q10">IF(D8=0,,D9/D8*1000)</f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  <c r="H10" s="83">
        <f t="shared" si="1"/>
        <v>0</v>
      </c>
      <c r="I10" s="87">
        <f t="shared" si="1"/>
        <v>0</v>
      </c>
      <c r="J10" s="88">
        <f t="shared" si="1"/>
        <v>0</v>
      </c>
      <c r="K10" s="87">
        <f t="shared" si="1"/>
        <v>0</v>
      </c>
      <c r="L10" s="83">
        <f t="shared" si="1"/>
        <v>0</v>
      </c>
      <c r="M10" s="83">
        <f t="shared" si="1"/>
        <v>0</v>
      </c>
      <c r="N10" s="83">
        <f t="shared" si="1"/>
        <v>0</v>
      </c>
      <c r="O10" s="83">
        <f t="shared" si="1"/>
        <v>0</v>
      </c>
      <c r="P10" s="87">
        <f t="shared" si="1"/>
        <v>0</v>
      </c>
      <c r="Q10" s="88">
        <f t="shared" si="1"/>
        <v>0</v>
      </c>
      <c r="R10" s="90">
        <f>IF(R8=0,,(R9/R8)*1000)</f>
        <v>0</v>
      </c>
      <c r="S10" s="35"/>
    </row>
    <row r="11" spans="1:19" s="36" customFormat="1" ht="13.5" customHeight="1">
      <c r="A11" s="104" t="s">
        <v>35</v>
      </c>
      <c r="B11" s="37" t="s">
        <v>26</v>
      </c>
      <c r="C11" s="38" t="s">
        <v>4</v>
      </c>
      <c r="D11" s="63"/>
      <c r="E11" s="64"/>
      <c r="F11" s="64"/>
      <c r="G11" s="64"/>
      <c r="H11" s="64"/>
      <c r="I11" s="65"/>
      <c r="J11" s="66">
        <f>SUM(D11:I11)</f>
        <v>0</v>
      </c>
      <c r="K11" s="65"/>
      <c r="L11" s="64"/>
      <c r="M11" s="64"/>
      <c r="N11" s="64"/>
      <c r="O11" s="64"/>
      <c r="P11" s="65"/>
      <c r="Q11" s="66">
        <f>SUM(K11:P11)</f>
        <v>0</v>
      </c>
      <c r="R11" s="67">
        <f>Q11+J11</f>
        <v>0</v>
      </c>
      <c r="S11" s="35"/>
    </row>
    <row r="12" spans="1:19" s="36" customFormat="1" ht="13.5" customHeight="1">
      <c r="A12" s="105"/>
      <c r="B12" s="37" t="s">
        <v>28</v>
      </c>
      <c r="C12" s="38" t="s">
        <v>5</v>
      </c>
      <c r="D12" s="63"/>
      <c r="E12" s="72"/>
      <c r="F12" s="72"/>
      <c r="G12" s="72"/>
      <c r="H12" s="72"/>
      <c r="I12" s="65"/>
      <c r="J12" s="66">
        <f>SUM(D12:I12)</f>
        <v>0</v>
      </c>
      <c r="K12" s="71"/>
      <c r="L12" s="72"/>
      <c r="M12" s="72"/>
      <c r="N12" s="72"/>
      <c r="O12" s="72"/>
      <c r="P12" s="71"/>
      <c r="Q12" s="66">
        <f>SUM(K12:P12)</f>
        <v>0</v>
      </c>
      <c r="R12" s="67">
        <f>Q12+J12</f>
        <v>0</v>
      </c>
      <c r="S12" s="35"/>
    </row>
    <row r="13" spans="1:19" s="36" customFormat="1" ht="13.5" customHeight="1" thickBot="1">
      <c r="A13" s="106"/>
      <c r="B13" s="18" t="s">
        <v>30</v>
      </c>
      <c r="C13" s="40" t="s">
        <v>6</v>
      </c>
      <c r="D13" s="82">
        <f aca="true" t="shared" si="2" ref="D13:Q13">IF(D11=0,,D12/D11*1000)</f>
        <v>0</v>
      </c>
      <c r="E13" s="83">
        <f t="shared" si="2"/>
        <v>0</v>
      </c>
      <c r="F13" s="83">
        <f t="shared" si="2"/>
        <v>0</v>
      </c>
      <c r="G13" s="83">
        <f t="shared" si="2"/>
        <v>0</v>
      </c>
      <c r="H13" s="83">
        <f t="shared" si="2"/>
        <v>0</v>
      </c>
      <c r="I13" s="87">
        <f t="shared" si="2"/>
        <v>0</v>
      </c>
      <c r="J13" s="88">
        <f t="shared" si="2"/>
        <v>0</v>
      </c>
      <c r="K13" s="87">
        <f t="shared" si="2"/>
        <v>0</v>
      </c>
      <c r="L13" s="83">
        <f t="shared" si="2"/>
        <v>0</v>
      </c>
      <c r="M13" s="83">
        <f t="shared" si="2"/>
        <v>0</v>
      </c>
      <c r="N13" s="83">
        <f t="shared" si="2"/>
        <v>0</v>
      </c>
      <c r="O13" s="83">
        <f t="shared" si="2"/>
        <v>0</v>
      </c>
      <c r="P13" s="87">
        <f t="shared" si="2"/>
        <v>0</v>
      </c>
      <c r="Q13" s="88">
        <f t="shared" si="2"/>
        <v>0</v>
      </c>
      <c r="R13" s="90">
        <f>IF(R11=0,,(R12/R11)*1000)</f>
        <v>0</v>
      </c>
      <c r="S13" s="41"/>
    </row>
    <row r="14" spans="1:19" s="36" customFormat="1" ht="13.5" customHeight="1">
      <c r="A14" s="104" t="s">
        <v>37</v>
      </c>
      <c r="B14" s="37" t="s">
        <v>26</v>
      </c>
      <c r="C14" s="38" t="s">
        <v>4</v>
      </c>
      <c r="D14" s="63"/>
      <c r="E14" s="64"/>
      <c r="F14" s="64"/>
      <c r="G14" s="64"/>
      <c r="H14" s="64"/>
      <c r="I14" s="65"/>
      <c r="J14" s="66">
        <f>SUM(D14:I14)</f>
        <v>0</v>
      </c>
      <c r="K14" s="65"/>
      <c r="L14" s="64"/>
      <c r="M14" s="64"/>
      <c r="N14" s="64"/>
      <c r="O14" s="64"/>
      <c r="P14" s="65"/>
      <c r="Q14" s="75">
        <f>SUM(K14:P14)</f>
        <v>0</v>
      </c>
      <c r="R14" s="76">
        <f>Q14+J14</f>
        <v>0</v>
      </c>
      <c r="S14" s="35"/>
    </row>
    <row r="15" spans="1:19" s="36" customFormat="1" ht="13.5" customHeight="1">
      <c r="A15" s="105"/>
      <c r="B15" s="37" t="s">
        <v>28</v>
      </c>
      <c r="C15" s="38" t="s">
        <v>5</v>
      </c>
      <c r="D15" s="63"/>
      <c r="E15" s="72"/>
      <c r="F15" s="64"/>
      <c r="G15" s="72"/>
      <c r="H15" s="77"/>
      <c r="I15" s="78"/>
      <c r="J15" s="66">
        <f>SUM(D15:I15)</f>
        <v>0</v>
      </c>
      <c r="K15" s="78"/>
      <c r="L15" s="77"/>
      <c r="M15" s="77"/>
      <c r="N15" s="77"/>
      <c r="O15" s="77"/>
      <c r="P15" s="71"/>
      <c r="Q15" s="75">
        <f>SUM(K15:P15)</f>
        <v>0</v>
      </c>
      <c r="R15" s="76">
        <f>Q15+J15</f>
        <v>0</v>
      </c>
      <c r="S15" s="35"/>
    </row>
    <row r="16" spans="1:19" s="36" customFormat="1" ht="13.5" customHeight="1" thickBot="1">
      <c r="A16" s="106"/>
      <c r="B16" s="18" t="s">
        <v>30</v>
      </c>
      <c r="C16" s="40" t="s">
        <v>6</v>
      </c>
      <c r="D16" s="82">
        <f aca="true" t="shared" si="3" ref="D16:Q16">IF(D14=0,,D15/D14*1000)</f>
        <v>0</v>
      </c>
      <c r="E16" s="83">
        <f t="shared" si="3"/>
        <v>0</v>
      </c>
      <c r="F16" s="83">
        <f t="shared" si="3"/>
        <v>0</v>
      </c>
      <c r="G16" s="83">
        <f t="shared" si="3"/>
        <v>0</v>
      </c>
      <c r="H16" s="83">
        <f t="shared" si="3"/>
        <v>0</v>
      </c>
      <c r="I16" s="87">
        <f t="shared" si="3"/>
        <v>0</v>
      </c>
      <c r="J16" s="88">
        <f t="shared" si="3"/>
        <v>0</v>
      </c>
      <c r="K16" s="87">
        <f t="shared" si="3"/>
        <v>0</v>
      </c>
      <c r="L16" s="83">
        <f t="shared" si="3"/>
        <v>0</v>
      </c>
      <c r="M16" s="83">
        <f t="shared" si="3"/>
        <v>0</v>
      </c>
      <c r="N16" s="83">
        <f t="shared" si="3"/>
        <v>0</v>
      </c>
      <c r="O16" s="83">
        <f t="shared" si="3"/>
        <v>0</v>
      </c>
      <c r="P16" s="87">
        <f t="shared" si="3"/>
        <v>0</v>
      </c>
      <c r="Q16" s="88">
        <f t="shared" si="3"/>
        <v>0</v>
      </c>
      <c r="R16" s="90">
        <f>IF(R14=0,,(R15/R14)*1000)</f>
        <v>0</v>
      </c>
      <c r="S16" s="41"/>
    </row>
    <row r="17" spans="1:19" s="36" customFormat="1" ht="13.5" customHeight="1">
      <c r="A17" s="104" t="s">
        <v>39</v>
      </c>
      <c r="B17" s="37" t="s">
        <v>26</v>
      </c>
      <c r="C17" s="38" t="s">
        <v>4</v>
      </c>
      <c r="D17" s="63"/>
      <c r="E17" s="64"/>
      <c r="F17" s="64"/>
      <c r="G17" s="64"/>
      <c r="H17" s="64"/>
      <c r="I17" s="65"/>
      <c r="J17" s="66">
        <f>SUM(D17:I17)</f>
        <v>0</v>
      </c>
      <c r="K17" s="65"/>
      <c r="L17" s="64"/>
      <c r="M17" s="64"/>
      <c r="N17" s="64"/>
      <c r="O17" s="64"/>
      <c r="P17" s="65"/>
      <c r="Q17" s="66">
        <f>SUM(K17:P17)</f>
        <v>0</v>
      </c>
      <c r="R17" s="67">
        <f>Q17+J17</f>
        <v>0</v>
      </c>
      <c r="S17" s="35"/>
    </row>
    <row r="18" spans="1:19" s="36" customFormat="1" ht="13.5" customHeight="1">
      <c r="A18" s="105"/>
      <c r="B18" s="37" t="s">
        <v>28</v>
      </c>
      <c r="C18" s="38" t="s">
        <v>5</v>
      </c>
      <c r="D18" s="63"/>
      <c r="E18" s="64"/>
      <c r="F18" s="64"/>
      <c r="G18" s="64"/>
      <c r="H18" s="64"/>
      <c r="I18" s="65"/>
      <c r="J18" s="70">
        <f>SUM(D18:I18)</f>
        <v>0</v>
      </c>
      <c r="K18" s="71"/>
      <c r="L18" s="72"/>
      <c r="M18" s="72"/>
      <c r="N18" s="72"/>
      <c r="O18" s="72"/>
      <c r="P18" s="71"/>
      <c r="Q18" s="66">
        <f>SUM(K18:P18)</f>
        <v>0</v>
      </c>
      <c r="R18" s="73">
        <f>Q18+J18</f>
        <v>0</v>
      </c>
      <c r="S18" s="35"/>
    </row>
    <row r="19" spans="1:19" s="36" customFormat="1" ht="13.5" customHeight="1" thickBot="1">
      <c r="A19" s="106"/>
      <c r="B19" s="18" t="s">
        <v>30</v>
      </c>
      <c r="C19" s="40" t="s">
        <v>6</v>
      </c>
      <c r="D19" s="82">
        <f aca="true" t="shared" si="4" ref="D19:Q19">IF(D17=0,,D18/D17*1000)</f>
        <v>0</v>
      </c>
      <c r="E19" s="83">
        <f t="shared" si="4"/>
        <v>0</v>
      </c>
      <c r="F19" s="83">
        <f t="shared" si="4"/>
        <v>0</v>
      </c>
      <c r="G19" s="83">
        <f t="shared" si="4"/>
        <v>0</v>
      </c>
      <c r="H19" s="83">
        <f t="shared" si="4"/>
        <v>0</v>
      </c>
      <c r="I19" s="85">
        <f t="shared" si="4"/>
        <v>0</v>
      </c>
      <c r="J19" s="86">
        <f t="shared" si="4"/>
        <v>0</v>
      </c>
      <c r="K19" s="87">
        <f t="shared" si="4"/>
        <v>0</v>
      </c>
      <c r="L19" s="83">
        <f t="shared" si="4"/>
        <v>0</v>
      </c>
      <c r="M19" s="83">
        <f t="shared" si="4"/>
        <v>0</v>
      </c>
      <c r="N19" s="83">
        <f t="shared" si="4"/>
        <v>0</v>
      </c>
      <c r="O19" s="83">
        <f t="shared" si="4"/>
        <v>0</v>
      </c>
      <c r="P19" s="87">
        <f t="shared" si="4"/>
        <v>0</v>
      </c>
      <c r="Q19" s="88">
        <f t="shared" si="4"/>
        <v>0</v>
      </c>
      <c r="R19" s="89">
        <f>IF(R17=0,,(R18/R17)*1000)</f>
        <v>0</v>
      </c>
      <c r="S19" s="41"/>
    </row>
    <row r="20" spans="1:19" s="36" customFormat="1" ht="13.5" customHeight="1">
      <c r="A20" s="113" t="s">
        <v>41</v>
      </c>
      <c r="B20" s="37" t="s">
        <v>26</v>
      </c>
      <c r="C20" s="38" t="s">
        <v>4</v>
      </c>
      <c r="D20" s="63"/>
      <c r="E20" s="64"/>
      <c r="F20" s="64"/>
      <c r="G20" s="64"/>
      <c r="H20" s="64"/>
      <c r="I20" s="65"/>
      <c r="J20" s="66">
        <f>SUM(D20:I20)</f>
        <v>0</v>
      </c>
      <c r="K20" s="65"/>
      <c r="L20" s="64"/>
      <c r="M20" s="64"/>
      <c r="N20" s="64"/>
      <c r="O20" s="64"/>
      <c r="P20" s="65"/>
      <c r="Q20" s="66">
        <f>SUM(K20:P20)</f>
        <v>0</v>
      </c>
      <c r="R20" s="67">
        <f>Q20+J20</f>
        <v>0</v>
      </c>
      <c r="S20" s="35"/>
    </row>
    <row r="21" spans="1:19" s="36" customFormat="1" ht="13.5" customHeight="1">
      <c r="A21" s="114"/>
      <c r="B21" s="37" t="s">
        <v>28</v>
      </c>
      <c r="C21" s="38" t="s">
        <v>5</v>
      </c>
      <c r="D21" s="63"/>
      <c r="E21" s="64"/>
      <c r="F21" s="64"/>
      <c r="G21" s="64"/>
      <c r="H21" s="64"/>
      <c r="I21" s="65"/>
      <c r="J21" s="66">
        <f>SUM(D21:I21)</f>
        <v>0</v>
      </c>
      <c r="K21" s="71"/>
      <c r="L21" s="72"/>
      <c r="M21" s="72"/>
      <c r="N21" s="72"/>
      <c r="O21" s="72"/>
      <c r="P21" s="71"/>
      <c r="Q21" s="70">
        <f>SUM(K21:P21)</f>
        <v>0</v>
      </c>
      <c r="R21" s="73">
        <f>Q21+J21</f>
        <v>0</v>
      </c>
      <c r="S21" s="35"/>
    </row>
    <row r="22" spans="1:19" s="36" customFormat="1" ht="13.5" customHeight="1" thickBot="1">
      <c r="A22" s="115"/>
      <c r="B22" s="18" t="s">
        <v>30</v>
      </c>
      <c r="C22" s="40" t="s">
        <v>6</v>
      </c>
      <c r="D22" s="82">
        <f aca="true" t="shared" si="5" ref="D22:Q22">IF(D20=0,,D21/D20*1000)</f>
        <v>0</v>
      </c>
      <c r="E22" s="83">
        <f t="shared" si="5"/>
        <v>0</v>
      </c>
      <c r="F22" s="83">
        <f t="shared" si="5"/>
        <v>0</v>
      </c>
      <c r="G22" s="83">
        <f t="shared" si="5"/>
        <v>0</v>
      </c>
      <c r="H22" s="83">
        <f t="shared" si="5"/>
        <v>0</v>
      </c>
      <c r="I22" s="87">
        <f t="shared" si="5"/>
        <v>0</v>
      </c>
      <c r="J22" s="88">
        <f t="shared" si="5"/>
        <v>0</v>
      </c>
      <c r="K22" s="85"/>
      <c r="L22" s="83">
        <f t="shared" si="5"/>
        <v>0</v>
      </c>
      <c r="M22" s="83">
        <f t="shared" si="5"/>
        <v>0</v>
      </c>
      <c r="N22" s="83">
        <f t="shared" si="5"/>
        <v>0</v>
      </c>
      <c r="O22" s="83">
        <f t="shared" si="5"/>
        <v>0</v>
      </c>
      <c r="P22" s="87">
        <f t="shared" si="5"/>
        <v>0</v>
      </c>
      <c r="Q22" s="86">
        <f t="shared" si="5"/>
        <v>0</v>
      </c>
      <c r="R22" s="89">
        <f>IF(R20=0,,(R21/R20)*1000)</f>
        <v>0</v>
      </c>
      <c r="S22" s="41"/>
    </row>
    <row r="23" spans="1:19" s="36" customFormat="1" ht="13.5" customHeight="1">
      <c r="A23" s="104" t="s">
        <v>42</v>
      </c>
      <c r="B23" s="37" t="s">
        <v>26</v>
      </c>
      <c r="C23" s="38" t="s">
        <v>4</v>
      </c>
      <c r="D23" s="63"/>
      <c r="E23" s="64"/>
      <c r="F23" s="64"/>
      <c r="G23" s="64"/>
      <c r="H23" s="64"/>
      <c r="I23" s="65"/>
      <c r="J23" s="66">
        <f>SUM(D23:I23)</f>
        <v>0</v>
      </c>
      <c r="K23" s="65"/>
      <c r="L23" s="64"/>
      <c r="M23" s="64"/>
      <c r="N23" s="64"/>
      <c r="O23" s="64"/>
      <c r="P23" s="65"/>
      <c r="Q23" s="66">
        <f>SUM(K23:P23)</f>
        <v>0</v>
      </c>
      <c r="R23" s="67">
        <f>Q23+J23</f>
        <v>0</v>
      </c>
      <c r="S23" s="35"/>
    </row>
    <row r="24" spans="1:19" s="36" customFormat="1" ht="13.5" customHeight="1">
      <c r="A24" s="105"/>
      <c r="B24" s="37" t="s">
        <v>28</v>
      </c>
      <c r="C24" s="38" t="s">
        <v>5</v>
      </c>
      <c r="D24" s="63"/>
      <c r="E24" s="64"/>
      <c r="F24" s="64"/>
      <c r="G24" s="64"/>
      <c r="H24" s="64"/>
      <c r="I24" s="65"/>
      <c r="J24" s="66">
        <f>SUM(D24:I24)</f>
        <v>0</v>
      </c>
      <c r="K24" s="71"/>
      <c r="L24" s="72"/>
      <c r="M24" s="72"/>
      <c r="N24" s="72"/>
      <c r="O24" s="72"/>
      <c r="P24" s="71"/>
      <c r="Q24" s="66">
        <f>SUM(K24:P24)</f>
        <v>0</v>
      </c>
      <c r="R24" s="67">
        <f>Q24+J24</f>
        <v>0</v>
      </c>
      <c r="S24" s="35"/>
    </row>
    <row r="25" spans="1:19" s="36" customFormat="1" ht="13.5" customHeight="1" thickBot="1">
      <c r="A25" s="106"/>
      <c r="B25" s="18" t="s">
        <v>30</v>
      </c>
      <c r="C25" s="40" t="s">
        <v>6</v>
      </c>
      <c r="D25" s="82">
        <f aca="true" t="shared" si="6" ref="D25:Q25">IF(D23=0,,D24/D23*1000)</f>
        <v>0</v>
      </c>
      <c r="E25" s="83">
        <f t="shared" si="6"/>
        <v>0</v>
      </c>
      <c r="F25" s="83">
        <f t="shared" si="6"/>
        <v>0</v>
      </c>
      <c r="G25" s="83">
        <f t="shared" si="6"/>
        <v>0</v>
      </c>
      <c r="H25" s="83">
        <f t="shared" si="6"/>
        <v>0</v>
      </c>
      <c r="I25" s="87">
        <f t="shared" si="6"/>
        <v>0</v>
      </c>
      <c r="J25" s="88">
        <f t="shared" si="6"/>
        <v>0</v>
      </c>
      <c r="K25" s="87">
        <f t="shared" si="6"/>
        <v>0</v>
      </c>
      <c r="L25" s="83">
        <f t="shared" si="6"/>
        <v>0</v>
      </c>
      <c r="M25" s="83">
        <f t="shared" si="6"/>
        <v>0</v>
      </c>
      <c r="N25" s="83">
        <f t="shared" si="6"/>
        <v>0</v>
      </c>
      <c r="O25" s="83">
        <f t="shared" si="6"/>
        <v>0</v>
      </c>
      <c r="P25" s="87">
        <f t="shared" si="6"/>
        <v>0</v>
      </c>
      <c r="Q25" s="88">
        <f t="shared" si="6"/>
        <v>0</v>
      </c>
      <c r="R25" s="90">
        <f>IF(R23=0,,(R24/R23)*1000)</f>
        <v>0</v>
      </c>
      <c r="S25" s="41"/>
    </row>
    <row r="26" spans="1:19" s="36" customFormat="1" ht="13.5" customHeight="1">
      <c r="A26" s="104" t="s">
        <v>44</v>
      </c>
      <c r="B26" s="37" t="s">
        <v>26</v>
      </c>
      <c r="C26" s="38" t="s">
        <v>4</v>
      </c>
      <c r="D26" s="63"/>
      <c r="E26" s="64"/>
      <c r="F26" s="64"/>
      <c r="G26" s="64"/>
      <c r="H26" s="64"/>
      <c r="I26" s="65"/>
      <c r="J26" s="66">
        <f>SUM(D26:I26)</f>
        <v>0</v>
      </c>
      <c r="K26" s="65"/>
      <c r="L26" s="64"/>
      <c r="M26" s="64"/>
      <c r="N26" s="64"/>
      <c r="O26" s="64"/>
      <c r="P26" s="65"/>
      <c r="Q26" s="66">
        <f>SUM(K26:P26)</f>
        <v>0</v>
      </c>
      <c r="R26" s="67">
        <f>Q26+J26</f>
        <v>0</v>
      </c>
      <c r="S26" s="35"/>
    </row>
    <row r="27" spans="1:19" s="36" customFormat="1" ht="13.5" customHeight="1">
      <c r="A27" s="105"/>
      <c r="B27" s="37" t="s">
        <v>28</v>
      </c>
      <c r="C27" s="38" t="s">
        <v>5</v>
      </c>
      <c r="D27" s="63"/>
      <c r="E27" s="64"/>
      <c r="F27" s="64"/>
      <c r="G27" s="64"/>
      <c r="H27" s="64"/>
      <c r="I27" s="65"/>
      <c r="J27" s="66">
        <f>SUM(D27:I27)</f>
        <v>0</v>
      </c>
      <c r="K27" s="71"/>
      <c r="L27" s="72"/>
      <c r="M27" s="72"/>
      <c r="N27" s="72"/>
      <c r="O27" s="72"/>
      <c r="P27" s="71"/>
      <c r="Q27" s="66">
        <f>SUM(K27:P27)</f>
        <v>0</v>
      </c>
      <c r="R27" s="67">
        <f>Q27+J27</f>
        <v>0</v>
      </c>
      <c r="S27" s="35"/>
    </row>
    <row r="28" spans="1:19" s="36" customFormat="1" ht="13.5" customHeight="1" thickBot="1">
      <c r="A28" s="106"/>
      <c r="B28" s="18" t="s">
        <v>30</v>
      </c>
      <c r="C28" s="40" t="s">
        <v>6</v>
      </c>
      <c r="D28" s="82">
        <f aca="true" t="shared" si="7" ref="D28:Q28">IF(D26=0,,D27/D26*1000)</f>
        <v>0</v>
      </c>
      <c r="E28" s="83">
        <f t="shared" si="7"/>
        <v>0</v>
      </c>
      <c r="F28" s="83">
        <f t="shared" si="7"/>
        <v>0</v>
      </c>
      <c r="G28" s="83">
        <f t="shared" si="7"/>
        <v>0</v>
      </c>
      <c r="H28" s="83">
        <f t="shared" si="7"/>
        <v>0</v>
      </c>
      <c r="I28" s="87">
        <f t="shared" si="7"/>
        <v>0</v>
      </c>
      <c r="J28" s="88">
        <f t="shared" si="7"/>
        <v>0</v>
      </c>
      <c r="K28" s="87">
        <f t="shared" si="7"/>
        <v>0</v>
      </c>
      <c r="L28" s="83">
        <f t="shared" si="7"/>
        <v>0</v>
      </c>
      <c r="M28" s="83">
        <f t="shared" si="7"/>
        <v>0</v>
      </c>
      <c r="N28" s="83">
        <f t="shared" si="7"/>
        <v>0</v>
      </c>
      <c r="O28" s="83">
        <f t="shared" si="7"/>
        <v>0</v>
      </c>
      <c r="P28" s="87">
        <f t="shared" si="7"/>
        <v>0</v>
      </c>
      <c r="Q28" s="88">
        <f t="shared" si="7"/>
        <v>0</v>
      </c>
      <c r="R28" s="90">
        <f>IF(R26=0,,(R27/R26)*1000)</f>
        <v>0</v>
      </c>
      <c r="S28" s="41"/>
    </row>
    <row r="29" spans="1:19" s="36" customFormat="1" ht="13.5" customHeight="1">
      <c r="A29" s="104" t="s">
        <v>46</v>
      </c>
      <c r="B29" s="37" t="s">
        <v>26</v>
      </c>
      <c r="C29" s="38" t="s">
        <v>4</v>
      </c>
      <c r="D29" s="63"/>
      <c r="E29" s="64"/>
      <c r="F29" s="64"/>
      <c r="G29" s="64"/>
      <c r="H29" s="64"/>
      <c r="I29" s="65"/>
      <c r="J29" s="66">
        <f>SUM(D29:I29)</f>
        <v>0</v>
      </c>
      <c r="K29" s="65"/>
      <c r="L29" s="64"/>
      <c r="M29" s="64"/>
      <c r="N29" s="64"/>
      <c r="O29" s="64"/>
      <c r="P29" s="65"/>
      <c r="Q29" s="66">
        <f>SUM(K29:P29)</f>
        <v>0</v>
      </c>
      <c r="R29" s="67">
        <f>Q29+J29</f>
        <v>0</v>
      </c>
      <c r="S29" s="35"/>
    </row>
    <row r="30" spans="1:19" s="36" customFormat="1" ht="13.5" customHeight="1">
      <c r="A30" s="105"/>
      <c r="B30" s="37" t="s">
        <v>28</v>
      </c>
      <c r="C30" s="38" t="s">
        <v>5</v>
      </c>
      <c r="D30" s="63"/>
      <c r="E30" s="64"/>
      <c r="F30" s="72"/>
      <c r="G30" s="64"/>
      <c r="H30" s="72"/>
      <c r="I30" s="71"/>
      <c r="J30" s="66">
        <f>SUM(D30:I30)</f>
        <v>0</v>
      </c>
      <c r="K30" s="71"/>
      <c r="L30" s="72"/>
      <c r="M30" s="72"/>
      <c r="N30" s="72"/>
      <c r="O30" s="72"/>
      <c r="P30" s="71"/>
      <c r="Q30" s="66">
        <f>SUM(K30:P30)</f>
        <v>0</v>
      </c>
      <c r="R30" s="67">
        <f>Q30+J30</f>
        <v>0</v>
      </c>
      <c r="S30" s="35"/>
    </row>
    <row r="31" spans="1:19" s="36" customFormat="1" ht="13.5" customHeight="1" thickBot="1">
      <c r="A31" s="106"/>
      <c r="B31" s="18" t="s">
        <v>30</v>
      </c>
      <c r="C31" s="40" t="s">
        <v>6</v>
      </c>
      <c r="D31" s="82">
        <f aca="true" t="shared" si="8" ref="D31:Q31">IF(D29=0,,D30/D29*1000)</f>
        <v>0</v>
      </c>
      <c r="E31" s="83">
        <f t="shared" si="8"/>
        <v>0</v>
      </c>
      <c r="F31" s="83">
        <f t="shared" si="8"/>
        <v>0</v>
      </c>
      <c r="G31" s="83">
        <f t="shared" si="8"/>
        <v>0</v>
      </c>
      <c r="H31" s="83">
        <f t="shared" si="8"/>
        <v>0</v>
      </c>
      <c r="I31" s="87">
        <f t="shared" si="8"/>
        <v>0</v>
      </c>
      <c r="J31" s="88">
        <f t="shared" si="8"/>
        <v>0</v>
      </c>
      <c r="K31" s="87">
        <f t="shared" si="8"/>
        <v>0</v>
      </c>
      <c r="L31" s="83">
        <f t="shared" si="8"/>
        <v>0</v>
      </c>
      <c r="M31" s="83">
        <f t="shared" si="8"/>
        <v>0</v>
      </c>
      <c r="N31" s="83">
        <f t="shared" si="8"/>
        <v>0</v>
      </c>
      <c r="O31" s="83">
        <f t="shared" si="8"/>
        <v>0</v>
      </c>
      <c r="P31" s="87">
        <f t="shared" si="8"/>
        <v>0</v>
      </c>
      <c r="Q31" s="88">
        <f t="shared" si="8"/>
        <v>0</v>
      </c>
      <c r="R31" s="90">
        <f>IF(R29=0,,(R30/R29)*1000)</f>
        <v>0</v>
      </c>
      <c r="S31" s="41"/>
    </row>
    <row r="32" spans="1:19" s="36" customFormat="1" ht="13.5" customHeight="1">
      <c r="A32" s="104" t="s">
        <v>48</v>
      </c>
      <c r="B32" s="37" t="s">
        <v>26</v>
      </c>
      <c r="C32" s="38" t="s">
        <v>4</v>
      </c>
      <c r="D32" s="63"/>
      <c r="E32" s="64"/>
      <c r="F32" s="64"/>
      <c r="G32" s="64"/>
      <c r="H32" s="64"/>
      <c r="I32" s="65"/>
      <c r="J32" s="66">
        <f>SUM(D32:I32)</f>
        <v>0</v>
      </c>
      <c r="K32" s="65"/>
      <c r="L32" s="64"/>
      <c r="M32" s="64"/>
      <c r="N32" s="64"/>
      <c r="O32" s="64"/>
      <c r="P32" s="65"/>
      <c r="Q32" s="66">
        <f>SUM(K32:P32)</f>
        <v>0</v>
      </c>
      <c r="R32" s="67">
        <f>Q32+J32</f>
        <v>0</v>
      </c>
      <c r="S32" s="35"/>
    </row>
    <row r="33" spans="1:19" s="36" customFormat="1" ht="13.5" customHeight="1">
      <c r="A33" s="105"/>
      <c r="B33" s="37" t="s">
        <v>28</v>
      </c>
      <c r="C33" s="38" t="s">
        <v>5</v>
      </c>
      <c r="D33" s="63"/>
      <c r="E33" s="72"/>
      <c r="F33" s="72"/>
      <c r="G33" s="77"/>
      <c r="H33" s="77"/>
      <c r="I33" s="71"/>
      <c r="J33" s="66">
        <f>SUM(D33:I33)</f>
        <v>0</v>
      </c>
      <c r="K33" s="71"/>
      <c r="L33" s="72"/>
      <c r="M33" s="72"/>
      <c r="N33" s="72"/>
      <c r="O33" s="72"/>
      <c r="P33" s="71"/>
      <c r="Q33" s="66">
        <f>SUM(K33:P33)</f>
        <v>0</v>
      </c>
      <c r="R33" s="67">
        <f>Q33+J33</f>
        <v>0</v>
      </c>
      <c r="S33" s="35"/>
    </row>
    <row r="34" spans="1:19" s="36" customFormat="1" ht="13.5" customHeight="1" thickBot="1">
      <c r="A34" s="106"/>
      <c r="B34" s="18" t="s">
        <v>30</v>
      </c>
      <c r="C34" s="40" t="s">
        <v>6</v>
      </c>
      <c r="D34" s="82">
        <f aca="true" t="shared" si="9" ref="D34:Q34">IF(D32=0,,D33/D32*1000)</f>
        <v>0</v>
      </c>
      <c r="E34" s="83">
        <f t="shared" si="9"/>
        <v>0</v>
      </c>
      <c r="F34" s="83">
        <f t="shared" si="9"/>
        <v>0</v>
      </c>
      <c r="G34" s="83">
        <f t="shared" si="9"/>
        <v>0</v>
      </c>
      <c r="H34" s="83">
        <f t="shared" si="9"/>
        <v>0</v>
      </c>
      <c r="I34" s="87">
        <f t="shared" si="9"/>
        <v>0</v>
      </c>
      <c r="J34" s="88">
        <f t="shared" si="9"/>
        <v>0</v>
      </c>
      <c r="K34" s="87">
        <f t="shared" si="9"/>
        <v>0</v>
      </c>
      <c r="L34" s="83">
        <f t="shared" si="9"/>
        <v>0</v>
      </c>
      <c r="M34" s="83">
        <f t="shared" si="9"/>
        <v>0</v>
      </c>
      <c r="N34" s="83">
        <f t="shared" si="9"/>
        <v>0</v>
      </c>
      <c r="O34" s="83">
        <f t="shared" si="9"/>
        <v>0</v>
      </c>
      <c r="P34" s="87">
        <f t="shared" si="9"/>
        <v>0</v>
      </c>
      <c r="Q34" s="88">
        <f t="shared" si="9"/>
        <v>0</v>
      </c>
      <c r="R34" s="90">
        <f>IF(R32=0,,(R33/R32)*1000)</f>
        <v>0</v>
      </c>
      <c r="S34" s="41"/>
    </row>
    <row r="35" spans="1:19" s="36" customFormat="1" ht="13.5" customHeight="1">
      <c r="A35" s="104" t="s">
        <v>50</v>
      </c>
      <c r="B35" s="37" t="s">
        <v>26</v>
      </c>
      <c r="C35" s="38" t="s">
        <v>4</v>
      </c>
      <c r="D35" s="63"/>
      <c r="E35" s="64"/>
      <c r="F35" s="64"/>
      <c r="G35" s="64"/>
      <c r="H35" s="64"/>
      <c r="I35" s="65"/>
      <c r="J35" s="66">
        <f>SUM(D35:I35)</f>
        <v>0</v>
      </c>
      <c r="K35" s="65"/>
      <c r="L35" s="64"/>
      <c r="M35" s="64"/>
      <c r="N35" s="64"/>
      <c r="O35" s="64"/>
      <c r="P35" s="65"/>
      <c r="Q35" s="66">
        <f>SUM(K35:P35)</f>
        <v>0</v>
      </c>
      <c r="R35" s="67">
        <f>Q35+J35</f>
        <v>0</v>
      </c>
      <c r="S35" s="35"/>
    </row>
    <row r="36" spans="1:19" s="36" customFormat="1" ht="13.5" customHeight="1">
      <c r="A36" s="105"/>
      <c r="B36" s="37" t="s">
        <v>28</v>
      </c>
      <c r="C36" s="38" t="s">
        <v>5</v>
      </c>
      <c r="D36" s="63"/>
      <c r="E36" s="64"/>
      <c r="F36" s="72"/>
      <c r="G36" s="64"/>
      <c r="H36" s="72"/>
      <c r="I36" s="65"/>
      <c r="J36" s="66">
        <f>SUM(D36:I36)</f>
        <v>0</v>
      </c>
      <c r="K36" s="71"/>
      <c r="L36" s="72"/>
      <c r="M36" s="72"/>
      <c r="N36" s="72"/>
      <c r="O36" s="72"/>
      <c r="P36" s="71"/>
      <c r="Q36" s="66">
        <f>SUM(K36:P36)</f>
        <v>0</v>
      </c>
      <c r="R36" s="67">
        <f>Q36+J36</f>
        <v>0</v>
      </c>
      <c r="S36" s="35"/>
    </row>
    <row r="37" spans="1:19" s="36" customFormat="1" ht="13.5" customHeight="1" thickBot="1">
      <c r="A37" s="106"/>
      <c r="B37" s="18" t="s">
        <v>30</v>
      </c>
      <c r="C37" s="40" t="s">
        <v>6</v>
      </c>
      <c r="D37" s="82">
        <f aca="true" t="shared" si="10" ref="D37:Q37">IF(D35=0,,D36/D35*1000)</f>
        <v>0</v>
      </c>
      <c r="E37" s="83">
        <f t="shared" si="10"/>
        <v>0</v>
      </c>
      <c r="F37" s="83">
        <f t="shared" si="10"/>
        <v>0</v>
      </c>
      <c r="G37" s="83">
        <f t="shared" si="10"/>
        <v>0</v>
      </c>
      <c r="H37" s="83">
        <f t="shared" si="10"/>
        <v>0</v>
      </c>
      <c r="I37" s="87">
        <f t="shared" si="10"/>
        <v>0</v>
      </c>
      <c r="J37" s="88">
        <f t="shared" si="10"/>
        <v>0</v>
      </c>
      <c r="K37" s="87">
        <f t="shared" si="10"/>
        <v>0</v>
      </c>
      <c r="L37" s="83">
        <f t="shared" si="10"/>
        <v>0</v>
      </c>
      <c r="M37" s="83">
        <f t="shared" si="10"/>
        <v>0</v>
      </c>
      <c r="N37" s="83">
        <f t="shared" si="10"/>
        <v>0</v>
      </c>
      <c r="O37" s="83">
        <f t="shared" si="10"/>
        <v>0</v>
      </c>
      <c r="P37" s="87">
        <f t="shared" si="10"/>
        <v>0</v>
      </c>
      <c r="Q37" s="88">
        <f t="shared" si="10"/>
        <v>0</v>
      </c>
      <c r="R37" s="90">
        <f>IF(R35=0,,(R36/R35)*1000)</f>
        <v>0</v>
      </c>
      <c r="S37" s="41"/>
    </row>
    <row r="38" spans="1:19" s="36" customFormat="1" ht="13.5" customHeight="1">
      <c r="A38" s="104" t="s">
        <v>52</v>
      </c>
      <c r="B38" s="37" t="s">
        <v>26</v>
      </c>
      <c r="C38" s="38" t="s">
        <v>4</v>
      </c>
      <c r="D38" s="63"/>
      <c r="E38" s="79"/>
      <c r="F38" s="64"/>
      <c r="G38" s="64"/>
      <c r="H38" s="68"/>
      <c r="I38" s="65"/>
      <c r="J38" s="66">
        <f>SUM(D38:I38)</f>
        <v>0</v>
      </c>
      <c r="K38" s="65"/>
      <c r="L38" s="64"/>
      <c r="M38" s="64"/>
      <c r="N38" s="64"/>
      <c r="O38" s="64"/>
      <c r="P38" s="65"/>
      <c r="Q38" s="66">
        <f>SUM(K38:P38)</f>
        <v>0</v>
      </c>
      <c r="R38" s="67">
        <f>Q38+J38</f>
        <v>0</v>
      </c>
      <c r="S38" s="35"/>
    </row>
    <row r="39" spans="1:19" s="36" customFormat="1" ht="13.5" customHeight="1">
      <c r="A39" s="105"/>
      <c r="B39" s="37" t="s">
        <v>28</v>
      </c>
      <c r="C39" s="38" t="s">
        <v>5</v>
      </c>
      <c r="D39" s="63"/>
      <c r="E39" s="72"/>
      <c r="F39" s="72"/>
      <c r="G39" s="72"/>
      <c r="H39" s="80"/>
      <c r="I39" s="71"/>
      <c r="J39" s="66">
        <f>SUM(D39:I39)</f>
        <v>0</v>
      </c>
      <c r="K39" s="71"/>
      <c r="L39" s="72"/>
      <c r="M39" s="72"/>
      <c r="N39" s="72"/>
      <c r="O39" s="72"/>
      <c r="P39" s="71"/>
      <c r="Q39" s="66">
        <f>SUM(K39:P39)</f>
        <v>0</v>
      </c>
      <c r="R39" s="67">
        <f>Q39+J39</f>
        <v>0</v>
      </c>
      <c r="S39" s="35"/>
    </row>
    <row r="40" spans="1:19" s="36" customFormat="1" ht="13.5" customHeight="1" thickBot="1">
      <c r="A40" s="106"/>
      <c r="B40" s="18" t="s">
        <v>30</v>
      </c>
      <c r="C40" s="40" t="s">
        <v>6</v>
      </c>
      <c r="D40" s="82">
        <f aca="true" t="shared" si="11" ref="D40:Q40">IF(D38=0,,D39/D38*1000)</f>
        <v>0</v>
      </c>
      <c r="E40" s="83">
        <f t="shared" si="11"/>
        <v>0</v>
      </c>
      <c r="F40" s="83">
        <f t="shared" si="11"/>
        <v>0</v>
      </c>
      <c r="G40" s="83">
        <f t="shared" si="11"/>
        <v>0</v>
      </c>
      <c r="H40" s="84">
        <f t="shared" si="11"/>
        <v>0</v>
      </c>
      <c r="I40" s="87">
        <f t="shared" si="11"/>
        <v>0</v>
      </c>
      <c r="J40" s="88">
        <f t="shared" si="11"/>
        <v>0</v>
      </c>
      <c r="K40" s="87">
        <f t="shared" si="11"/>
        <v>0</v>
      </c>
      <c r="L40" s="83">
        <f t="shared" si="11"/>
        <v>0</v>
      </c>
      <c r="M40" s="83">
        <f t="shared" si="11"/>
        <v>0</v>
      </c>
      <c r="N40" s="83">
        <f t="shared" si="11"/>
        <v>0</v>
      </c>
      <c r="O40" s="83">
        <f t="shared" si="11"/>
        <v>0</v>
      </c>
      <c r="P40" s="87">
        <f t="shared" si="11"/>
        <v>0</v>
      </c>
      <c r="Q40" s="88">
        <f t="shared" si="11"/>
        <v>0</v>
      </c>
      <c r="R40" s="90">
        <f>IF(R38=0,,(R39/R38)*1000)</f>
        <v>0</v>
      </c>
      <c r="S40" s="41"/>
    </row>
    <row r="41" spans="1:19" s="36" customFormat="1" ht="18" customHeight="1">
      <c r="A41" s="104" t="s">
        <v>7</v>
      </c>
      <c r="B41" s="37" t="s">
        <v>26</v>
      </c>
      <c r="C41" s="38" t="s">
        <v>4</v>
      </c>
      <c r="D41" s="74">
        <f aca="true" t="shared" si="12" ref="D41:M41">D5+D8+D11+D14+D17+D20+D23+D26+D29+D32+D35+D38</f>
        <v>0</v>
      </c>
      <c r="E41" s="72">
        <f t="shared" si="12"/>
        <v>0</v>
      </c>
      <c r="F41" s="72">
        <f t="shared" si="12"/>
        <v>0</v>
      </c>
      <c r="G41" s="72">
        <f t="shared" si="12"/>
        <v>0</v>
      </c>
      <c r="H41" s="72">
        <f t="shared" si="12"/>
        <v>0</v>
      </c>
      <c r="I41" s="71">
        <f t="shared" si="12"/>
        <v>0</v>
      </c>
      <c r="J41" s="66">
        <f t="shared" si="12"/>
        <v>0</v>
      </c>
      <c r="K41" s="71">
        <f t="shared" si="12"/>
        <v>0</v>
      </c>
      <c r="L41" s="72">
        <f t="shared" si="12"/>
        <v>0</v>
      </c>
      <c r="M41" s="72">
        <f t="shared" si="12"/>
        <v>0</v>
      </c>
      <c r="N41" s="72">
        <f>N5+N8+N11+N14+N17+N20+N23+N26+N29+N32+N35+N38</f>
        <v>0</v>
      </c>
      <c r="O41" s="72">
        <f aca="true" t="shared" si="13" ref="N41:P42">O5+O8+O11+O14+O17+O20+O23+O26+O29+O32+O35+O38</f>
        <v>0</v>
      </c>
      <c r="P41" s="71">
        <f t="shared" si="13"/>
        <v>0</v>
      </c>
      <c r="Q41" s="66">
        <f>SUM(K41:P41)</f>
        <v>0</v>
      </c>
      <c r="R41" s="67">
        <f>Q41+J41</f>
        <v>0</v>
      </c>
      <c r="S41" s="39"/>
    </row>
    <row r="42" spans="1:19" s="36" customFormat="1" ht="18" customHeight="1">
      <c r="A42" s="105"/>
      <c r="B42" s="37" t="s">
        <v>28</v>
      </c>
      <c r="C42" s="38" t="s">
        <v>5</v>
      </c>
      <c r="D42" s="74">
        <f aca="true" t="shared" si="14" ref="D42:M42">D6+D9+D12+D15+D18+D21+D24+D27+D30+D33+D36+D39</f>
        <v>0</v>
      </c>
      <c r="E42" s="72">
        <f t="shared" si="14"/>
        <v>0</v>
      </c>
      <c r="F42" s="72">
        <f t="shared" si="14"/>
        <v>0</v>
      </c>
      <c r="G42" s="72">
        <f t="shared" si="14"/>
        <v>0</v>
      </c>
      <c r="H42" s="80">
        <f t="shared" si="14"/>
        <v>0</v>
      </c>
      <c r="I42" s="81">
        <f t="shared" si="14"/>
        <v>0</v>
      </c>
      <c r="J42" s="70">
        <f t="shared" si="14"/>
        <v>0</v>
      </c>
      <c r="K42" s="81">
        <f t="shared" si="14"/>
        <v>0</v>
      </c>
      <c r="L42" s="72">
        <f t="shared" si="14"/>
        <v>0</v>
      </c>
      <c r="M42" s="72">
        <f t="shared" si="14"/>
        <v>0</v>
      </c>
      <c r="N42" s="72">
        <f t="shared" si="13"/>
        <v>0</v>
      </c>
      <c r="O42" s="72">
        <f t="shared" si="13"/>
        <v>0</v>
      </c>
      <c r="P42" s="71">
        <f t="shared" si="13"/>
        <v>0</v>
      </c>
      <c r="Q42" s="70">
        <f>SUM(K42:P42)</f>
        <v>0</v>
      </c>
      <c r="R42" s="73">
        <f>Q42+J42</f>
        <v>0</v>
      </c>
      <c r="S42" s="35"/>
    </row>
    <row r="43" spans="1:19" s="36" customFormat="1" ht="18" customHeight="1" thickBot="1">
      <c r="A43" s="107"/>
      <c r="B43" s="18" t="s">
        <v>30</v>
      </c>
      <c r="C43" s="40" t="s">
        <v>6</v>
      </c>
      <c r="D43" s="82">
        <f aca="true" t="shared" si="15" ref="D43:Q43">IF(D41=0,,D42/D41*1000)</f>
        <v>0</v>
      </c>
      <c r="E43" s="83">
        <f t="shared" si="15"/>
        <v>0</v>
      </c>
      <c r="F43" s="83">
        <f t="shared" si="15"/>
        <v>0</v>
      </c>
      <c r="G43" s="83">
        <f t="shared" si="15"/>
        <v>0</v>
      </c>
      <c r="H43" s="84">
        <f t="shared" si="15"/>
        <v>0</v>
      </c>
      <c r="I43" s="85">
        <f t="shared" si="15"/>
        <v>0</v>
      </c>
      <c r="J43" s="86">
        <f t="shared" si="15"/>
        <v>0</v>
      </c>
      <c r="K43" s="85">
        <f t="shared" si="15"/>
        <v>0</v>
      </c>
      <c r="L43" s="83">
        <f t="shared" si="15"/>
        <v>0</v>
      </c>
      <c r="M43" s="83">
        <f t="shared" si="15"/>
        <v>0</v>
      </c>
      <c r="N43" s="83">
        <f t="shared" si="15"/>
        <v>0</v>
      </c>
      <c r="O43" s="83">
        <f t="shared" si="15"/>
        <v>0</v>
      </c>
      <c r="P43" s="87">
        <f t="shared" si="15"/>
        <v>0</v>
      </c>
      <c r="Q43" s="86">
        <f t="shared" si="15"/>
        <v>0</v>
      </c>
      <c r="R43" s="89">
        <f>IF(R41=0,,(R42/R41)*1000)</f>
        <v>0</v>
      </c>
      <c r="S43" s="41"/>
    </row>
    <row r="44" spans="1:19" s="36" customFormat="1" ht="24" customHeight="1" thickBot="1">
      <c r="A44" s="108" t="s">
        <v>23</v>
      </c>
      <c r="B44" s="109"/>
      <c r="C44" s="110"/>
      <c r="D44" s="52">
        <f>'総合計'!D44</f>
        <v>117.55</v>
      </c>
      <c r="E44" s="53">
        <f>'総合計'!E44</f>
        <v>113.51</v>
      </c>
      <c r="F44" s="62">
        <f>'総合計'!F44</f>
        <v>112.71</v>
      </c>
      <c r="G44" s="54">
        <f>'総合計'!G44</f>
        <v>115.33</v>
      </c>
      <c r="H44" s="57">
        <f>'総合計'!H44</f>
        <v>115.89</v>
      </c>
      <c r="I44" s="42">
        <f>'総合計'!I44</f>
        <v>116.78</v>
      </c>
      <c r="J44" s="43">
        <f>'総合計'!J44</f>
        <v>115.44530318142787</v>
      </c>
      <c r="K44" s="44">
        <f>'総合計'!K44</f>
        <v>117.94</v>
      </c>
      <c r="L44" s="58">
        <f>'総合計'!L44</f>
        <v>118.16</v>
      </c>
      <c r="M44" s="45">
        <f>'総合計'!M44</f>
        <v>116.53</v>
      </c>
      <c r="N44" s="45">
        <f>'総合計'!N44</f>
        <v>119.2</v>
      </c>
      <c r="O44" s="54">
        <f>'総合計'!O44</f>
        <v>120.96</v>
      </c>
      <c r="P44" s="55">
        <f>'総合計'!P44</f>
        <v>118.44</v>
      </c>
      <c r="Q44" s="56">
        <f>'総合計'!Q44</f>
        <v>118.51657732664314</v>
      </c>
      <c r="R44" s="51">
        <f>'総合計'!R44</f>
        <v>116.98163203125084</v>
      </c>
      <c r="S44" s="35"/>
    </row>
    <row r="45" spans="1:4" ht="16.5" customHeight="1">
      <c r="A45" s="59" t="s">
        <v>80</v>
      </c>
      <c r="D45" s="59"/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D2:P2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landscape" paperSize="9" scale="76" r:id="rId1"/>
  <headerFooter alignWithMargins="0">
    <oddFooter>&amp;C&amp;"ＭＳ ゴシック,標準"&amp;20-2-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11.7109375" style="0" customWidth="1"/>
  </cols>
  <sheetData>
    <row r="2" spans="1:16" ht="27" customHeight="1">
      <c r="A2" s="15" t="s">
        <v>72</v>
      </c>
      <c r="B2" s="26" t="s">
        <v>74</v>
      </c>
      <c r="C2" s="1"/>
      <c r="D2" s="111" t="s">
        <v>79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8" ht="18" customHeight="1" thickBot="1">
      <c r="A3" s="32" t="s">
        <v>7</v>
      </c>
      <c r="B3" s="3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39199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16" t="s">
        <v>32</v>
      </c>
      <c r="B5" s="37" t="s">
        <v>26</v>
      </c>
      <c r="C5" s="38" t="s">
        <v>4</v>
      </c>
      <c r="D5" s="63">
        <f>'P一般'!D5+'P原料'!D5</f>
        <v>420065</v>
      </c>
      <c r="E5" s="64">
        <f>'P一般'!E5+'P原料'!E5</f>
        <v>352420</v>
      </c>
      <c r="F5" s="64">
        <f>'P一般'!F5+'P原料'!F5</f>
        <v>252448</v>
      </c>
      <c r="G5" s="64">
        <f>'P一般'!G5+'P原料'!G5</f>
        <v>445247</v>
      </c>
      <c r="H5" s="64">
        <f>'P一般'!H5+'P原料'!H5</f>
        <v>311562</v>
      </c>
      <c r="I5" s="65">
        <f>'P一般'!I5+'P原料'!I5</f>
        <v>356376</v>
      </c>
      <c r="J5" s="66">
        <f>'P一般'!J5</f>
        <v>2138118</v>
      </c>
      <c r="K5" s="65">
        <f>'P一般'!K5+'P原料'!K5</f>
        <v>373929</v>
      </c>
      <c r="L5" s="64">
        <f>'P一般'!L5+'P原料'!L5</f>
        <v>285185</v>
      </c>
      <c r="M5" s="64">
        <f>'P一般'!M5+'P原料'!M5</f>
        <v>310372</v>
      </c>
      <c r="N5" s="64">
        <f>'P一般'!N5+'P原料'!N5</f>
        <v>368500</v>
      </c>
      <c r="O5" s="64">
        <f>'P一般'!O5+'P原料'!O5</f>
        <v>334437</v>
      </c>
      <c r="P5" s="65">
        <f>'P一般'!P5+'P原料'!P5</f>
        <v>482829</v>
      </c>
      <c r="Q5" s="66">
        <f>'P一般'!Q5</f>
        <v>2155252</v>
      </c>
      <c r="R5" s="67">
        <f>'P一般'!R5</f>
        <v>4293370</v>
      </c>
      <c r="S5" s="35"/>
    </row>
    <row r="6" spans="1:19" s="36" customFormat="1" ht="13.5" customHeight="1">
      <c r="A6" s="105"/>
      <c r="B6" s="37" t="s">
        <v>28</v>
      </c>
      <c r="C6" s="38" t="s">
        <v>5</v>
      </c>
      <c r="D6" s="63">
        <f>'P一般'!D6+'P原料'!D6</f>
        <v>27441984</v>
      </c>
      <c r="E6" s="64">
        <f>'P一般'!E6+'P原料'!E6</f>
        <v>19584159</v>
      </c>
      <c r="F6" s="64">
        <f>'P一般'!F6+'P原料'!F6</f>
        <v>14491649</v>
      </c>
      <c r="G6" s="64">
        <f>'P一般'!G6+'P原料'!G6</f>
        <v>26727645</v>
      </c>
      <c r="H6" s="64">
        <f>'P一般'!H6+'P原料'!H6</f>
        <v>19638957</v>
      </c>
      <c r="I6" s="65">
        <f>'P一般'!I6+'P原料'!I6</f>
        <v>24291555</v>
      </c>
      <c r="J6" s="66">
        <f>'P一般'!J6</f>
        <v>132175949</v>
      </c>
      <c r="K6" s="71">
        <f>'P一般'!K6+'P原料'!K6</f>
        <v>25286084</v>
      </c>
      <c r="L6" s="72">
        <f>'P一般'!L6+'P原料'!L6</f>
        <v>17656581</v>
      </c>
      <c r="M6" s="72">
        <f>'P一般'!M6+'P原料'!M6</f>
        <v>17670444</v>
      </c>
      <c r="N6" s="72">
        <f>'P一般'!N6+'P原料'!N6</f>
        <v>23114669</v>
      </c>
      <c r="O6" s="72">
        <f>'P一般'!O6+'P原料'!O6</f>
        <v>22890675</v>
      </c>
      <c r="P6" s="71">
        <f>'P一般'!P6+'P原料'!P6</f>
        <v>32008272</v>
      </c>
      <c r="Q6" s="66">
        <f>'P一般'!Q6</f>
        <v>138626725</v>
      </c>
      <c r="R6" s="67">
        <f>'P一般'!R6</f>
        <v>270802674</v>
      </c>
      <c r="S6" s="35"/>
    </row>
    <row r="7" spans="1:19" s="36" customFormat="1" ht="13.5" customHeight="1" thickBot="1">
      <c r="A7" s="106"/>
      <c r="B7" s="18" t="s">
        <v>30</v>
      </c>
      <c r="C7" s="40" t="s">
        <v>6</v>
      </c>
      <c r="D7" s="82">
        <f aca="true" t="shared" si="0" ref="D7:I7">IF(D5=0,,D6/D5*1000)</f>
        <v>65327.94686536607</v>
      </c>
      <c r="E7" s="83">
        <f t="shared" si="0"/>
        <v>55570.50961920436</v>
      </c>
      <c r="F7" s="83">
        <f t="shared" si="0"/>
        <v>57404.491221954624</v>
      </c>
      <c r="G7" s="83">
        <f t="shared" si="0"/>
        <v>60028.804236749485</v>
      </c>
      <c r="H7" s="83">
        <f t="shared" si="0"/>
        <v>63033.86484872995</v>
      </c>
      <c r="I7" s="87">
        <f t="shared" si="0"/>
        <v>68162.71297730487</v>
      </c>
      <c r="J7" s="88">
        <f>(J6/J5)*1000</f>
        <v>61818.82805345636</v>
      </c>
      <c r="K7" s="87">
        <f aca="true" t="shared" si="1" ref="K7:P7">IF(K5=0,,K6/K5*1000)</f>
        <v>67622.68772948877</v>
      </c>
      <c r="L7" s="83">
        <f t="shared" si="1"/>
        <v>61912.72682644599</v>
      </c>
      <c r="M7" s="83">
        <f t="shared" si="1"/>
        <v>56933.11252303687</v>
      </c>
      <c r="N7" s="83">
        <f t="shared" si="1"/>
        <v>62726.37449118046</v>
      </c>
      <c r="O7" s="83">
        <f t="shared" si="1"/>
        <v>68445.40227307385</v>
      </c>
      <c r="P7" s="87">
        <f t="shared" si="1"/>
        <v>66293.18454359619</v>
      </c>
      <c r="Q7" s="88">
        <f>IF(Q5=0,,Q6/Q5*1000)</f>
        <v>64320.42517533912</v>
      </c>
      <c r="R7" s="90">
        <f>IF(R5=0,,R6/R5*1000)</f>
        <v>63074.61830683123</v>
      </c>
      <c r="S7" s="46">
        <f>IF(S5=0,"",(S6/S5)*1000)</f>
      </c>
    </row>
    <row r="8" spans="1:19" s="36" customFormat="1" ht="13.5" customHeight="1">
      <c r="A8" s="104" t="s">
        <v>33</v>
      </c>
      <c r="B8" s="37" t="s">
        <v>26</v>
      </c>
      <c r="C8" s="38" t="s">
        <v>4</v>
      </c>
      <c r="D8" s="63">
        <f>'P一般'!D8+'P原料'!D8</f>
        <v>89774</v>
      </c>
      <c r="E8" s="64">
        <f>'P一般'!E8+'P原料'!E8</f>
        <v>109651</v>
      </c>
      <c r="F8" s="64">
        <f>'P一般'!F8+'P原料'!F8</f>
        <v>87872</v>
      </c>
      <c r="G8" s="64">
        <f>'P一般'!G8+'P原料'!G8</f>
        <v>64374</v>
      </c>
      <c r="H8" s="64">
        <f>'P一般'!H8+'P原料'!H8</f>
        <v>34272</v>
      </c>
      <c r="I8" s="65">
        <f>'P一般'!I8+'P原料'!I8</f>
        <v>112806</v>
      </c>
      <c r="J8" s="66">
        <f>'P一般'!J8</f>
        <v>498749</v>
      </c>
      <c r="K8" s="65">
        <f>'P一般'!K8+'P原料'!K8</f>
        <v>57727</v>
      </c>
      <c r="L8" s="64">
        <f>'P一般'!L8+'P原料'!L8</f>
        <v>74882</v>
      </c>
      <c r="M8" s="64">
        <f>'P一般'!M8+'P原料'!M8</f>
        <v>101583</v>
      </c>
      <c r="N8" s="64">
        <f>'P一般'!N8+'P原料'!N8</f>
        <v>119199</v>
      </c>
      <c r="O8" s="64">
        <f>'P一般'!O8+'P原料'!O8</f>
        <v>88839</v>
      </c>
      <c r="P8" s="65">
        <f>'P一般'!P8+'P原料'!P8</f>
        <v>81297</v>
      </c>
      <c r="Q8" s="66">
        <f>'P一般'!Q8</f>
        <v>523527</v>
      </c>
      <c r="R8" s="67">
        <f>'P一般'!R8</f>
        <v>1022276</v>
      </c>
      <c r="S8" s="35"/>
    </row>
    <row r="9" spans="1:19" s="36" customFormat="1" ht="13.5" customHeight="1">
      <c r="A9" s="105"/>
      <c r="B9" s="37" t="s">
        <v>28</v>
      </c>
      <c r="C9" s="38" t="s">
        <v>5</v>
      </c>
      <c r="D9" s="63">
        <f>'P一般'!D9+'P原料'!D9</f>
        <v>5381193</v>
      </c>
      <c r="E9" s="64">
        <f>'P一般'!E9+'P原料'!E9</f>
        <v>6024902</v>
      </c>
      <c r="F9" s="64">
        <f>'P一般'!F9+'P原料'!F9</f>
        <v>5022635</v>
      </c>
      <c r="G9" s="64">
        <f>'P一般'!G9+'P原料'!G9</f>
        <v>3909720</v>
      </c>
      <c r="H9" s="64">
        <f>'P一般'!H9+'P原料'!H9</f>
        <v>2248623</v>
      </c>
      <c r="I9" s="65">
        <f>'P一般'!I9+'P原料'!I9</f>
        <v>7353339</v>
      </c>
      <c r="J9" s="66">
        <f>'P一般'!J9</f>
        <v>29940412</v>
      </c>
      <c r="K9" s="71">
        <f>'P一般'!K9+'P原料'!K9</f>
        <v>3690274</v>
      </c>
      <c r="L9" s="72">
        <f>'P一般'!L9+'P原料'!L9</f>
        <v>4510149</v>
      </c>
      <c r="M9" s="72">
        <f>'P一般'!M9+'P原料'!M9</f>
        <v>5855202</v>
      </c>
      <c r="N9" s="72">
        <f>'P一般'!N9+'P原料'!N9</f>
        <v>7327786</v>
      </c>
      <c r="O9" s="72">
        <f>'P一般'!O9+'P原料'!O9</f>
        <v>6257542</v>
      </c>
      <c r="P9" s="71">
        <f>'P一般'!P9+'P原料'!P9</f>
        <v>5338879</v>
      </c>
      <c r="Q9" s="66">
        <f>'P一般'!Q9</f>
        <v>32979832</v>
      </c>
      <c r="R9" s="67">
        <f>'P一般'!R9</f>
        <v>62920244</v>
      </c>
      <c r="S9" s="35"/>
    </row>
    <row r="10" spans="1:19" s="36" customFormat="1" ht="13.5" customHeight="1" thickBot="1">
      <c r="A10" s="106"/>
      <c r="B10" s="18" t="s">
        <v>30</v>
      </c>
      <c r="C10" s="40" t="s">
        <v>6</v>
      </c>
      <c r="D10" s="82">
        <f aca="true" t="shared" si="2" ref="D10:I10">IF(D8=0,,D9/D8*1000)</f>
        <v>59941.55323367567</v>
      </c>
      <c r="E10" s="83">
        <f t="shared" si="2"/>
        <v>54946.16556164558</v>
      </c>
      <c r="F10" s="83">
        <f t="shared" si="2"/>
        <v>57158.53741806264</v>
      </c>
      <c r="G10" s="83">
        <f t="shared" si="2"/>
        <v>60734.458010998234</v>
      </c>
      <c r="H10" s="83">
        <f t="shared" si="2"/>
        <v>65611.0819327731</v>
      </c>
      <c r="I10" s="87">
        <f t="shared" si="2"/>
        <v>65185.70820701026</v>
      </c>
      <c r="J10" s="88">
        <f>(J9/J8)*1000</f>
        <v>60031.021616083446</v>
      </c>
      <c r="K10" s="87">
        <f aca="true" t="shared" si="3" ref="K10:R10">IF(K8=0,,K9/K8*1000)</f>
        <v>63926.30831326762</v>
      </c>
      <c r="L10" s="83">
        <f t="shared" si="3"/>
        <v>60230.081995673194</v>
      </c>
      <c r="M10" s="83">
        <f t="shared" si="3"/>
        <v>57639.58536369274</v>
      </c>
      <c r="N10" s="83">
        <f t="shared" si="3"/>
        <v>61475.23049690014</v>
      </c>
      <c r="O10" s="83">
        <f t="shared" si="3"/>
        <v>70436.88019901169</v>
      </c>
      <c r="P10" s="87">
        <f t="shared" si="3"/>
        <v>65671.29168357997</v>
      </c>
      <c r="Q10" s="88">
        <f t="shared" si="3"/>
        <v>62995.47492297437</v>
      </c>
      <c r="R10" s="90">
        <f t="shared" si="3"/>
        <v>61549.17458690217</v>
      </c>
      <c r="S10" s="35"/>
    </row>
    <row r="11" spans="1:19" s="36" customFormat="1" ht="13.5" customHeight="1">
      <c r="A11" s="104" t="s">
        <v>35</v>
      </c>
      <c r="B11" s="37" t="s">
        <v>26</v>
      </c>
      <c r="C11" s="38" t="s">
        <v>4</v>
      </c>
      <c r="D11" s="63">
        <f>'P一般'!D11+'P原料'!D11</f>
        <v>18026</v>
      </c>
      <c r="E11" s="64">
        <f>'P一般'!E11+'P原料'!E11</f>
        <v>54389</v>
      </c>
      <c r="F11" s="64">
        <f>'P一般'!F11+'P原料'!F11</f>
        <v>11179</v>
      </c>
      <c r="G11" s="64">
        <f>'P一般'!G11+'P原料'!G11</f>
        <v>54742</v>
      </c>
      <c r="H11" s="64">
        <f>'P一般'!H11+'P原料'!H11</f>
        <v>54292</v>
      </c>
      <c r="I11" s="65">
        <f>'P一般'!I11+'P原料'!I11</f>
        <v>115158</v>
      </c>
      <c r="J11" s="66">
        <f>'P一般'!J11</f>
        <v>307786</v>
      </c>
      <c r="K11" s="65">
        <f>'P一般'!K11+'P原料'!K11</f>
        <v>11502</v>
      </c>
      <c r="L11" s="64">
        <f>'P一般'!L11+'P原料'!L11</f>
        <v>24250</v>
      </c>
      <c r="M11" s="64">
        <f>'P一般'!M11+'P原料'!M11</f>
        <v>8178</v>
      </c>
      <c r="N11" s="64">
        <f>'P一般'!N11+'P原料'!N11</f>
        <v>55516</v>
      </c>
      <c r="O11" s="64">
        <f>'P一般'!O11+'P原料'!O11</f>
        <v>30965</v>
      </c>
      <c r="P11" s="65">
        <f>'P一般'!P11+'P原料'!P11</f>
        <v>10860</v>
      </c>
      <c r="Q11" s="66">
        <f>'P一般'!Q11</f>
        <v>141271</v>
      </c>
      <c r="R11" s="67">
        <f>'P一般'!R11</f>
        <v>449057</v>
      </c>
      <c r="S11" s="35"/>
    </row>
    <row r="12" spans="1:19" s="36" customFormat="1" ht="13.5" customHeight="1">
      <c r="A12" s="105"/>
      <c r="B12" s="37" t="s">
        <v>28</v>
      </c>
      <c r="C12" s="38" t="s">
        <v>5</v>
      </c>
      <c r="D12" s="63">
        <f>'P一般'!D12+'P原料'!D12</f>
        <v>1426010</v>
      </c>
      <c r="E12" s="64">
        <f>'P一般'!E12+'P原料'!E12</f>
        <v>3015021</v>
      </c>
      <c r="F12" s="64">
        <f>'P一般'!F12+'P原料'!F12</f>
        <v>629041</v>
      </c>
      <c r="G12" s="64">
        <f>'P一般'!G12+'P原料'!G12</f>
        <v>3207948</v>
      </c>
      <c r="H12" s="64">
        <f>'P一般'!H12+'P原料'!H12</f>
        <v>3718710</v>
      </c>
      <c r="I12" s="65">
        <f>'P一般'!I12+'P原料'!I12</f>
        <v>7680693</v>
      </c>
      <c r="J12" s="66">
        <f>'P一般'!J12</f>
        <v>19677423</v>
      </c>
      <c r="K12" s="71">
        <f>'P一般'!K12+'P原料'!K12</f>
        <v>761917</v>
      </c>
      <c r="L12" s="72">
        <f>'P一般'!L12+'P原料'!L12</f>
        <v>1454588</v>
      </c>
      <c r="M12" s="72">
        <f>'P一般'!M12+'P原料'!M12</f>
        <v>602919</v>
      </c>
      <c r="N12" s="72">
        <f>'P一般'!N12+'P原料'!N12</f>
        <v>3528242</v>
      </c>
      <c r="O12" s="72">
        <f>'P一般'!O12+'P原料'!O12</f>
        <v>2134106</v>
      </c>
      <c r="P12" s="71">
        <f>'P一般'!P12+'P原料'!P12</f>
        <v>676304</v>
      </c>
      <c r="Q12" s="66">
        <f>'P一般'!Q12</f>
        <v>9158076</v>
      </c>
      <c r="R12" s="67">
        <f>'P一般'!R12</f>
        <v>28835499</v>
      </c>
      <c r="S12" s="35"/>
    </row>
    <row r="13" spans="1:19" s="36" customFormat="1" ht="13.5" customHeight="1" thickBot="1">
      <c r="A13" s="106"/>
      <c r="B13" s="18" t="s">
        <v>30</v>
      </c>
      <c r="C13" s="40" t="s">
        <v>6</v>
      </c>
      <c r="D13" s="82">
        <f aca="true" t="shared" si="4" ref="D13:I13">IF(D11=0,,D12/D11*1000)</f>
        <v>79108.50993010096</v>
      </c>
      <c r="E13" s="83">
        <f t="shared" si="4"/>
        <v>55434.38930666127</v>
      </c>
      <c r="F13" s="83">
        <f t="shared" si="4"/>
        <v>56269.88102692548</v>
      </c>
      <c r="G13" s="83">
        <f t="shared" si="4"/>
        <v>58601.220269628444</v>
      </c>
      <c r="H13" s="83">
        <f t="shared" si="4"/>
        <v>68494.62167538494</v>
      </c>
      <c r="I13" s="87">
        <f t="shared" si="4"/>
        <v>66696.99890585108</v>
      </c>
      <c r="J13" s="88">
        <f>(J12/J11)*1000</f>
        <v>63932.157408069244</v>
      </c>
      <c r="K13" s="87">
        <f aca="true" t="shared" si="5" ref="K13:P13">IF(K11=0,,K12/K11*1000)</f>
        <v>66242.13180316467</v>
      </c>
      <c r="L13" s="83">
        <f t="shared" si="5"/>
        <v>59983.01030927835</v>
      </c>
      <c r="M13" s="83">
        <f t="shared" si="5"/>
        <v>73724.50476889215</v>
      </c>
      <c r="N13" s="83">
        <f t="shared" si="5"/>
        <v>63553.60616759132</v>
      </c>
      <c r="O13" s="83">
        <f t="shared" si="5"/>
        <v>68919.94186985306</v>
      </c>
      <c r="P13" s="87">
        <f t="shared" si="5"/>
        <v>62274.76979742173</v>
      </c>
      <c r="Q13" s="88">
        <f>IF(Q11=0,,Q12/Q11*1000)</f>
        <v>64826.29839103566</v>
      </c>
      <c r="R13" s="90">
        <f>IF(R11=0,,R12/R11*1000)</f>
        <v>64213.44951754455</v>
      </c>
      <c r="S13" s="46">
        <f>IF(S11=0,"",(S12/S11)*1000)</f>
      </c>
    </row>
    <row r="14" spans="1:19" s="36" customFormat="1" ht="13.5" customHeight="1">
      <c r="A14" s="104" t="s">
        <v>37</v>
      </c>
      <c r="B14" s="37" t="s">
        <v>26</v>
      </c>
      <c r="C14" s="38" t="s">
        <v>4</v>
      </c>
      <c r="D14" s="63">
        <f>'P一般'!D14+'P原料'!D14</f>
        <v>0</v>
      </c>
      <c r="E14" s="64">
        <f>'P一般'!E14+'P原料'!E14</f>
        <v>0</v>
      </c>
      <c r="F14" s="64">
        <f>'P一般'!F14+'P原料'!F14</f>
        <v>0</v>
      </c>
      <c r="G14" s="64">
        <f>'P一般'!G14+'P原料'!G14</f>
        <v>0</v>
      </c>
      <c r="H14" s="64">
        <f>'P一般'!H14+'P原料'!H14</f>
        <v>0</v>
      </c>
      <c r="I14" s="65">
        <f>'P一般'!I14+'P原料'!I14</f>
        <v>0</v>
      </c>
      <c r="J14" s="66">
        <f>'P一般'!J14</f>
        <v>0</v>
      </c>
      <c r="K14" s="65">
        <f>'P一般'!K14+'P原料'!K14</f>
        <v>0</v>
      </c>
      <c r="L14" s="64">
        <f>'P一般'!L14+'P原料'!L14</f>
        <v>0</v>
      </c>
      <c r="M14" s="64">
        <f>'P一般'!M14+'P原料'!M14</f>
        <v>0</v>
      </c>
      <c r="N14" s="64">
        <f>'P一般'!N14+'P原料'!N14</f>
        <v>0</v>
      </c>
      <c r="O14" s="64">
        <f>'P一般'!O14+'P原料'!O14</f>
        <v>0</v>
      </c>
      <c r="P14" s="65">
        <f>'P一般'!P14+'P原料'!P14</f>
        <v>0</v>
      </c>
      <c r="Q14" s="66">
        <f>'P一般'!Q14</f>
        <v>0</v>
      </c>
      <c r="R14" s="67">
        <f>'P一般'!R14</f>
        <v>0</v>
      </c>
      <c r="S14" s="35"/>
    </row>
    <row r="15" spans="1:19" s="36" customFormat="1" ht="13.5" customHeight="1">
      <c r="A15" s="105"/>
      <c r="B15" s="37" t="s">
        <v>28</v>
      </c>
      <c r="C15" s="38" t="s">
        <v>5</v>
      </c>
      <c r="D15" s="63">
        <f>'P一般'!D15+'P原料'!D15</f>
        <v>0</v>
      </c>
      <c r="E15" s="64">
        <f>'P一般'!E15+'P原料'!E15</f>
        <v>0</v>
      </c>
      <c r="F15" s="64">
        <f>'P一般'!F15+'P原料'!F15</f>
        <v>0</v>
      </c>
      <c r="G15" s="64">
        <f>'P一般'!G15+'P原料'!G15</f>
        <v>0</v>
      </c>
      <c r="H15" s="64">
        <f>'P一般'!H15+'P原料'!H15</f>
        <v>0</v>
      </c>
      <c r="I15" s="65">
        <f>'P一般'!I15+'P原料'!I15</f>
        <v>0</v>
      </c>
      <c r="J15" s="66">
        <f>'P一般'!J15</f>
        <v>0</v>
      </c>
      <c r="K15" s="71">
        <f>'P一般'!K15+'P原料'!K15</f>
        <v>0</v>
      </c>
      <c r="L15" s="72">
        <f>'P一般'!L15+'P原料'!L15</f>
        <v>0</v>
      </c>
      <c r="M15" s="72">
        <f>'P一般'!M15+'P原料'!M15</f>
        <v>0</v>
      </c>
      <c r="N15" s="72">
        <f>'P一般'!N15+'P原料'!N15</f>
        <v>0</v>
      </c>
      <c r="O15" s="72">
        <f>'P一般'!O15+'P原料'!O15</f>
        <v>0</v>
      </c>
      <c r="P15" s="71">
        <f>'P一般'!P15+'P原料'!P15</f>
        <v>0</v>
      </c>
      <c r="Q15" s="66">
        <f>'P一般'!Q15</f>
        <v>0</v>
      </c>
      <c r="R15" s="67">
        <f>'P一般'!R15</f>
        <v>0</v>
      </c>
      <c r="S15" s="35"/>
    </row>
    <row r="16" spans="1:19" s="36" customFormat="1" ht="13.5" customHeight="1" thickBot="1">
      <c r="A16" s="106"/>
      <c r="B16" s="18" t="s">
        <v>30</v>
      </c>
      <c r="C16" s="40" t="s">
        <v>6</v>
      </c>
      <c r="D16" s="82">
        <f aca="true" t="shared" si="6" ref="D16:J16">IF(D14=0,,D15/D14*1000)</f>
        <v>0</v>
      </c>
      <c r="E16" s="83">
        <f t="shared" si="6"/>
        <v>0</v>
      </c>
      <c r="F16" s="83">
        <f t="shared" si="6"/>
        <v>0</v>
      </c>
      <c r="G16" s="83">
        <f t="shared" si="6"/>
        <v>0</v>
      </c>
      <c r="H16" s="83">
        <f t="shared" si="6"/>
        <v>0</v>
      </c>
      <c r="I16" s="87">
        <f t="shared" si="6"/>
        <v>0</v>
      </c>
      <c r="J16" s="88">
        <f t="shared" si="6"/>
        <v>0</v>
      </c>
      <c r="K16" s="87">
        <f aca="true" t="shared" si="7" ref="K16:P16">IF(K14=0,,K15/K14*1000)</f>
        <v>0</v>
      </c>
      <c r="L16" s="83">
        <f t="shared" si="7"/>
        <v>0</v>
      </c>
      <c r="M16" s="83">
        <f t="shared" si="7"/>
        <v>0</v>
      </c>
      <c r="N16" s="83">
        <f t="shared" si="7"/>
        <v>0</v>
      </c>
      <c r="O16" s="83">
        <f t="shared" si="7"/>
        <v>0</v>
      </c>
      <c r="P16" s="87">
        <f t="shared" si="7"/>
        <v>0</v>
      </c>
      <c r="Q16" s="88">
        <f>IF(Q14=0,,Q15/Q14*1000)</f>
        <v>0</v>
      </c>
      <c r="R16" s="90">
        <f>IF(R14=0,,R15/R14*1000)</f>
        <v>0</v>
      </c>
      <c r="S16" s="41"/>
    </row>
    <row r="17" spans="1:19" s="36" customFormat="1" ht="13.5" customHeight="1">
      <c r="A17" s="104" t="s">
        <v>39</v>
      </c>
      <c r="B17" s="37" t="s">
        <v>26</v>
      </c>
      <c r="C17" s="38" t="s">
        <v>4</v>
      </c>
      <c r="D17" s="63">
        <f>'P一般'!D17+'P原料'!D17</f>
        <v>96614</v>
      </c>
      <c r="E17" s="64">
        <f>'P一般'!E17+'P原料'!E17</f>
        <v>96266</v>
      </c>
      <c r="F17" s="64">
        <f>'P一般'!F17+'P原料'!F17</f>
        <v>166845</v>
      </c>
      <c r="G17" s="64">
        <f>'P一般'!G17+'P原料'!G17</f>
        <v>65491</v>
      </c>
      <c r="H17" s="64">
        <f>'P一般'!H17+'P原料'!H17</f>
        <v>139998</v>
      </c>
      <c r="I17" s="65">
        <f>'P一般'!I17+'P原料'!I17</f>
        <v>103667</v>
      </c>
      <c r="J17" s="66">
        <f>'P一般'!J17</f>
        <v>668881</v>
      </c>
      <c r="K17" s="65">
        <f>'P一般'!K17+'P原料'!K17</f>
        <v>104147</v>
      </c>
      <c r="L17" s="64">
        <f>'P一般'!L17+'P原料'!L17</f>
        <v>93327</v>
      </c>
      <c r="M17" s="64">
        <f>'P一般'!M17+'P原料'!M17</f>
        <v>143023</v>
      </c>
      <c r="N17" s="64">
        <f>'P一般'!N17+'P原料'!N17</f>
        <v>174761</v>
      </c>
      <c r="O17" s="64">
        <f>'P一般'!O17+'P原料'!O17</f>
        <v>41366</v>
      </c>
      <c r="P17" s="65">
        <f>'P一般'!P17+'P原料'!P17</f>
        <v>206847</v>
      </c>
      <c r="Q17" s="66">
        <f>'P一般'!Q17</f>
        <v>763471</v>
      </c>
      <c r="R17" s="67">
        <f>'P一般'!R17</f>
        <v>1432352</v>
      </c>
      <c r="S17" s="35"/>
    </row>
    <row r="18" spans="1:19" s="36" customFormat="1" ht="13.5" customHeight="1">
      <c r="A18" s="105"/>
      <c r="B18" s="37" t="s">
        <v>28</v>
      </c>
      <c r="C18" s="38" t="s">
        <v>5</v>
      </c>
      <c r="D18" s="63">
        <f>'P一般'!D18+'P原料'!D18</f>
        <v>6141887</v>
      </c>
      <c r="E18" s="64">
        <f>'P一般'!E18+'P原料'!E18</f>
        <v>5454214</v>
      </c>
      <c r="F18" s="64">
        <f>'P一般'!F18+'P原料'!F18</f>
        <v>9603667</v>
      </c>
      <c r="G18" s="64">
        <f>'P一般'!G18+'P原料'!G18</f>
        <v>3934885</v>
      </c>
      <c r="H18" s="64">
        <f>'P一般'!H18+'P原料'!H18</f>
        <v>9340212</v>
      </c>
      <c r="I18" s="65">
        <f>'P一般'!I18+'P原料'!I18</f>
        <v>7011326</v>
      </c>
      <c r="J18" s="66">
        <f>'P一般'!J18</f>
        <v>41486191</v>
      </c>
      <c r="K18" s="71">
        <f>'P一般'!K18+'P原料'!K18</f>
        <v>6937744</v>
      </c>
      <c r="L18" s="72">
        <f>'P一般'!L18+'P原料'!L18</f>
        <v>5654318</v>
      </c>
      <c r="M18" s="72">
        <f>'P一般'!M18+'P原料'!M18</f>
        <v>8741684</v>
      </c>
      <c r="N18" s="72">
        <f>'P一般'!N18+'P原料'!N18</f>
        <v>11449421</v>
      </c>
      <c r="O18" s="72">
        <f>'P一般'!O18+'P原料'!O18</f>
        <v>2932471</v>
      </c>
      <c r="P18" s="71">
        <f>'P一般'!P18+'P原料'!P18</f>
        <v>13308155</v>
      </c>
      <c r="Q18" s="66">
        <f>'P一般'!Q18</f>
        <v>49023793</v>
      </c>
      <c r="R18" s="67">
        <f>'P一般'!R18</f>
        <v>90509984</v>
      </c>
      <c r="S18" s="35"/>
    </row>
    <row r="19" spans="1:19" s="36" customFormat="1" ht="13.5" customHeight="1" thickBot="1">
      <c r="A19" s="106"/>
      <c r="B19" s="18" t="s">
        <v>30</v>
      </c>
      <c r="C19" s="40" t="s">
        <v>6</v>
      </c>
      <c r="D19" s="82">
        <f aca="true" t="shared" si="8" ref="D19:I19">IF(D17=0,,D18/D17*1000)</f>
        <v>63571.39752002816</v>
      </c>
      <c r="E19" s="83">
        <f t="shared" si="8"/>
        <v>56657.740012049944</v>
      </c>
      <c r="F19" s="83">
        <f t="shared" si="8"/>
        <v>57560.41235877611</v>
      </c>
      <c r="G19" s="83">
        <f t="shared" si="8"/>
        <v>60082.835809500546</v>
      </c>
      <c r="H19" s="83">
        <f t="shared" si="8"/>
        <v>66716.7530964728</v>
      </c>
      <c r="I19" s="87">
        <f t="shared" si="8"/>
        <v>67633.15230497651</v>
      </c>
      <c r="J19" s="88">
        <f>(J18/J17)*1000</f>
        <v>62023.27618814109</v>
      </c>
      <c r="K19" s="87">
        <f aca="true" t="shared" si="9" ref="K19:R19">IF(K17=0,,K18/K17*1000)</f>
        <v>66614.91929676323</v>
      </c>
      <c r="L19" s="83">
        <f t="shared" si="9"/>
        <v>60586.08977037728</v>
      </c>
      <c r="M19" s="83">
        <f t="shared" si="9"/>
        <v>61120.82672017787</v>
      </c>
      <c r="N19" s="83">
        <f t="shared" si="9"/>
        <v>65514.73726975698</v>
      </c>
      <c r="O19" s="83">
        <f t="shared" si="9"/>
        <v>70890.8523908524</v>
      </c>
      <c r="P19" s="87">
        <f t="shared" si="9"/>
        <v>64338.158155544916</v>
      </c>
      <c r="Q19" s="88">
        <f t="shared" si="9"/>
        <v>64211.72906371035</v>
      </c>
      <c r="R19" s="90">
        <f t="shared" si="9"/>
        <v>63189.76341011148</v>
      </c>
      <c r="S19" s="41"/>
    </row>
    <row r="20" spans="1:19" s="36" customFormat="1" ht="13.5" customHeight="1">
      <c r="A20" s="113" t="s">
        <v>41</v>
      </c>
      <c r="B20" s="37" t="s">
        <v>26</v>
      </c>
      <c r="C20" s="38" t="s">
        <v>4</v>
      </c>
      <c r="D20" s="63">
        <f>'P一般'!D20+'P原料'!D20</f>
        <v>233362</v>
      </c>
      <c r="E20" s="64">
        <f>'P一般'!E20+'P原料'!E20</f>
        <v>185575</v>
      </c>
      <c r="F20" s="64">
        <f>'P一般'!F20+'P原料'!F20</f>
        <v>134693</v>
      </c>
      <c r="G20" s="64">
        <f>'P一般'!G20+'P原料'!G20</f>
        <v>208854</v>
      </c>
      <c r="H20" s="64">
        <f>'P一般'!H20+'P原料'!H20</f>
        <v>171714</v>
      </c>
      <c r="I20" s="65">
        <f>'P一般'!I20+'P原料'!I20</f>
        <v>241642</v>
      </c>
      <c r="J20" s="66">
        <f>'P一般'!J20</f>
        <v>1175840</v>
      </c>
      <c r="K20" s="65">
        <f>'P一般'!K20+'P原料'!K20</f>
        <v>228239</v>
      </c>
      <c r="L20" s="64">
        <f>'P一般'!L20+'P原料'!L20</f>
        <v>161002</v>
      </c>
      <c r="M20" s="64">
        <f>'P一般'!M20+'P原料'!M20</f>
        <v>136632</v>
      </c>
      <c r="N20" s="64">
        <f>'P一般'!N20+'P原料'!N20</f>
        <v>167087</v>
      </c>
      <c r="O20" s="64">
        <f>'P一般'!O20+'P原料'!O20</f>
        <v>146295</v>
      </c>
      <c r="P20" s="65">
        <f>'P一般'!P20+'P原料'!P20</f>
        <v>261516</v>
      </c>
      <c r="Q20" s="66">
        <f>'P一般'!Q20</f>
        <v>1100771</v>
      </c>
      <c r="R20" s="67">
        <f>'P一般'!R20</f>
        <v>2276611</v>
      </c>
      <c r="S20" s="35"/>
    </row>
    <row r="21" spans="1:19" s="36" customFormat="1" ht="13.5" customHeight="1">
      <c r="A21" s="114"/>
      <c r="B21" s="37" t="s">
        <v>28</v>
      </c>
      <c r="C21" s="38" t="s">
        <v>5</v>
      </c>
      <c r="D21" s="63">
        <f>'P一般'!D21+'P原料'!D21</f>
        <v>14307297</v>
      </c>
      <c r="E21" s="64">
        <f>'P一般'!E21+'P原料'!E21</f>
        <v>10490766</v>
      </c>
      <c r="F21" s="64">
        <f>'P一般'!F21+'P原料'!F21</f>
        <v>7675981</v>
      </c>
      <c r="G21" s="64">
        <f>'P一般'!G21+'P原料'!G21</f>
        <v>11756445</v>
      </c>
      <c r="H21" s="64">
        <f>'P一般'!H21+'P原料'!H21</f>
        <v>10602882</v>
      </c>
      <c r="I21" s="65">
        <f>'P一般'!I21+'P原料'!I21</f>
        <v>15891455</v>
      </c>
      <c r="J21" s="66">
        <f>'P一般'!J21</f>
        <v>70724826</v>
      </c>
      <c r="K21" s="71">
        <f>'P一般'!K21+'P原料'!K21</f>
        <v>15824664</v>
      </c>
      <c r="L21" s="72">
        <f>'P一般'!L21+'P原料'!L21</f>
        <v>9878978</v>
      </c>
      <c r="M21" s="72">
        <f>'P一般'!M21+'P原料'!M21</f>
        <v>8305032</v>
      </c>
      <c r="N21" s="72">
        <f>'P一般'!N21+'P原料'!N21</f>
        <v>11141585</v>
      </c>
      <c r="O21" s="72">
        <f>'P一般'!O21+'P原料'!O21</f>
        <v>9809871</v>
      </c>
      <c r="P21" s="71">
        <f>'P一般'!P21+'P原料'!P21</f>
        <v>16507283</v>
      </c>
      <c r="Q21" s="66">
        <f>'P一般'!Q21</f>
        <v>71467413</v>
      </c>
      <c r="R21" s="67">
        <f>'P一般'!R21</f>
        <v>142192239</v>
      </c>
      <c r="S21" s="35"/>
    </row>
    <row r="22" spans="1:19" s="36" customFormat="1" ht="13.5" customHeight="1" thickBot="1">
      <c r="A22" s="115"/>
      <c r="B22" s="18" t="s">
        <v>30</v>
      </c>
      <c r="C22" s="40" t="s">
        <v>6</v>
      </c>
      <c r="D22" s="82">
        <f aca="true" t="shared" si="10" ref="D22:I22">IF(D20=0,,D21/D20*1000)</f>
        <v>61309.45483840557</v>
      </c>
      <c r="E22" s="83">
        <f t="shared" si="10"/>
        <v>56531.138353765324</v>
      </c>
      <c r="F22" s="83">
        <f t="shared" si="10"/>
        <v>56988.71507799217</v>
      </c>
      <c r="G22" s="83">
        <f t="shared" si="10"/>
        <v>56290.255393720014</v>
      </c>
      <c r="H22" s="83">
        <f t="shared" si="10"/>
        <v>61747.33568608267</v>
      </c>
      <c r="I22" s="87">
        <f t="shared" si="10"/>
        <v>65764.45733771447</v>
      </c>
      <c r="J22" s="88">
        <f>(J21/J20)*1000</f>
        <v>60148.341611103555</v>
      </c>
      <c r="K22" s="87">
        <f aca="true" t="shared" si="11" ref="K22:R22">IF(K20=0,,K21/K20*1000)</f>
        <v>69333.74226140142</v>
      </c>
      <c r="L22" s="83">
        <f t="shared" si="11"/>
        <v>61359.34957329722</v>
      </c>
      <c r="M22" s="83">
        <f t="shared" si="11"/>
        <v>60783.945195854554</v>
      </c>
      <c r="N22" s="83">
        <f t="shared" si="11"/>
        <v>66681.339661374</v>
      </c>
      <c r="O22" s="83">
        <f t="shared" si="11"/>
        <v>67055.40859222804</v>
      </c>
      <c r="P22" s="87">
        <f t="shared" si="11"/>
        <v>63121.5030820294</v>
      </c>
      <c r="Q22" s="88">
        <f t="shared" si="11"/>
        <v>64924.86902362072</v>
      </c>
      <c r="R22" s="90">
        <f t="shared" si="11"/>
        <v>62457.8546796093</v>
      </c>
      <c r="S22" s="41"/>
    </row>
    <row r="23" spans="1:19" s="36" customFormat="1" ht="13.5" customHeight="1">
      <c r="A23" s="104" t="s">
        <v>42</v>
      </c>
      <c r="B23" s="37" t="s">
        <v>26</v>
      </c>
      <c r="C23" s="38" t="s">
        <v>4</v>
      </c>
      <c r="D23" s="63">
        <f>'P一般'!D23+'P原料'!D23</f>
        <v>33358</v>
      </c>
      <c r="E23" s="64">
        <f>'P一般'!E23+'P原料'!E23</f>
        <v>34952</v>
      </c>
      <c r="F23" s="64">
        <f>'P一般'!F23+'P原料'!F23</f>
        <v>35723</v>
      </c>
      <c r="G23" s="64">
        <f>'P一般'!G23+'P原料'!G23</f>
        <v>21007</v>
      </c>
      <c r="H23" s="64">
        <f>'P一般'!H23+'P原料'!H23</f>
        <v>36589</v>
      </c>
      <c r="I23" s="65">
        <f>'P一般'!I23+'P原料'!I23</f>
        <v>58652</v>
      </c>
      <c r="J23" s="66">
        <f>'P一般'!J23</f>
        <v>220281</v>
      </c>
      <c r="K23" s="65">
        <f>'P一般'!K23+'P原料'!K23</f>
        <v>0</v>
      </c>
      <c r="L23" s="64">
        <f>'P一般'!L23+'P原料'!L23</f>
        <v>50964</v>
      </c>
      <c r="M23" s="64">
        <f>'P一般'!M23+'P原料'!M23</f>
        <v>46813</v>
      </c>
      <c r="N23" s="64">
        <f>'P一般'!N23+'P原料'!N23</f>
        <v>42825</v>
      </c>
      <c r="O23" s="64">
        <f>'P一般'!O23+'P原料'!O23</f>
        <v>44214</v>
      </c>
      <c r="P23" s="65">
        <f>'P一般'!P23+'P原料'!P23</f>
        <v>42039</v>
      </c>
      <c r="Q23" s="66">
        <f>'P一般'!Q23</f>
        <v>226855</v>
      </c>
      <c r="R23" s="67">
        <f>'P一般'!R23</f>
        <v>447136</v>
      </c>
      <c r="S23" s="35"/>
    </row>
    <row r="24" spans="1:19" s="36" customFormat="1" ht="13.5" customHeight="1">
      <c r="A24" s="105"/>
      <c r="B24" s="37" t="s">
        <v>28</v>
      </c>
      <c r="C24" s="38" t="s">
        <v>5</v>
      </c>
      <c r="D24" s="63">
        <f>'P一般'!D24+'P原料'!D24</f>
        <v>2071749</v>
      </c>
      <c r="E24" s="64">
        <f>'P一般'!E24+'P原料'!E24</f>
        <v>1890790</v>
      </c>
      <c r="F24" s="64">
        <f>'P一般'!F24+'P原料'!F24</f>
        <v>2050530</v>
      </c>
      <c r="G24" s="64">
        <f>'P一般'!G24+'P原料'!G24</f>
        <v>1312147</v>
      </c>
      <c r="H24" s="64">
        <f>'P一般'!H24+'P原料'!H24</f>
        <v>2425789</v>
      </c>
      <c r="I24" s="65">
        <f>'P一般'!I24+'P原料'!I24</f>
        <v>4152663</v>
      </c>
      <c r="J24" s="66">
        <f>'P一般'!J24</f>
        <v>13903668</v>
      </c>
      <c r="K24" s="71">
        <f>'P一般'!K24+'P原料'!K24</f>
        <v>0</v>
      </c>
      <c r="L24" s="72">
        <f>'P一般'!L24+'P原料'!L24</f>
        <v>3204183</v>
      </c>
      <c r="M24" s="72">
        <f>'P一般'!M24+'P原料'!M24</f>
        <v>2812606</v>
      </c>
      <c r="N24" s="72">
        <f>'P一般'!N24+'P原料'!N24</f>
        <v>2935866</v>
      </c>
      <c r="O24" s="72">
        <f>'P一般'!O24+'P原料'!O24</f>
        <v>3047140</v>
      </c>
      <c r="P24" s="71">
        <f>'P一般'!P24+'P原料'!P24</f>
        <v>2713476</v>
      </c>
      <c r="Q24" s="66">
        <f>'P一般'!Q24</f>
        <v>14713271</v>
      </c>
      <c r="R24" s="67">
        <f>'P一般'!R24</f>
        <v>28616939</v>
      </c>
      <c r="S24" s="35"/>
    </row>
    <row r="25" spans="1:19" s="36" customFormat="1" ht="13.5" customHeight="1" thickBot="1">
      <c r="A25" s="106"/>
      <c r="B25" s="18" t="s">
        <v>30</v>
      </c>
      <c r="C25" s="40" t="s">
        <v>6</v>
      </c>
      <c r="D25" s="82">
        <f aca="true" t="shared" si="12" ref="D25:I25">IF(D23=0,,D24/D23*1000)</f>
        <v>62106.511181725524</v>
      </c>
      <c r="E25" s="83">
        <f t="shared" si="12"/>
        <v>54096.76127260243</v>
      </c>
      <c r="F25" s="83">
        <f t="shared" si="12"/>
        <v>57400.83419645607</v>
      </c>
      <c r="G25" s="83">
        <f t="shared" si="12"/>
        <v>62462.36968629504</v>
      </c>
      <c r="H25" s="83">
        <f t="shared" si="12"/>
        <v>66298.31370083905</v>
      </c>
      <c r="I25" s="87">
        <f t="shared" si="12"/>
        <v>70801.72884130124</v>
      </c>
      <c r="J25" s="88">
        <f>(J24/J23)*1000</f>
        <v>63117.87217236166</v>
      </c>
      <c r="K25" s="87">
        <f aca="true" t="shared" si="13" ref="K25:P25">IF(K23=0,,K24/K23*1000)</f>
        <v>0</v>
      </c>
      <c r="L25" s="83">
        <f t="shared" si="13"/>
        <v>62871.497527666594</v>
      </c>
      <c r="M25" s="83">
        <f t="shared" si="13"/>
        <v>60081.72943413154</v>
      </c>
      <c r="N25" s="83">
        <f t="shared" si="13"/>
        <v>68554.95621716286</v>
      </c>
      <c r="O25" s="83">
        <f t="shared" si="13"/>
        <v>68917.98977699371</v>
      </c>
      <c r="P25" s="87">
        <f t="shared" si="13"/>
        <v>64546.63526725184</v>
      </c>
      <c r="Q25" s="88">
        <f>IF(Q23=0,,Q24/Q23*1000)</f>
        <v>64857.60067003152</v>
      </c>
      <c r="R25" s="90">
        <f>IF(R23=0,,R24/R23*1000)</f>
        <v>64000.52556716524</v>
      </c>
      <c r="S25" s="41"/>
    </row>
    <row r="26" spans="1:19" s="36" customFormat="1" ht="13.5" customHeight="1">
      <c r="A26" s="104" t="s">
        <v>44</v>
      </c>
      <c r="B26" s="37" t="s">
        <v>26</v>
      </c>
      <c r="C26" s="38" t="s">
        <v>4</v>
      </c>
      <c r="D26" s="63">
        <f>'P一般'!D26+'P原料'!D26</f>
        <v>409</v>
      </c>
      <c r="E26" s="64">
        <f>'P一般'!E26+'P原料'!E26</f>
        <v>0</v>
      </c>
      <c r="F26" s="64">
        <f>'P一般'!F26+'P原料'!F26</f>
        <v>0</v>
      </c>
      <c r="G26" s="64">
        <f>'P一般'!G26+'P原料'!G26</f>
        <v>0</v>
      </c>
      <c r="H26" s="64">
        <f>'P一般'!H26+'P原料'!H26</f>
        <v>0</v>
      </c>
      <c r="I26" s="65">
        <f>'P一般'!I26+'P原料'!I26</f>
        <v>50</v>
      </c>
      <c r="J26" s="66">
        <f>'P一般'!J26</f>
        <v>459</v>
      </c>
      <c r="K26" s="65">
        <f>'P一般'!K26+'P原料'!K26</f>
        <v>0</v>
      </c>
      <c r="L26" s="64">
        <f>'P一般'!L26+'P原料'!L26</f>
        <v>0</v>
      </c>
      <c r="M26" s="64">
        <f>'P一般'!M26+'P原料'!M26</f>
        <v>0</v>
      </c>
      <c r="N26" s="64">
        <f>'P一般'!N26+'P原料'!N26</f>
        <v>0</v>
      </c>
      <c r="O26" s="64">
        <f>'P一般'!O26+'P原料'!O26</f>
        <v>0</v>
      </c>
      <c r="P26" s="65">
        <f>'P一般'!P26+'P原料'!P26</f>
        <v>121</v>
      </c>
      <c r="Q26" s="66">
        <f>'P一般'!Q26</f>
        <v>121</v>
      </c>
      <c r="R26" s="67">
        <f>'P一般'!R26</f>
        <v>580</v>
      </c>
      <c r="S26" s="35"/>
    </row>
    <row r="27" spans="1:19" s="36" customFormat="1" ht="13.5" customHeight="1">
      <c r="A27" s="105"/>
      <c r="B27" s="37" t="s">
        <v>28</v>
      </c>
      <c r="C27" s="38" t="s">
        <v>5</v>
      </c>
      <c r="D27" s="63">
        <f>'P一般'!D27+'P原料'!D27</f>
        <v>20824</v>
      </c>
      <c r="E27" s="64">
        <f>'P一般'!E27+'P原料'!E27</f>
        <v>0</v>
      </c>
      <c r="F27" s="64">
        <f>'P一般'!F27+'P原料'!F27</f>
        <v>0</v>
      </c>
      <c r="G27" s="64">
        <f>'P一般'!G27+'P原料'!G27</f>
        <v>0</v>
      </c>
      <c r="H27" s="64">
        <f>'P一般'!H27+'P原料'!H27</f>
        <v>0</v>
      </c>
      <c r="I27" s="65">
        <f>'P一般'!I27+'P原料'!I27</f>
        <v>3004</v>
      </c>
      <c r="J27" s="66">
        <f>'P一般'!J27</f>
        <v>23828</v>
      </c>
      <c r="K27" s="71">
        <f>'P一般'!K27+'P原料'!K27</f>
        <v>0</v>
      </c>
      <c r="L27" s="72">
        <f>'P一般'!L27+'P原料'!L27</f>
        <v>0</v>
      </c>
      <c r="M27" s="72">
        <f>'P一般'!M27+'P原料'!M27</f>
        <v>0</v>
      </c>
      <c r="N27" s="72">
        <f>'P一般'!N27+'P原料'!N27</f>
        <v>0</v>
      </c>
      <c r="O27" s="72">
        <f>'P一般'!O27+'P原料'!O27</f>
        <v>0</v>
      </c>
      <c r="P27" s="71">
        <f>'P一般'!P27+'P原料'!P27</f>
        <v>7833</v>
      </c>
      <c r="Q27" s="66">
        <f>'P一般'!Q27</f>
        <v>7833</v>
      </c>
      <c r="R27" s="67">
        <f>'P一般'!R27</f>
        <v>31661</v>
      </c>
      <c r="S27" s="35"/>
    </row>
    <row r="28" spans="1:19" s="36" customFormat="1" ht="13.5" customHeight="1" thickBot="1">
      <c r="A28" s="106"/>
      <c r="B28" s="18" t="s">
        <v>30</v>
      </c>
      <c r="C28" s="40" t="s">
        <v>6</v>
      </c>
      <c r="D28" s="82">
        <f aca="true" t="shared" si="14" ref="D28:I28">IF(D26=0,,D27/D26*1000)</f>
        <v>50914.42542787286</v>
      </c>
      <c r="E28" s="83">
        <f t="shared" si="14"/>
        <v>0</v>
      </c>
      <c r="F28" s="83">
        <f t="shared" si="14"/>
        <v>0</v>
      </c>
      <c r="G28" s="83">
        <f t="shared" si="14"/>
        <v>0</v>
      </c>
      <c r="H28" s="83">
        <f t="shared" si="14"/>
        <v>0</v>
      </c>
      <c r="I28" s="87">
        <f t="shared" si="14"/>
        <v>60080</v>
      </c>
      <c r="J28" s="88">
        <f>(J27/J26)*1000</f>
        <v>51912.85403050109</v>
      </c>
      <c r="K28" s="87">
        <f aca="true" t="shared" si="15" ref="K28:P28">IF(K26=0,,K27/K26*1000)</f>
        <v>0</v>
      </c>
      <c r="L28" s="83">
        <f t="shared" si="15"/>
        <v>0</v>
      </c>
      <c r="M28" s="83">
        <f t="shared" si="15"/>
        <v>0</v>
      </c>
      <c r="N28" s="83">
        <f t="shared" si="15"/>
        <v>0</v>
      </c>
      <c r="O28" s="83">
        <f t="shared" si="15"/>
        <v>0</v>
      </c>
      <c r="P28" s="87">
        <f t="shared" si="15"/>
        <v>64735.537190082636</v>
      </c>
      <c r="Q28" s="88">
        <f>IF(Q26=0,,Q27/Q26*1000)</f>
        <v>64735.537190082636</v>
      </c>
      <c r="R28" s="90">
        <f>IF(R26=0,,R27/R26*1000)</f>
        <v>54587.93103448276</v>
      </c>
      <c r="S28" s="41"/>
    </row>
    <row r="29" spans="1:19" s="36" customFormat="1" ht="13.5" customHeight="1">
      <c r="A29" s="104" t="s">
        <v>46</v>
      </c>
      <c r="B29" s="37" t="s">
        <v>26</v>
      </c>
      <c r="C29" s="38" t="s">
        <v>4</v>
      </c>
      <c r="D29" s="63">
        <f>'P一般'!D29+'P原料'!D29</f>
        <v>0</v>
      </c>
      <c r="E29" s="64">
        <f>'P一般'!E29+'P原料'!E29</f>
        <v>0</v>
      </c>
      <c r="F29" s="64">
        <f>'P一般'!F29+'P原料'!F29</f>
        <v>0</v>
      </c>
      <c r="G29" s="64">
        <f>'P一般'!G29+'P原料'!G29</f>
        <v>0</v>
      </c>
      <c r="H29" s="64">
        <f>'P一般'!H29+'P原料'!H29</f>
        <v>0</v>
      </c>
      <c r="I29" s="65">
        <f>'P一般'!I29+'P原料'!I29</f>
        <v>0</v>
      </c>
      <c r="J29" s="66">
        <f>'P一般'!J29</f>
        <v>0</v>
      </c>
      <c r="K29" s="65">
        <f>'P一般'!K29+'P原料'!K29</f>
        <v>0</v>
      </c>
      <c r="L29" s="64">
        <f>'P一般'!L29+'P原料'!L29</f>
        <v>0</v>
      </c>
      <c r="M29" s="64">
        <f>'P一般'!M29+'P原料'!M29</f>
        <v>0</v>
      </c>
      <c r="N29" s="64">
        <f>'P一般'!N29+'P原料'!N29</f>
        <v>0</v>
      </c>
      <c r="O29" s="64">
        <f>'P一般'!O29+'P原料'!O29</f>
        <v>0</v>
      </c>
      <c r="P29" s="65">
        <f>'P一般'!P29+'P原料'!P29</f>
        <v>0</v>
      </c>
      <c r="Q29" s="66">
        <f>'P一般'!Q29</f>
        <v>0</v>
      </c>
      <c r="R29" s="67">
        <f>'P一般'!R29</f>
        <v>0</v>
      </c>
      <c r="S29" s="35"/>
    </row>
    <row r="30" spans="1:19" s="36" customFormat="1" ht="13.5" customHeight="1">
      <c r="A30" s="105"/>
      <c r="B30" s="37" t="s">
        <v>28</v>
      </c>
      <c r="C30" s="38" t="s">
        <v>5</v>
      </c>
      <c r="D30" s="63">
        <f>'P一般'!D30+'P原料'!D30</f>
        <v>0</v>
      </c>
      <c r="E30" s="64">
        <f>'P一般'!E30+'P原料'!E30</f>
        <v>0</v>
      </c>
      <c r="F30" s="64">
        <f>'P一般'!F30+'P原料'!F30</f>
        <v>0</v>
      </c>
      <c r="G30" s="64">
        <f>'P一般'!G30+'P原料'!G30</f>
        <v>0</v>
      </c>
      <c r="H30" s="64">
        <f>'P一般'!H30+'P原料'!H30</f>
        <v>0</v>
      </c>
      <c r="I30" s="65">
        <f>'P一般'!I30+'P原料'!I30</f>
        <v>0</v>
      </c>
      <c r="J30" s="66">
        <f>'P一般'!J30</f>
        <v>0</v>
      </c>
      <c r="K30" s="71">
        <f>'P一般'!K30+'P原料'!K30</f>
        <v>0</v>
      </c>
      <c r="L30" s="72">
        <f>'P一般'!L30+'P原料'!L30</f>
        <v>0</v>
      </c>
      <c r="M30" s="72">
        <f>'P一般'!M30+'P原料'!M30</f>
        <v>0</v>
      </c>
      <c r="N30" s="72">
        <f>'P一般'!N30+'P原料'!N30</f>
        <v>0</v>
      </c>
      <c r="O30" s="72">
        <f>'P一般'!O30+'P原料'!O30</f>
        <v>0</v>
      </c>
      <c r="P30" s="71">
        <f>'P一般'!P30+'P原料'!P30</f>
        <v>0</v>
      </c>
      <c r="Q30" s="66">
        <f>'P一般'!Q30</f>
        <v>0</v>
      </c>
      <c r="R30" s="67">
        <f>'P一般'!R30</f>
        <v>0</v>
      </c>
      <c r="S30" s="35"/>
    </row>
    <row r="31" spans="1:19" s="36" customFormat="1" ht="13.5" customHeight="1" thickBot="1">
      <c r="A31" s="106"/>
      <c r="B31" s="18" t="s">
        <v>30</v>
      </c>
      <c r="C31" s="40" t="s">
        <v>6</v>
      </c>
      <c r="D31" s="82">
        <f aca="true" t="shared" si="16" ref="D31:I31">IF(D29=0,,D30/D29*1000)</f>
        <v>0</v>
      </c>
      <c r="E31" s="83">
        <f t="shared" si="16"/>
        <v>0</v>
      </c>
      <c r="F31" s="83">
        <f t="shared" si="16"/>
        <v>0</v>
      </c>
      <c r="G31" s="83">
        <f t="shared" si="16"/>
        <v>0</v>
      </c>
      <c r="H31" s="83">
        <f t="shared" si="16"/>
        <v>0</v>
      </c>
      <c r="I31" s="87">
        <f t="shared" si="16"/>
        <v>0</v>
      </c>
      <c r="J31" s="88" t="e">
        <f>(J30/J29)*1000</f>
        <v>#DIV/0!</v>
      </c>
      <c r="K31" s="87">
        <f aca="true" t="shared" si="17" ref="K31:R31">IF(K29=0,,K30/K29*1000)</f>
        <v>0</v>
      </c>
      <c r="L31" s="83">
        <f t="shared" si="17"/>
        <v>0</v>
      </c>
      <c r="M31" s="83">
        <f t="shared" si="17"/>
        <v>0</v>
      </c>
      <c r="N31" s="83">
        <f t="shared" si="17"/>
        <v>0</v>
      </c>
      <c r="O31" s="83">
        <f t="shared" si="17"/>
        <v>0</v>
      </c>
      <c r="P31" s="87">
        <f t="shared" si="17"/>
        <v>0</v>
      </c>
      <c r="Q31" s="88">
        <f t="shared" si="17"/>
        <v>0</v>
      </c>
      <c r="R31" s="90">
        <f t="shared" si="17"/>
        <v>0</v>
      </c>
      <c r="S31" s="41"/>
    </row>
    <row r="32" spans="1:19" s="36" customFormat="1" ht="13.5" customHeight="1">
      <c r="A32" s="104" t="s">
        <v>48</v>
      </c>
      <c r="B32" s="37" t="s">
        <v>26</v>
      </c>
      <c r="C32" s="38" t="s">
        <v>4</v>
      </c>
      <c r="D32" s="63">
        <f>'P一般'!D32+'P原料'!D32</f>
        <v>0</v>
      </c>
      <c r="E32" s="64">
        <f>'P一般'!E32+'P原料'!E32</f>
        <v>0</v>
      </c>
      <c r="F32" s="64">
        <f>'P一般'!F32+'P原料'!F32</f>
        <v>0</v>
      </c>
      <c r="G32" s="64">
        <f>'P一般'!G32+'P原料'!G32</f>
        <v>0</v>
      </c>
      <c r="H32" s="64">
        <f>'P一般'!H32+'P原料'!H32</f>
        <v>0</v>
      </c>
      <c r="I32" s="65">
        <f>'P一般'!I32+'P原料'!I32</f>
        <v>0</v>
      </c>
      <c r="J32" s="66">
        <f>'P一般'!J32</f>
        <v>0</v>
      </c>
      <c r="K32" s="65">
        <f>'P一般'!K32+'P原料'!K32</f>
        <v>0</v>
      </c>
      <c r="L32" s="64">
        <f>'P一般'!L32+'P原料'!L32</f>
        <v>0</v>
      </c>
      <c r="M32" s="64">
        <f>'P一般'!M32+'P原料'!M32</f>
        <v>0</v>
      </c>
      <c r="N32" s="64">
        <f>'P一般'!N32+'P原料'!N32</f>
        <v>0</v>
      </c>
      <c r="O32" s="64">
        <f>'P一般'!O32+'P原料'!O32</f>
        <v>0</v>
      </c>
      <c r="P32" s="65">
        <f>'P一般'!P32+'P原料'!P32</f>
        <v>46151</v>
      </c>
      <c r="Q32" s="66">
        <f>'P一般'!Q32</f>
        <v>46151</v>
      </c>
      <c r="R32" s="67">
        <f>'P一般'!R32</f>
        <v>46151</v>
      </c>
      <c r="S32" s="35"/>
    </row>
    <row r="33" spans="1:19" s="36" customFormat="1" ht="13.5" customHeight="1">
      <c r="A33" s="105"/>
      <c r="B33" s="37" t="s">
        <v>28</v>
      </c>
      <c r="C33" s="38" t="s">
        <v>5</v>
      </c>
      <c r="D33" s="63">
        <f>'P一般'!D33+'P原料'!D33</f>
        <v>0</v>
      </c>
      <c r="E33" s="64">
        <f>'P一般'!E33+'P原料'!E33</f>
        <v>0</v>
      </c>
      <c r="F33" s="64">
        <f>'P一般'!F33+'P原料'!F33</f>
        <v>0</v>
      </c>
      <c r="G33" s="64">
        <f>'P一般'!G33+'P原料'!G33</f>
        <v>0</v>
      </c>
      <c r="H33" s="64">
        <f>'P一般'!H33+'P原料'!H33</f>
        <v>0</v>
      </c>
      <c r="I33" s="65">
        <f>'P一般'!I33+'P原料'!I33</f>
        <v>0</v>
      </c>
      <c r="J33" s="66">
        <f>'P一般'!J33</f>
        <v>0</v>
      </c>
      <c r="K33" s="71">
        <f>'P一般'!K33+'P原料'!K33</f>
        <v>0</v>
      </c>
      <c r="L33" s="72">
        <f>'P一般'!L33+'P原料'!L33</f>
        <v>0</v>
      </c>
      <c r="M33" s="72">
        <f>'P一般'!M33+'P原料'!M33</f>
        <v>0</v>
      </c>
      <c r="N33" s="72">
        <f>'P一般'!N33+'P原料'!N33</f>
        <v>0</v>
      </c>
      <c r="O33" s="72">
        <f>'P一般'!O33+'P原料'!O33</f>
        <v>0</v>
      </c>
      <c r="P33" s="71">
        <f>'P一般'!P33+'P原料'!P33</f>
        <v>3110009</v>
      </c>
      <c r="Q33" s="66">
        <f>'P一般'!Q33</f>
        <v>3110009</v>
      </c>
      <c r="R33" s="67">
        <f>'P一般'!R33</f>
        <v>3110009</v>
      </c>
      <c r="S33" s="35"/>
    </row>
    <row r="34" spans="1:19" s="36" customFormat="1" ht="13.5" customHeight="1" thickBot="1">
      <c r="A34" s="106"/>
      <c r="B34" s="18" t="s">
        <v>30</v>
      </c>
      <c r="C34" s="40" t="s">
        <v>6</v>
      </c>
      <c r="D34" s="82">
        <f aca="true" t="shared" si="18" ref="D34:I34">IF(D32=0,,D33/D32*1000)</f>
        <v>0</v>
      </c>
      <c r="E34" s="83">
        <f t="shared" si="18"/>
        <v>0</v>
      </c>
      <c r="F34" s="83">
        <f t="shared" si="18"/>
        <v>0</v>
      </c>
      <c r="G34" s="83">
        <f t="shared" si="18"/>
        <v>0</v>
      </c>
      <c r="H34" s="83">
        <f t="shared" si="18"/>
        <v>0</v>
      </c>
      <c r="I34" s="87">
        <f t="shared" si="18"/>
        <v>0</v>
      </c>
      <c r="J34" s="88">
        <f>IF(J32=0,,J33/J32*1000)</f>
        <v>0</v>
      </c>
      <c r="K34" s="87">
        <f aca="true" t="shared" si="19" ref="K34:P34">IF(K32=0,,K33/K32*1000)</f>
        <v>0</v>
      </c>
      <c r="L34" s="83">
        <f t="shared" si="19"/>
        <v>0</v>
      </c>
      <c r="M34" s="83">
        <f t="shared" si="19"/>
        <v>0</v>
      </c>
      <c r="N34" s="83">
        <f t="shared" si="19"/>
        <v>0</v>
      </c>
      <c r="O34" s="83">
        <f t="shared" si="19"/>
        <v>0</v>
      </c>
      <c r="P34" s="87">
        <f t="shared" si="19"/>
        <v>67387.68390717427</v>
      </c>
      <c r="Q34" s="88">
        <f>IF(Q32=0,,Q33/Q32*1000)</f>
        <v>67387.68390717427</v>
      </c>
      <c r="R34" s="90">
        <f>IF(R32=0,,R33/R32*1000)</f>
        <v>67387.68390717427</v>
      </c>
      <c r="S34" s="41"/>
    </row>
    <row r="35" spans="1:19" s="36" customFormat="1" ht="13.5" customHeight="1">
      <c r="A35" s="104" t="s">
        <v>50</v>
      </c>
      <c r="B35" s="37" t="s">
        <v>26</v>
      </c>
      <c r="C35" s="38" t="s">
        <v>4</v>
      </c>
      <c r="D35" s="63">
        <f>'P一般'!D35+'P原料'!D35</f>
        <v>13593</v>
      </c>
      <c r="E35" s="64">
        <f>'P一般'!E35+'P原料'!E35</f>
        <v>0</v>
      </c>
      <c r="F35" s="64">
        <f>'P一般'!F35+'P原料'!F35</f>
        <v>0</v>
      </c>
      <c r="G35" s="64">
        <f>'P一般'!G35+'P原料'!G35</f>
        <v>285</v>
      </c>
      <c r="H35" s="64">
        <f>'P一般'!H35+'P原料'!H35</f>
        <v>0</v>
      </c>
      <c r="I35" s="65">
        <f>'P一般'!I35+'P原料'!I35</f>
        <v>9890</v>
      </c>
      <c r="J35" s="66">
        <f>'P一般'!J35</f>
        <v>23768</v>
      </c>
      <c r="K35" s="65">
        <f>'P一般'!K35+'P原料'!K35</f>
        <v>0</v>
      </c>
      <c r="L35" s="64">
        <f>'P一般'!L35+'P原料'!L35</f>
        <v>0</v>
      </c>
      <c r="M35" s="64">
        <f>'P一般'!M35+'P原料'!M35</f>
        <v>22563</v>
      </c>
      <c r="N35" s="64">
        <f>'P一般'!N35+'P原料'!N35</f>
        <v>22465</v>
      </c>
      <c r="O35" s="64">
        <f>'P一般'!O35+'P原料'!O35</f>
        <v>10504</v>
      </c>
      <c r="P35" s="65">
        <f>'P一般'!P35+'P原料'!P35</f>
        <v>22061</v>
      </c>
      <c r="Q35" s="66">
        <f>'P一般'!Q35</f>
        <v>77593</v>
      </c>
      <c r="R35" s="67">
        <f>'P一般'!R35</f>
        <v>101361</v>
      </c>
      <c r="S35" s="35"/>
    </row>
    <row r="36" spans="1:19" s="36" customFormat="1" ht="13.5" customHeight="1">
      <c r="A36" s="105"/>
      <c r="B36" s="37" t="s">
        <v>28</v>
      </c>
      <c r="C36" s="38" t="s">
        <v>5</v>
      </c>
      <c r="D36" s="63">
        <f>'P一般'!D36+'P原料'!D36</f>
        <v>920915</v>
      </c>
      <c r="E36" s="64">
        <f>'P一般'!E36+'P原料'!E36</f>
        <v>0</v>
      </c>
      <c r="F36" s="64">
        <f>'P一般'!F36+'P原料'!F36</f>
        <v>0</v>
      </c>
      <c r="G36" s="64">
        <f>'P一般'!G36+'P原料'!G36</f>
        <v>20864</v>
      </c>
      <c r="H36" s="64">
        <f>'P一般'!H36+'P原料'!H36</f>
        <v>0</v>
      </c>
      <c r="I36" s="65">
        <f>'P一般'!I36+'P原料'!I36</f>
        <v>668944</v>
      </c>
      <c r="J36" s="66">
        <f>'P一般'!J36</f>
        <v>1610723</v>
      </c>
      <c r="K36" s="71">
        <f>'P一般'!K36+'P原料'!K36</f>
        <v>0</v>
      </c>
      <c r="L36" s="72">
        <f>'P一般'!L36+'P原料'!L36</f>
        <v>0</v>
      </c>
      <c r="M36" s="72">
        <f>'P一般'!M36+'P原料'!M36</f>
        <v>1324983</v>
      </c>
      <c r="N36" s="72">
        <f>'P一般'!N36+'P原料'!N36</f>
        <v>1388644</v>
      </c>
      <c r="O36" s="72">
        <f>'P一般'!O36+'P原料'!O36</f>
        <v>707266</v>
      </c>
      <c r="P36" s="71">
        <f>'P一般'!P36+'P原料'!P36</f>
        <v>1445472</v>
      </c>
      <c r="Q36" s="66">
        <f>'P一般'!Q36</f>
        <v>4866365</v>
      </c>
      <c r="R36" s="67">
        <f>'P一般'!R36</f>
        <v>6477088</v>
      </c>
      <c r="S36" s="35"/>
    </row>
    <row r="37" spans="1:19" s="36" customFormat="1" ht="13.5" customHeight="1" thickBot="1">
      <c r="A37" s="106"/>
      <c r="B37" s="18" t="s">
        <v>30</v>
      </c>
      <c r="C37" s="40" t="s">
        <v>6</v>
      </c>
      <c r="D37" s="82">
        <f aca="true" t="shared" si="20" ref="D37:I37">IF(D35=0,,D36/D35*1000)</f>
        <v>67749.20915176929</v>
      </c>
      <c r="E37" s="83">
        <f t="shared" si="20"/>
        <v>0</v>
      </c>
      <c r="F37" s="83">
        <f t="shared" si="20"/>
        <v>0</v>
      </c>
      <c r="G37" s="83">
        <f t="shared" si="20"/>
        <v>73207.01754385965</v>
      </c>
      <c r="H37" s="83">
        <f t="shared" si="20"/>
        <v>0</v>
      </c>
      <c r="I37" s="87">
        <f t="shared" si="20"/>
        <v>67638.42264914056</v>
      </c>
      <c r="J37" s="88">
        <f>(J36/J35)*1000</f>
        <v>67768.55435880175</v>
      </c>
      <c r="K37" s="87">
        <f aca="true" t="shared" si="21" ref="K37:P37">IF(K35=0,,K36/K35*1000)</f>
        <v>0</v>
      </c>
      <c r="L37" s="83">
        <f t="shared" si="21"/>
        <v>0</v>
      </c>
      <c r="M37" s="83">
        <f t="shared" si="21"/>
        <v>58723.706953862515</v>
      </c>
      <c r="N37" s="83">
        <f t="shared" si="21"/>
        <v>61813.66570220343</v>
      </c>
      <c r="O37" s="83">
        <f t="shared" si="21"/>
        <v>67333.01599390709</v>
      </c>
      <c r="P37" s="87">
        <f t="shared" si="21"/>
        <v>65521.59920221205</v>
      </c>
      <c r="Q37" s="88">
        <f>IF(Q35=0,,Q36/Q35*1000)</f>
        <v>62716.54659569806</v>
      </c>
      <c r="R37" s="90">
        <f>IF(R35=0,,R36/R35*1000)</f>
        <v>63901.184873866674</v>
      </c>
      <c r="S37" s="41"/>
    </row>
    <row r="38" spans="1:19" s="36" customFormat="1" ht="13.5" customHeight="1">
      <c r="A38" s="104" t="s">
        <v>52</v>
      </c>
      <c r="B38" s="37" t="s">
        <v>26</v>
      </c>
      <c r="C38" s="38" t="s">
        <v>4</v>
      </c>
      <c r="D38" s="63">
        <f>'P一般'!D38+'P原料'!D38</f>
        <v>12104</v>
      </c>
      <c r="E38" s="64">
        <f>'P一般'!E38+'P原料'!E38</f>
        <v>3</v>
      </c>
      <c r="F38" s="64">
        <f>'P一般'!F38+'P原料'!F38</f>
        <v>0</v>
      </c>
      <c r="G38" s="64">
        <f>'P一般'!G38+'P原料'!G38</f>
        <v>297</v>
      </c>
      <c r="H38" s="64">
        <f>'P一般'!H38+'P原料'!H38</f>
        <v>6</v>
      </c>
      <c r="I38" s="65">
        <f>'P一般'!I38+'P原料'!I38</f>
        <v>0</v>
      </c>
      <c r="J38" s="66">
        <f>'P一般'!J38</f>
        <v>12410</v>
      </c>
      <c r="K38" s="65">
        <f>'P一般'!K38+'P原料'!K38</f>
        <v>2</v>
      </c>
      <c r="L38" s="64">
        <f>'P一般'!L38+'P原料'!L38</f>
        <v>2</v>
      </c>
      <c r="M38" s="64">
        <f>'P一般'!M38+'P原料'!M38</f>
        <v>1</v>
      </c>
      <c r="N38" s="64">
        <f>'P一般'!N38+'P原料'!N38</f>
        <v>3</v>
      </c>
      <c r="O38" s="64">
        <f>'P一般'!O38+'P原料'!O38</f>
        <v>44720</v>
      </c>
      <c r="P38" s="65">
        <f>'P一般'!P38+'P原料'!P38</f>
        <v>31079</v>
      </c>
      <c r="Q38" s="66">
        <f>'P一般'!Q38</f>
        <v>75807</v>
      </c>
      <c r="R38" s="67">
        <f>'P一般'!R38</f>
        <v>88217</v>
      </c>
      <c r="S38" s="35"/>
    </row>
    <row r="39" spans="1:19" s="36" customFormat="1" ht="13.5" customHeight="1">
      <c r="A39" s="105"/>
      <c r="B39" s="37" t="s">
        <v>28</v>
      </c>
      <c r="C39" s="38" t="s">
        <v>5</v>
      </c>
      <c r="D39" s="63">
        <f>'P一般'!D39+'P原料'!D39</f>
        <v>786422</v>
      </c>
      <c r="E39" s="64">
        <f>'P一般'!E39+'P原料'!E39</f>
        <v>1204</v>
      </c>
      <c r="F39" s="64">
        <f>'P一般'!F39+'P原料'!F39</f>
        <v>0</v>
      </c>
      <c r="G39" s="64">
        <f>'P一般'!G39+'P原料'!G39</f>
        <v>16080</v>
      </c>
      <c r="H39" s="64">
        <f>'P一般'!H39+'P原料'!H39</f>
        <v>3508</v>
      </c>
      <c r="I39" s="65">
        <f>'P一般'!I39+'P原料'!I39</f>
        <v>0</v>
      </c>
      <c r="J39" s="66">
        <f>'P一般'!J39</f>
        <v>807214</v>
      </c>
      <c r="K39" s="71">
        <f>'P一般'!K39+'P原料'!K39</f>
        <v>1156</v>
      </c>
      <c r="L39" s="72">
        <f>'P一般'!L39+'P原料'!L39</f>
        <v>1133</v>
      </c>
      <c r="M39" s="72">
        <f>'P一般'!M39+'P原料'!M39</f>
        <v>622</v>
      </c>
      <c r="N39" s="72">
        <f>'P一般'!N39+'P原料'!N39</f>
        <v>2000</v>
      </c>
      <c r="O39" s="72">
        <f>'P一般'!O39+'P原料'!O39</f>
        <v>3073464</v>
      </c>
      <c r="P39" s="71">
        <f>'P一般'!P39+'P原料'!P39</f>
        <v>1990088</v>
      </c>
      <c r="Q39" s="66">
        <f>'P一般'!Q39</f>
        <v>5068463</v>
      </c>
      <c r="R39" s="67">
        <f>'P一般'!R39</f>
        <v>5875677</v>
      </c>
      <c r="S39" s="35"/>
    </row>
    <row r="40" spans="1:19" s="36" customFormat="1" ht="13.5" customHeight="1" thickBot="1">
      <c r="A40" s="106"/>
      <c r="B40" s="18" t="s">
        <v>30</v>
      </c>
      <c r="C40" s="40" t="s">
        <v>6</v>
      </c>
      <c r="D40" s="82">
        <f aca="true" t="shared" si="22" ref="D40:I40">IF(D38=0,,D39/D38*1000)</f>
        <v>64972.07534699272</v>
      </c>
      <c r="E40" s="83">
        <f>IF(E38=0,,E39/E38*1000)</f>
        <v>401333.3333333333</v>
      </c>
      <c r="F40" s="83">
        <f t="shared" si="22"/>
        <v>0</v>
      </c>
      <c r="G40" s="83">
        <f t="shared" si="22"/>
        <v>54141.41414141414</v>
      </c>
      <c r="H40" s="83">
        <f t="shared" si="22"/>
        <v>584666.6666666666</v>
      </c>
      <c r="I40" s="87">
        <f t="shared" si="22"/>
        <v>0</v>
      </c>
      <c r="J40" s="88">
        <f>(J39/J38)*1000</f>
        <v>65045.447219983886</v>
      </c>
      <c r="K40" s="87">
        <f aca="true" t="shared" si="23" ref="K40:P40">IF(K38=0,,K39/K38*1000)</f>
        <v>578000</v>
      </c>
      <c r="L40" s="83">
        <f t="shared" si="23"/>
        <v>566500</v>
      </c>
      <c r="M40" s="83">
        <f t="shared" si="23"/>
        <v>622000</v>
      </c>
      <c r="N40" s="83">
        <f t="shared" si="23"/>
        <v>666666.6666666666</v>
      </c>
      <c r="O40" s="83">
        <f t="shared" si="23"/>
        <v>68726.8336314848</v>
      </c>
      <c r="P40" s="87">
        <f t="shared" si="23"/>
        <v>64033.205701599145</v>
      </c>
      <c r="Q40" s="88">
        <f>IF(Q38=0,,Q39/Q38*1000)</f>
        <v>66860.09207592966</v>
      </c>
      <c r="R40" s="90">
        <f>IF(R38=0,,R39/R38*1000)</f>
        <v>66604.8153983926</v>
      </c>
      <c r="S40" s="41"/>
    </row>
    <row r="41" spans="1:19" s="36" customFormat="1" ht="18" customHeight="1">
      <c r="A41" s="104" t="s">
        <v>7</v>
      </c>
      <c r="B41" s="37" t="s">
        <v>26</v>
      </c>
      <c r="C41" s="47" t="s">
        <v>4</v>
      </c>
      <c r="D41" s="63">
        <f>'P一般'!D41+'P原料'!D41</f>
        <v>917305</v>
      </c>
      <c r="E41" s="64">
        <f>'P一般'!E41+'P原料'!E41</f>
        <v>833256</v>
      </c>
      <c r="F41" s="64">
        <f>'P一般'!F41+'P原料'!F41</f>
        <v>688760</v>
      </c>
      <c r="G41" s="64">
        <f>'P一般'!G41+'P原料'!G41</f>
        <v>860297</v>
      </c>
      <c r="H41" s="64">
        <f>'P一般'!H41+'P原料'!H41</f>
        <v>748433</v>
      </c>
      <c r="I41" s="65">
        <f>'P一般'!I41+'P原料'!I41</f>
        <v>998241</v>
      </c>
      <c r="J41" s="66">
        <f>'P一般'!J41</f>
        <v>5046292</v>
      </c>
      <c r="K41" s="65">
        <f>'P一般'!K41+'P原料'!K41</f>
        <v>775546</v>
      </c>
      <c r="L41" s="64">
        <f>'P一般'!L41+'P原料'!L41</f>
        <v>689612</v>
      </c>
      <c r="M41" s="64">
        <f>'P一般'!M41+'P原料'!M41</f>
        <v>769165</v>
      </c>
      <c r="N41" s="64">
        <f>'P一般'!N41+'P原料'!N41</f>
        <v>950356</v>
      </c>
      <c r="O41" s="64">
        <f>'P一般'!O41+'P原料'!O41</f>
        <v>741340</v>
      </c>
      <c r="P41" s="65">
        <f>'P一般'!P41+'P原料'!P41</f>
        <v>1184800</v>
      </c>
      <c r="Q41" s="66">
        <f>'P一般'!Q41</f>
        <v>5110819</v>
      </c>
      <c r="R41" s="67">
        <f>'P一般'!R41</f>
        <v>10157111</v>
      </c>
      <c r="S41" s="35"/>
    </row>
    <row r="42" spans="1:19" s="36" customFormat="1" ht="18" customHeight="1">
      <c r="A42" s="105"/>
      <c r="B42" s="37" t="s">
        <v>28</v>
      </c>
      <c r="C42" s="48" t="s">
        <v>5</v>
      </c>
      <c r="D42" s="63">
        <f>'P一般'!D42+'P原料'!D42</f>
        <v>58498281</v>
      </c>
      <c r="E42" s="64">
        <f>'P一般'!E42+'P原料'!E42</f>
        <v>46461056</v>
      </c>
      <c r="F42" s="64">
        <f>'P一般'!F42+'P原料'!F42</f>
        <v>39473503</v>
      </c>
      <c r="G42" s="64">
        <f>'P一般'!G42+'P原料'!G42</f>
        <v>50885734</v>
      </c>
      <c r="H42" s="64">
        <f>'P一般'!H42+'P原料'!H42</f>
        <v>47978681</v>
      </c>
      <c r="I42" s="65">
        <f>'P一般'!I42+'P原料'!I42</f>
        <v>67052979</v>
      </c>
      <c r="J42" s="66">
        <f>'P一般'!J42</f>
        <v>310350234</v>
      </c>
      <c r="K42" s="71">
        <f>'P一般'!K42+'P原料'!K42</f>
        <v>52501839</v>
      </c>
      <c r="L42" s="72">
        <f>'P一般'!L42+'P原料'!L42</f>
        <v>42359930</v>
      </c>
      <c r="M42" s="72">
        <f>'P一般'!M42+'P原料'!M42</f>
        <v>45313492</v>
      </c>
      <c r="N42" s="72">
        <f>'P一般'!N42+'P原料'!N42</f>
        <v>60888213</v>
      </c>
      <c r="O42" s="72">
        <f>'P一般'!O42+'P原料'!O42</f>
        <v>50852535</v>
      </c>
      <c r="P42" s="71">
        <f>'P一般'!P42+'P原料'!P42</f>
        <v>77105771</v>
      </c>
      <c r="Q42" s="66">
        <f>'P一般'!Q42</f>
        <v>329021780</v>
      </c>
      <c r="R42" s="67">
        <f>'P一般'!R42</f>
        <v>639372014</v>
      </c>
      <c r="S42" s="35"/>
    </row>
    <row r="43" spans="1:19" s="36" customFormat="1" ht="18" customHeight="1" thickBot="1">
      <c r="A43" s="107"/>
      <c r="B43" s="18" t="s">
        <v>30</v>
      </c>
      <c r="C43" s="49" t="s">
        <v>6</v>
      </c>
      <c r="D43" s="82">
        <f aca="true" t="shared" si="24" ref="D43:I43">IF(D41=0,,D42/D41*1000)</f>
        <v>63771.89811458566</v>
      </c>
      <c r="E43" s="83">
        <f t="shared" si="24"/>
        <v>55758.44158337894</v>
      </c>
      <c r="F43" s="83">
        <f t="shared" si="24"/>
        <v>57310.96898774609</v>
      </c>
      <c r="G43" s="83">
        <f t="shared" si="24"/>
        <v>59149.03109042575</v>
      </c>
      <c r="H43" s="83">
        <f t="shared" si="24"/>
        <v>64105.5124506803</v>
      </c>
      <c r="I43" s="87">
        <f t="shared" si="24"/>
        <v>67171.13302298743</v>
      </c>
      <c r="J43" s="88">
        <f>(J42/J41)*1000</f>
        <v>61500.64918954353</v>
      </c>
      <c r="K43" s="87">
        <f aca="true" t="shared" si="25" ref="K43:P43">IF(K41=0,,K42/K41*1000)</f>
        <v>67696.6150299273</v>
      </c>
      <c r="L43" s="83">
        <f t="shared" si="25"/>
        <v>61425.743751558846</v>
      </c>
      <c r="M43" s="83">
        <f t="shared" si="25"/>
        <v>58912.57662530146</v>
      </c>
      <c r="N43" s="83">
        <f>IF(N41=0,,N42/N41*1000)</f>
        <v>64068.846832134484</v>
      </c>
      <c r="O43" s="83">
        <f t="shared" si="25"/>
        <v>68595.42854830442</v>
      </c>
      <c r="P43" s="87">
        <f t="shared" si="25"/>
        <v>65079.1450033761</v>
      </c>
      <c r="Q43" s="88">
        <f>IF(Q41=0,,Q42/Q41*1000)</f>
        <v>64377.50583614877</v>
      </c>
      <c r="R43" s="90">
        <f>IF(R41=0,,R42/R41*1000)</f>
        <v>62948.215688496464</v>
      </c>
      <c r="S43" s="41"/>
    </row>
    <row r="44" spans="1:19" s="36" customFormat="1" ht="24" customHeight="1" thickBot="1">
      <c r="A44" s="108" t="s">
        <v>23</v>
      </c>
      <c r="B44" s="109"/>
      <c r="C44" s="110"/>
      <c r="D44" s="52">
        <f>'総合計'!D44</f>
        <v>117.55</v>
      </c>
      <c r="E44" s="53">
        <f>'総合計'!E44</f>
        <v>113.51</v>
      </c>
      <c r="F44" s="62">
        <f>'総合計'!F44</f>
        <v>112.71</v>
      </c>
      <c r="G44" s="54">
        <f>'総合計'!G44</f>
        <v>115.33</v>
      </c>
      <c r="H44" s="57">
        <f>'総合計'!H44</f>
        <v>115.89</v>
      </c>
      <c r="I44" s="42">
        <f>'総合計'!I44</f>
        <v>116.78</v>
      </c>
      <c r="J44" s="43">
        <f>'総合計'!J44</f>
        <v>115.44530318142787</v>
      </c>
      <c r="K44" s="44">
        <f>'総合計'!K44</f>
        <v>117.94</v>
      </c>
      <c r="L44" s="58">
        <f>'総合計'!L44</f>
        <v>118.16</v>
      </c>
      <c r="M44" s="45">
        <f>'総合計'!M44</f>
        <v>116.53</v>
      </c>
      <c r="N44" s="45">
        <f>'総合計'!N44</f>
        <v>119.2</v>
      </c>
      <c r="O44" s="54">
        <f>'総合計'!O44</f>
        <v>120.96</v>
      </c>
      <c r="P44" s="55">
        <f>'総合計'!P44</f>
        <v>118.44</v>
      </c>
      <c r="Q44" s="56">
        <f>'総合計'!Q44</f>
        <v>118.51657732664314</v>
      </c>
      <c r="R44" s="51">
        <f>'総合計'!R44</f>
        <v>116.98163203125084</v>
      </c>
      <c r="S44" s="35"/>
    </row>
    <row r="45" ht="15.75" customHeight="1">
      <c r="A45" s="59" t="s">
        <v>80</v>
      </c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85" zoomScaleNormal="85" workbookViewId="0" topLeftCell="A1">
      <pane xSplit="3" ySplit="4" topLeftCell="E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P29" sqref="P29:P40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8" width="10.7109375" style="0" customWidth="1"/>
    <col min="19" max="19" width="8.140625" style="0" customWidth="1"/>
  </cols>
  <sheetData>
    <row r="2" spans="1:16" ht="27" customHeight="1">
      <c r="A2" s="15" t="s">
        <v>55</v>
      </c>
      <c r="B2" s="26" t="s">
        <v>74</v>
      </c>
      <c r="C2" s="1"/>
      <c r="D2" s="111" t="s">
        <v>79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8" ht="18" customHeight="1" thickBot="1">
      <c r="A3" s="19" t="s">
        <v>0</v>
      </c>
      <c r="B3" s="32" t="s">
        <v>9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39199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16" t="s">
        <v>32</v>
      </c>
      <c r="B5" s="37" t="s">
        <v>26</v>
      </c>
      <c r="C5" s="38" t="s">
        <v>4</v>
      </c>
      <c r="D5" s="63">
        <v>44352</v>
      </c>
      <c r="E5" s="64">
        <v>88740</v>
      </c>
      <c r="F5" s="64">
        <v>35789</v>
      </c>
      <c r="G5" s="64">
        <v>47932</v>
      </c>
      <c r="H5" s="64">
        <v>65449</v>
      </c>
      <c r="I5" s="65">
        <v>62737</v>
      </c>
      <c r="J5" s="66">
        <f>SUM(D5:I5)</f>
        <v>344999</v>
      </c>
      <c r="K5" s="65">
        <v>70397</v>
      </c>
      <c r="L5" s="64">
        <v>54255</v>
      </c>
      <c r="M5" s="64">
        <v>45584</v>
      </c>
      <c r="N5" s="64">
        <v>60344</v>
      </c>
      <c r="O5" s="64"/>
      <c r="P5" s="65">
        <v>66146</v>
      </c>
      <c r="Q5" s="66">
        <f>SUM(K5:P5)</f>
        <v>296726</v>
      </c>
      <c r="R5" s="67">
        <f>J5+Q5</f>
        <v>641725</v>
      </c>
      <c r="S5" s="35"/>
    </row>
    <row r="6" spans="1:19" s="36" customFormat="1" ht="13.5" customHeight="1">
      <c r="A6" s="105"/>
      <c r="B6" s="37" t="s">
        <v>28</v>
      </c>
      <c r="C6" s="38" t="s">
        <v>5</v>
      </c>
      <c r="D6" s="63">
        <v>2910921</v>
      </c>
      <c r="E6" s="64">
        <v>4818333</v>
      </c>
      <c r="F6" s="64">
        <v>2033204</v>
      </c>
      <c r="G6" s="64">
        <v>2984127</v>
      </c>
      <c r="H6" s="64">
        <v>4286613</v>
      </c>
      <c r="I6" s="65">
        <v>4396155</v>
      </c>
      <c r="J6" s="66">
        <f>SUM(D6:I6)</f>
        <v>21429353</v>
      </c>
      <c r="K6" s="71">
        <v>4647472</v>
      </c>
      <c r="L6" s="72">
        <v>3439613</v>
      </c>
      <c r="M6" s="72">
        <v>2712333</v>
      </c>
      <c r="N6" s="72">
        <v>3930603</v>
      </c>
      <c r="O6" s="72"/>
      <c r="P6" s="71">
        <v>4360156</v>
      </c>
      <c r="Q6" s="66">
        <f>SUM(K6:P6)</f>
        <v>19090177</v>
      </c>
      <c r="R6" s="67">
        <f>J6+Q6</f>
        <v>40519530</v>
      </c>
      <c r="S6" s="35"/>
    </row>
    <row r="7" spans="1:19" s="36" customFormat="1" ht="13.5" customHeight="1" thickBot="1">
      <c r="A7" s="106"/>
      <c r="B7" s="18" t="s">
        <v>30</v>
      </c>
      <c r="C7" s="40" t="s">
        <v>6</v>
      </c>
      <c r="D7" s="82">
        <f aca="true" t="shared" si="0" ref="D7:I7">IF(D5=0,,D6/D5*1000)</f>
        <v>65632.23755411255</v>
      </c>
      <c r="E7" s="83">
        <f t="shared" si="0"/>
        <v>54297.19405003381</v>
      </c>
      <c r="F7" s="83">
        <f t="shared" si="0"/>
        <v>56810.86367319568</v>
      </c>
      <c r="G7" s="83">
        <f t="shared" si="0"/>
        <v>62257.51064007344</v>
      </c>
      <c r="H7" s="83">
        <f t="shared" si="0"/>
        <v>65495.46975507647</v>
      </c>
      <c r="I7" s="87">
        <f t="shared" si="0"/>
        <v>70072.7640786139</v>
      </c>
      <c r="J7" s="88">
        <f>(J6/J5)*1000</f>
        <v>62114.24670796147</v>
      </c>
      <c r="K7" s="87">
        <f aca="true" t="shared" si="1" ref="K7:Q7">IF(K5=0,,K6/K5*1000)</f>
        <v>66018.04054150035</v>
      </c>
      <c r="L7" s="83">
        <f t="shared" si="1"/>
        <v>63397.1615519307</v>
      </c>
      <c r="M7" s="83">
        <f t="shared" si="1"/>
        <v>59501.86468936469</v>
      </c>
      <c r="N7" s="83">
        <f t="shared" si="1"/>
        <v>65136.60015908789</v>
      </c>
      <c r="O7" s="83">
        <f t="shared" si="1"/>
        <v>0</v>
      </c>
      <c r="P7" s="87">
        <f t="shared" si="1"/>
        <v>65917.15296465396</v>
      </c>
      <c r="Q7" s="88">
        <f t="shared" si="1"/>
        <v>64336.044027149626</v>
      </c>
      <c r="R7" s="90">
        <f>(R6/R5)*1000</f>
        <v>63141.579336943396</v>
      </c>
      <c r="S7" s="41"/>
    </row>
    <row r="8" spans="1:19" s="36" customFormat="1" ht="13.5" customHeight="1">
      <c r="A8" s="104" t="s">
        <v>33</v>
      </c>
      <c r="B8" s="37" t="s">
        <v>26</v>
      </c>
      <c r="C8" s="38" t="s">
        <v>4</v>
      </c>
      <c r="D8" s="63">
        <v>33394</v>
      </c>
      <c r="E8" s="64">
        <v>31414</v>
      </c>
      <c r="F8" s="64">
        <v>23500</v>
      </c>
      <c r="G8" s="64">
        <v>22147</v>
      </c>
      <c r="H8" s="64">
        <v>21539</v>
      </c>
      <c r="I8" s="65">
        <v>28786</v>
      </c>
      <c r="J8" s="66">
        <f>SUM(D8:I8)</f>
        <v>160780</v>
      </c>
      <c r="K8" s="65">
        <v>6049</v>
      </c>
      <c r="L8" s="64">
        <v>34418</v>
      </c>
      <c r="M8" s="64">
        <v>29310</v>
      </c>
      <c r="N8" s="64">
        <v>13149</v>
      </c>
      <c r="O8" s="64">
        <v>24816</v>
      </c>
      <c r="P8" s="65">
        <v>23253</v>
      </c>
      <c r="Q8" s="66">
        <f>SUM(K8:P8)</f>
        <v>130995</v>
      </c>
      <c r="R8" s="67">
        <f>J8+Q8</f>
        <v>291775</v>
      </c>
      <c r="S8" s="35"/>
    </row>
    <row r="9" spans="1:19" s="36" customFormat="1" ht="13.5" customHeight="1">
      <c r="A9" s="105"/>
      <c r="B9" s="37" t="s">
        <v>28</v>
      </c>
      <c r="C9" s="38" t="s">
        <v>5</v>
      </c>
      <c r="D9" s="63">
        <v>1969377</v>
      </c>
      <c r="E9" s="64">
        <v>1795262</v>
      </c>
      <c r="F9" s="64">
        <v>1315589</v>
      </c>
      <c r="G9" s="64">
        <v>1400568</v>
      </c>
      <c r="H9" s="64">
        <v>1377434</v>
      </c>
      <c r="I9" s="65">
        <v>1971316</v>
      </c>
      <c r="J9" s="66">
        <f>SUM(D9:I9)</f>
        <v>9829546</v>
      </c>
      <c r="K9" s="71">
        <v>416836</v>
      </c>
      <c r="L9" s="72">
        <v>2043972</v>
      </c>
      <c r="M9" s="72">
        <v>1736057</v>
      </c>
      <c r="N9" s="72">
        <v>908293</v>
      </c>
      <c r="O9" s="72">
        <v>1752639</v>
      </c>
      <c r="P9" s="71">
        <v>1576399</v>
      </c>
      <c r="Q9" s="66">
        <f>SUM(K9:P9)</f>
        <v>8434196</v>
      </c>
      <c r="R9" s="67">
        <f>J9+Q9</f>
        <v>18263742</v>
      </c>
      <c r="S9" s="35"/>
    </row>
    <row r="10" spans="1:19" s="36" customFormat="1" ht="13.5" customHeight="1" thickBot="1">
      <c r="A10" s="106"/>
      <c r="B10" s="18" t="s">
        <v>30</v>
      </c>
      <c r="C10" s="40" t="s">
        <v>6</v>
      </c>
      <c r="D10" s="82">
        <f aca="true" t="shared" si="2" ref="D10:I10">IF(D8=0,,D9/D8*1000)</f>
        <v>58973.97736120261</v>
      </c>
      <c r="E10" s="83">
        <f t="shared" si="2"/>
        <v>57148.46883555103</v>
      </c>
      <c r="F10" s="83">
        <f t="shared" si="2"/>
        <v>55982.51063829788</v>
      </c>
      <c r="G10" s="83">
        <f t="shared" si="2"/>
        <v>63239.626134465165</v>
      </c>
      <c r="H10" s="83">
        <f t="shared" si="2"/>
        <v>63950.69408979061</v>
      </c>
      <c r="I10" s="87">
        <f t="shared" si="2"/>
        <v>68481.76196762314</v>
      </c>
      <c r="J10" s="88">
        <f>(J9/J8)*1000</f>
        <v>61136.62147033213</v>
      </c>
      <c r="K10" s="87">
        <f aca="true" t="shared" si="3" ref="K10:Q10">IF(K8=0,,K9/K8*1000)</f>
        <v>68909.90246321706</v>
      </c>
      <c r="L10" s="83">
        <f t="shared" si="3"/>
        <v>59386.71625312337</v>
      </c>
      <c r="M10" s="83">
        <f t="shared" si="3"/>
        <v>59230.876833845105</v>
      </c>
      <c r="N10" s="83">
        <f t="shared" si="3"/>
        <v>69076.96402768273</v>
      </c>
      <c r="O10" s="83">
        <f t="shared" si="3"/>
        <v>70625.36266924565</v>
      </c>
      <c r="P10" s="87">
        <f t="shared" si="3"/>
        <v>67793.3599965596</v>
      </c>
      <c r="Q10" s="88">
        <f t="shared" si="3"/>
        <v>64385.63303942898</v>
      </c>
      <c r="R10" s="90">
        <f>(R9/R8)*1000</f>
        <v>62595.29431925285</v>
      </c>
      <c r="S10" s="35"/>
    </row>
    <row r="11" spans="1:19" s="36" customFormat="1" ht="13.5" customHeight="1">
      <c r="A11" s="104" t="s">
        <v>35</v>
      </c>
      <c r="B11" s="37" t="s">
        <v>26</v>
      </c>
      <c r="C11" s="38" t="s">
        <v>4</v>
      </c>
      <c r="D11" s="63"/>
      <c r="E11" s="64">
        <v>11840</v>
      </c>
      <c r="F11" s="64">
        <v>11993</v>
      </c>
      <c r="G11" s="64">
        <v>11535</v>
      </c>
      <c r="H11" s="64">
        <v>24030</v>
      </c>
      <c r="I11" s="65">
        <v>22060</v>
      </c>
      <c r="J11" s="66">
        <f>SUM(D11:I11)</f>
        <v>81458</v>
      </c>
      <c r="K11" s="65">
        <v>11884</v>
      </c>
      <c r="L11" s="64">
        <v>7783</v>
      </c>
      <c r="M11" s="64">
        <v>4002</v>
      </c>
      <c r="N11" s="64">
        <v>11857</v>
      </c>
      <c r="O11" s="64">
        <v>12000</v>
      </c>
      <c r="P11" s="65"/>
      <c r="Q11" s="66">
        <f>SUM(K11:P11)</f>
        <v>47526</v>
      </c>
      <c r="R11" s="67">
        <f>J11+Q11</f>
        <v>128984</v>
      </c>
      <c r="S11" s="35"/>
    </row>
    <row r="12" spans="1:19" s="36" customFormat="1" ht="13.5" customHeight="1">
      <c r="A12" s="105"/>
      <c r="B12" s="37" t="s">
        <v>28</v>
      </c>
      <c r="C12" s="38" t="s">
        <v>5</v>
      </c>
      <c r="D12" s="63"/>
      <c r="E12" s="64">
        <v>638090</v>
      </c>
      <c r="F12" s="64">
        <v>670892</v>
      </c>
      <c r="G12" s="64">
        <v>672087</v>
      </c>
      <c r="H12" s="64">
        <v>1601597</v>
      </c>
      <c r="I12" s="65">
        <v>1503462</v>
      </c>
      <c r="J12" s="66">
        <f>SUM(D12:I12)</f>
        <v>5086128</v>
      </c>
      <c r="K12" s="71">
        <v>789067</v>
      </c>
      <c r="L12" s="72">
        <v>577266</v>
      </c>
      <c r="M12" s="72">
        <v>294865</v>
      </c>
      <c r="N12" s="72">
        <v>757804</v>
      </c>
      <c r="O12" s="72">
        <v>843696</v>
      </c>
      <c r="P12" s="71"/>
      <c r="Q12" s="66">
        <f>SUM(K12:P12)</f>
        <v>3262698</v>
      </c>
      <c r="R12" s="67">
        <f>J12+Q12</f>
        <v>8348826</v>
      </c>
      <c r="S12" s="35"/>
    </row>
    <row r="13" spans="1:19" s="36" customFormat="1" ht="13.5" customHeight="1" thickBot="1">
      <c r="A13" s="106"/>
      <c r="B13" s="18" t="s">
        <v>30</v>
      </c>
      <c r="C13" s="40" t="s">
        <v>6</v>
      </c>
      <c r="D13" s="82">
        <f aca="true" t="shared" si="4" ref="D13:I13">IF(D11=0,,D12/D11*1000)</f>
        <v>0</v>
      </c>
      <c r="E13" s="83">
        <f t="shared" si="4"/>
        <v>53892.73648648649</v>
      </c>
      <c r="F13" s="83">
        <f t="shared" si="4"/>
        <v>55940.298507462685</v>
      </c>
      <c r="G13" s="83">
        <f t="shared" si="4"/>
        <v>58265.01950585176</v>
      </c>
      <c r="H13" s="83">
        <f t="shared" si="4"/>
        <v>66649.89596337911</v>
      </c>
      <c r="I13" s="87">
        <f t="shared" si="4"/>
        <v>68153.30915684497</v>
      </c>
      <c r="J13" s="88">
        <f>(J12/J11)*1000</f>
        <v>62438.655503449634</v>
      </c>
      <c r="K13" s="87">
        <f aca="true" t="shared" si="5" ref="K13:Q13">IF(K11=0,,K12/K11*1000)</f>
        <v>66397.42510939078</v>
      </c>
      <c r="L13" s="83">
        <f t="shared" si="5"/>
        <v>74170.11435179236</v>
      </c>
      <c r="M13" s="83">
        <f t="shared" si="5"/>
        <v>73679.41029485257</v>
      </c>
      <c r="N13" s="83">
        <f t="shared" si="5"/>
        <v>63911.95074639454</v>
      </c>
      <c r="O13" s="83">
        <f t="shared" si="5"/>
        <v>70308</v>
      </c>
      <c r="P13" s="87">
        <f t="shared" si="5"/>
        <v>0</v>
      </c>
      <c r="Q13" s="88">
        <f t="shared" si="5"/>
        <v>68650.80166645626</v>
      </c>
      <c r="R13" s="90">
        <f>(R12/R11)*1000</f>
        <v>64727.60962600013</v>
      </c>
      <c r="S13" s="41"/>
    </row>
    <row r="14" spans="1:19" s="36" customFormat="1" ht="13.5" customHeight="1">
      <c r="A14" s="104" t="s">
        <v>37</v>
      </c>
      <c r="B14" s="37" t="s">
        <v>26</v>
      </c>
      <c r="C14" s="38" t="s">
        <v>4</v>
      </c>
      <c r="D14" s="63"/>
      <c r="E14" s="64"/>
      <c r="F14" s="64"/>
      <c r="G14" s="64"/>
      <c r="H14" s="64"/>
      <c r="I14" s="65"/>
      <c r="J14" s="66">
        <f>SUM(D14:I14)</f>
        <v>0</v>
      </c>
      <c r="K14" s="65"/>
      <c r="L14" s="64"/>
      <c r="M14" s="64"/>
      <c r="N14" s="64"/>
      <c r="O14" s="64"/>
      <c r="P14" s="65"/>
      <c r="Q14" s="66">
        <f>SUM(K14:P14)</f>
        <v>0</v>
      </c>
      <c r="R14" s="67">
        <f>J14+Q14</f>
        <v>0</v>
      </c>
      <c r="S14" s="35"/>
    </row>
    <row r="15" spans="1:19" s="36" customFormat="1" ht="13.5" customHeight="1">
      <c r="A15" s="105"/>
      <c r="B15" s="37" t="s">
        <v>28</v>
      </c>
      <c r="C15" s="38" t="s">
        <v>5</v>
      </c>
      <c r="D15" s="63"/>
      <c r="E15" s="64"/>
      <c r="F15" s="64"/>
      <c r="G15" s="64"/>
      <c r="H15" s="64"/>
      <c r="I15" s="65"/>
      <c r="J15" s="66">
        <f>SUM(D15:I15)</f>
        <v>0</v>
      </c>
      <c r="K15" s="71"/>
      <c r="L15" s="72"/>
      <c r="M15" s="72"/>
      <c r="N15" s="72"/>
      <c r="O15" s="72"/>
      <c r="P15" s="71"/>
      <c r="Q15" s="66">
        <f>SUM(K15:P15)</f>
        <v>0</v>
      </c>
      <c r="R15" s="67">
        <f>J15+Q15</f>
        <v>0</v>
      </c>
      <c r="S15" s="35"/>
    </row>
    <row r="16" spans="1:19" s="36" customFormat="1" ht="13.5" customHeight="1" thickBot="1">
      <c r="A16" s="106"/>
      <c r="B16" s="18" t="s">
        <v>30</v>
      </c>
      <c r="C16" s="40" t="s">
        <v>6</v>
      </c>
      <c r="D16" s="82">
        <f>IF(D14=0,,D15/D14*1000)</f>
        <v>0</v>
      </c>
      <c r="E16" s="83">
        <f>IF(E14=0,,E15/E14*1000)</f>
        <v>0</v>
      </c>
      <c r="F16" s="83">
        <f>IF(F14=0,,F15/F14*1000)</f>
        <v>0</v>
      </c>
      <c r="G16" s="83">
        <f aca="true" t="shared" si="6" ref="G16:R16">IF(G14=0,,G15/G14*1000)</f>
        <v>0</v>
      </c>
      <c r="H16" s="83">
        <f t="shared" si="6"/>
        <v>0</v>
      </c>
      <c r="I16" s="87">
        <f t="shared" si="6"/>
        <v>0</v>
      </c>
      <c r="J16" s="88">
        <f t="shared" si="6"/>
        <v>0</v>
      </c>
      <c r="K16" s="87">
        <f t="shared" si="6"/>
        <v>0</v>
      </c>
      <c r="L16" s="83">
        <f t="shared" si="6"/>
        <v>0</v>
      </c>
      <c r="M16" s="83">
        <f t="shared" si="6"/>
        <v>0</v>
      </c>
      <c r="N16" s="83">
        <f t="shared" si="6"/>
        <v>0</v>
      </c>
      <c r="O16" s="83">
        <f t="shared" si="6"/>
        <v>0</v>
      </c>
      <c r="P16" s="87">
        <f t="shared" si="6"/>
        <v>0</v>
      </c>
      <c r="Q16" s="88">
        <f t="shared" si="6"/>
        <v>0</v>
      </c>
      <c r="R16" s="90">
        <f t="shared" si="6"/>
        <v>0</v>
      </c>
      <c r="S16" s="41"/>
    </row>
    <row r="17" spans="1:19" s="36" customFormat="1" ht="13.5" customHeight="1">
      <c r="A17" s="104" t="s">
        <v>39</v>
      </c>
      <c r="B17" s="37" t="s">
        <v>26</v>
      </c>
      <c r="C17" s="38" t="s">
        <v>4</v>
      </c>
      <c r="D17" s="63">
        <v>24626</v>
      </c>
      <c r="E17" s="64">
        <v>39329</v>
      </c>
      <c r="F17" s="64">
        <v>48285</v>
      </c>
      <c r="G17" s="64">
        <v>48113</v>
      </c>
      <c r="H17" s="64">
        <v>22442</v>
      </c>
      <c r="I17" s="65">
        <v>36967</v>
      </c>
      <c r="J17" s="66">
        <f>SUM(D17:I17)</f>
        <v>219762</v>
      </c>
      <c r="K17" s="65">
        <v>53169</v>
      </c>
      <c r="L17" s="64">
        <v>22139</v>
      </c>
      <c r="M17" s="64">
        <v>40508</v>
      </c>
      <c r="N17" s="64">
        <v>82058</v>
      </c>
      <c r="O17" s="64">
        <v>23822</v>
      </c>
      <c r="P17" s="65">
        <v>42939</v>
      </c>
      <c r="Q17" s="66">
        <f>SUM(K17:P17)</f>
        <v>264635</v>
      </c>
      <c r="R17" s="67">
        <f>J17+Q17</f>
        <v>484397</v>
      </c>
      <c r="S17" s="35"/>
    </row>
    <row r="18" spans="1:19" s="36" customFormat="1" ht="13.5" customHeight="1">
      <c r="A18" s="105"/>
      <c r="B18" s="37" t="s">
        <v>28</v>
      </c>
      <c r="C18" s="38" t="s">
        <v>5</v>
      </c>
      <c r="D18" s="63">
        <v>1511845</v>
      </c>
      <c r="E18" s="64">
        <v>2181763</v>
      </c>
      <c r="F18" s="64">
        <v>2753752</v>
      </c>
      <c r="G18" s="64">
        <v>2953739</v>
      </c>
      <c r="H18" s="64">
        <v>1483490</v>
      </c>
      <c r="I18" s="65">
        <v>2568270</v>
      </c>
      <c r="J18" s="66">
        <f>SUM(D18:I18)</f>
        <v>13452859</v>
      </c>
      <c r="K18" s="71">
        <v>3663913</v>
      </c>
      <c r="L18" s="72">
        <v>1379133</v>
      </c>
      <c r="M18" s="72">
        <v>2609333</v>
      </c>
      <c r="N18" s="72">
        <v>5562769</v>
      </c>
      <c r="O18" s="72">
        <v>1656185</v>
      </c>
      <c r="P18" s="71">
        <v>2828193</v>
      </c>
      <c r="Q18" s="66">
        <f>SUM(K18:P18)</f>
        <v>17699526</v>
      </c>
      <c r="R18" s="67">
        <f>J18+Q18</f>
        <v>31152385</v>
      </c>
      <c r="S18" s="35"/>
    </row>
    <row r="19" spans="1:19" s="36" customFormat="1" ht="13.5" customHeight="1" thickBot="1">
      <c r="A19" s="106"/>
      <c r="B19" s="18" t="s">
        <v>30</v>
      </c>
      <c r="C19" s="40" t="s">
        <v>6</v>
      </c>
      <c r="D19" s="82">
        <f aca="true" t="shared" si="7" ref="D19:I19">IF(D17=0,,D18/D17*1000)</f>
        <v>61392.227726792815</v>
      </c>
      <c r="E19" s="83">
        <f t="shared" si="7"/>
        <v>55474.6624628137</v>
      </c>
      <c r="F19" s="83">
        <f t="shared" si="7"/>
        <v>57031.210520865694</v>
      </c>
      <c r="G19" s="83">
        <f t="shared" si="7"/>
        <v>61391.702866169224</v>
      </c>
      <c r="H19" s="83">
        <f t="shared" si="7"/>
        <v>66103.28847696283</v>
      </c>
      <c r="I19" s="87">
        <f t="shared" si="7"/>
        <v>69474.66659453027</v>
      </c>
      <c r="J19" s="88">
        <f>(J18/J17)*1000</f>
        <v>61215.5832218491</v>
      </c>
      <c r="K19" s="87">
        <f aca="true" t="shared" si="8" ref="K19:Q19">IF(K17=0,,K18/K17*1000)</f>
        <v>68910.69984389399</v>
      </c>
      <c r="L19" s="83">
        <f t="shared" si="8"/>
        <v>62294.27706761823</v>
      </c>
      <c r="M19" s="83">
        <f t="shared" si="8"/>
        <v>64415.25130838353</v>
      </c>
      <c r="N19" s="83">
        <f t="shared" si="8"/>
        <v>67790.69682419753</v>
      </c>
      <c r="O19" s="83">
        <f t="shared" si="8"/>
        <v>69523.33976996054</v>
      </c>
      <c r="P19" s="87">
        <f t="shared" si="8"/>
        <v>65865.36714874589</v>
      </c>
      <c r="Q19" s="88">
        <f t="shared" si="8"/>
        <v>66882.7857237327</v>
      </c>
      <c r="R19" s="90">
        <f>(R18/R17)*1000</f>
        <v>64311.68029529498</v>
      </c>
      <c r="S19" s="41"/>
    </row>
    <row r="20" spans="1:19" s="36" customFormat="1" ht="13.5" customHeight="1">
      <c r="A20" s="113" t="s">
        <v>41</v>
      </c>
      <c r="B20" s="37" t="s">
        <v>26</v>
      </c>
      <c r="C20" s="38" t="s">
        <v>4</v>
      </c>
      <c r="D20" s="63">
        <v>144879</v>
      </c>
      <c r="E20" s="64">
        <v>55121</v>
      </c>
      <c r="F20" s="64">
        <v>73520</v>
      </c>
      <c r="G20" s="64">
        <v>72360</v>
      </c>
      <c r="H20" s="64">
        <v>82728</v>
      </c>
      <c r="I20" s="65">
        <v>131489</v>
      </c>
      <c r="J20" s="66">
        <f>SUM(D20:I20)</f>
        <v>560097</v>
      </c>
      <c r="K20" s="65">
        <v>137721</v>
      </c>
      <c r="L20" s="64">
        <v>60754</v>
      </c>
      <c r="M20" s="64">
        <v>81764</v>
      </c>
      <c r="N20" s="64">
        <v>92954</v>
      </c>
      <c r="O20" s="64">
        <v>94204</v>
      </c>
      <c r="P20" s="65">
        <v>91908</v>
      </c>
      <c r="Q20" s="66">
        <f>SUM(K20:P20)</f>
        <v>559305</v>
      </c>
      <c r="R20" s="67">
        <f>J20+Q20</f>
        <v>1119402</v>
      </c>
      <c r="S20" s="35"/>
    </row>
    <row r="21" spans="1:19" s="36" customFormat="1" ht="13.5" customHeight="1">
      <c r="A21" s="114"/>
      <c r="B21" s="37" t="s">
        <v>28</v>
      </c>
      <c r="C21" s="38" t="s">
        <v>5</v>
      </c>
      <c r="D21" s="63">
        <v>8561261</v>
      </c>
      <c r="E21" s="64">
        <v>3014257</v>
      </c>
      <c r="F21" s="64">
        <v>4228572</v>
      </c>
      <c r="G21" s="64">
        <v>4075014</v>
      </c>
      <c r="H21" s="64">
        <v>4715025</v>
      </c>
      <c r="I21" s="65">
        <v>8421072</v>
      </c>
      <c r="J21" s="66">
        <f>SUM(D21:I21)</f>
        <v>33015201</v>
      </c>
      <c r="K21" s="71">
        <v>9652649</v>
      </c>
      <c r="L21" s="72">
        <v>3792966</v>
      </c>
      <c r="M21" s="72">
        <v>4671787</v>
      </c>
      <c r="N21" s="72">
        <v>6092838</v>
      </c>
      <c r="O21" s="72">
        <v>6602464</v>
      </c>
      <c r="P21" s="71">
        <v>5715726</v>
      </c>
      <c r="Q21" s="66">
        <f>SUM(K21:P21)</f>
        <v>36528430</v>
      </c>
      <c r="R21" s="67">
        <f>J21+Q21</f>
        <v>69543631</v>
      </c>
      <c r="S21" s="35"/>
    </row>
    <row r="22" spans="1:19" s="36" customFormat="1" ht="13.5" customHeight="1" thickBot="1">
      <c r="A22" s="115"/>
      <c r="B22" s="18" t="s">
        <v>30</v>
      </c>
      <c r="C22" s="40" t="s">
        <v>6</v>
      </c>
      <c r="D22" s="82">
        <f aca="true" t="shared" si="9" ref="D22:I22">IF(D20=0,,D21/D20*1000)</f>
        <v>59092.49097522761</v>
      </c>
      <c r="E22" s="83">
        <f t="shared" si="9"/>
        <v>54684.36711960959</v>
      </c>
      <c r="F22" s="83">
        <f t="shared" si="9"/>
        <v>57515.94124047878</v>
      </c>
      <c r="G22" s="83">
        <f t="shared" si="9"/>
        <v>56315.83747927031</v>
      </c>
      <c r="H22" s="83">
        <f t="shared" si="9"/>
        <v>56994.30664345808</v>
      </c>
      <c r="I22" s="87">
        <f t="shared" si="9"/>
        <v>64043.92762892714</v>
      </c>
      <c r="J22" s="88">
        <f>(J21/J20)*1000</f>
        <v>58945.50586773362</v>
      </c>
      <c r="K22" s="87">
        <f aca="true" t="shared" si="10" ref="K22:Q22">IF(K20=0,,K21/K20*1000)</f>
        <v>70088.43241045302</v>
      </c>
      <c r="L22" s="83">
        <f t="shared" si="10"/>
        <v>62431.54360206735</v>
      </c>
      <c r="M22" s="83">
        <f t="shared" si="10"/>
        <v>57137.45658235899</v>
      </c>
      <c r="N22" s="83">
        <f t="shared" si="10"/>
        <v>65546.80809862942</v>
      </c>
      <c r="O22" s="83">
        <f t="shared" si="10"/>
        <v>70086.87529191967</v>
      </c>
      <c r="P22" s="87">
        <f t="shared" si="10"/>
        <v>62189.646167907034</v>
      </c>
      <c r="Q22" s="88">
        <f t="shared" si="10"/>
        <v>65310.39414988244</v>
      </c>
      <c r="R22" s="90">
        <f>(R21/R20)*1000</f>
        <v>62125.69836394789</v>
      </c>
      <c r="S22" s="41"/>
    </row>
    <row r="23" spans="1:19" s="36" customFormat="1" ht="13.5" customHeight="1">
      <c r="A23" s="104" t="s">
        <v>42</v>
      </c>
      <c r="B23" s="37" t="s">
        <v>26</v>
      </c>
      <c r="C23" s="38" t="s">
        <v>4</v>
      </c>
      <c r="D23" s="63">
        <v>8211</v>
      </c>
      <c r="E23" s="64">
        <v>30014</v>
      </c>
      <c r="F23" s="64">
        <v>31418</v>
      </c>
      <c r="G23" s="64">
        <v>16290</v>
      </c>
      <c r="H23" s="64">
        <v>45108</v>
      </c>
      <c r="I23" s="65">
        <v>37661</v>
      </c>
      <c r="J23" s="66">
        <f>SUM(D23:I23)</f>
        <v>168702</v>
      </c>
      <c r="K23" s="65"/>
      <c r="L23" s="64">
        <v>45024</v>
      </c>
      <c r="M23" s="64">
        <v>91621</v>
      </c>
      <c r="N23" s="64">
        <v>42199</v>
      </c>
      <c r="O23" s="64">
        <v>40324</v>
      </c>
      <c r="P23" s="65">
        <v>59452</v>
      </c>
      <c r="Q23" s="66">
        <f>SUM(K23:P23)</f>
        <v>278620</v>
      </c>
      <c r="R23" s="67">
        <f>J23+Q23</f>
        <v>447322</v>
      </c>
      <c r="S23" s="35"/>
    </row>
    <row r="24" spans="1:19" s="36" customFormat="1" ht="13.5" customHeight="1">
      <c r="A24" s="105"/>
      <c r="B24" s="37" t="s">
        <v>28</v>
      </c>
      <c r="C24" s="38" t="s">
        <v>5</v>
      </c>
      <c r="D24" s="63">
        <v>516569</v>
      </c>
      <c r="E24" s="64">
        <v>1617106</v>
      </c>
      <c r="F24" s="64">
        <v>1796311</v>
      </c>
      <c r="G24" s="64">
        <v>1034945</v>
      </c>
      <c r="H24" s="64">
        <v>2966658</v>
      </c>
      <c r="I24" s="65">
        <v>2807261</v>
      </c>
      <c r="J24" s="66">
        <f>SUM(D24:I24)</f>
        <v>10738850</v>
      </c>
      <c r="K24" s="71"/>
      <c r="L24" s="72">
        <v>2913328</v>
      </c>
      <c r="M24" s="72">
        <v>5591524</v>
      </c>
      <c r="N24" s="72">
        <v>2993475</v>
      </c>
      <c r="O24" s="72">
        <v>2775606</v>
      </c>
      <c r="P24" s="71">
        <v>3883692</v>
      </c>
      <c r="Q24" s="66">
        <f>SUM(K24:P24)</f>
        <v>18157625</v>
      </c>
      <c r="R24" s="67">
        <f>J24+Q24</f>
        <v>28896475</v>
      </c>
      <c r="S24" s="35"/>
    </row>
    <row r="25" spans="1:19" s="36" customFormat="1" ht="13.5" customHeight="1" thickBot="1">
      <c r="A25" s="106"/>
      <c r="B25" s="18" t="s">
        <v>30</v>
      </c>
      <c r="C25" s="40" t="s">
        <v>6</v>
      </c>
      <c r="D25" s="82">
        <f aca="true" t="shared" si="11" ref="D25:I25">IF(D23=0,,D24/D23*1000)</f>
        <v>62911.82559980514</v>
      </c>
      <c r="E25" s="83">
        <f t="shared" si="11"/>
        <v>53878.39008462717</v>
      </c>
      <c r="F25" s="83">
        <f t="shared" si="11"/>
        <v>57174.58145012413</v>
      </c>
      <c r="G25" s="83">
        <f t="shared" si="11"/>
        <v>63532.535297728675</v>
      </c>
      <c r="H25" s="83">
        <f t="shared" si="11"/>
        <v>65767.89039638202</v>
      </c>
      <c r="I25" s="87">
        <f t="shared" si="11"/>
        <v>74540.26711983219</v>
      </c>
      <c r="J25" s="88">
        <f>(J24/J23)*1000</f>
        <v>63655.73615013456</v>
      </c>
      <c r="K25" s="87">
        <f aca="true" t="shared" si="12" ref="K25:Q25">IF(K23=0,,K24/K23*1000)</f>
        <v>0</v>
      </c>
      <c r="L25" s="83">
        <f t="shared" si="12"/>
        <v>64706.11229566454</v>
      </c>
      <c r="M25" s="83">
        <f t="shared" si="12"/>
        <v>61028.847098372644</v>
      </c>
      <c r="N25" s="83">
        <f t="shared" si="12"/>
        <v>70937.10751439608</v>
      </c>
      <c r="O25" s="83">
        <f t="shared" si="12"/>
        <v>68832.6058922726</v>
      </c>
      <c r="P25" s="87">
        <f t="shared" si="12"/>
        <v>65324.833479109206</v>
      </c>
      <c r="Q25" s="88">
        <f t="shared" si="12"/>
        <v>65169.85499964109</v>
      </c>
      <c r="R25" s="90">
        <f>(R24/R23)*1000</f>
        <v>64598.82366617336</v>
      </c>
      <c r="S25" s="41"/>
    </row>
    <row r="26" spans="1:19" s="36" customFormat="1" ht="13.5" customHeight="1">
      <c r="A26" s="104" t="s">
        <v>44</v>
      </c>
      <c r="B26" s="37" t="s">
        <v>26</v>
      </c>
      <c r="C26" s="38" t="s">
        <v>4</v>
      </c>
      <c r="D26" s="63"/>
      <c r="E26" s="64"/>
      <c r="F26" s="64"/>
      <c r="G26" s="64"/>
      <c r="H26" s="64"/>
      <c r="I26" s="65"/>
      <c r="J26" s="66">
        <f>SUM(D26:I26)</f>
        <v>0</v>
      </c>
      <c r="K26" s="65"/>
      <c r="L26" s="64"/>
      <c r="M26" s="64"/>
      <c r="N26" s="64"/>
      <c r="O26" s="64"/>
      <c r="P26" s="65"/>
      <c r="Q26" s="66">
        <f>SUM(K26:P26)</f>
        <v>0</v>
      </c>
      <c r="R26" s="67">
        <f>J26+Q26</f>
        <v>0</v>
      </c>
      <c r="S26" s="35"/>
    </row>
    <row r="27" spans="1:19" s="36" customFormat="1" ht="13.5" customHeight="1">
      <c r="A27" s="105"/>
      <c r="B27" s="37" t="s">
        <v>28</v>
      </c>
      <c r="C27" s="38" t="s">
        <v>5</v>
      </c>
      <c r="D27" s="63"/>
      <c r="E27" s="64"/>
      <c r="F27" s="64"/>
      <c r="G27" s="64"/>
      <c r="H27" s="64"/>
      <c r="I27" s="65"/>
      <c r="J27" s="66">
        <f>SUM(D27:I27)</f>
        <v>0</v>
      </c>
      <c r="K27" s="71"/>
      <c r="L27" s="72"/>
      <c r="M27" s="72"/>
      <c r="N27" s="72"/>
      <c r="O27" s="72"/>
      <c r="P27" s="71"/>
      <c r="Q27" s="66">
        <f>SUM(K27:P27)</f>
        <v>0</v>
      </c>
      <c r="R27" s="67">
        <f>J27+Q27</f>
        <v>0</v>
      </c>
      <c r="S27" s="35"/>
    </row>
    <row r="28" spans="1:19" s="36" customFormat="1" ht="13.5" customHeight="1" thickBot="1">
      <c r="A28" s="106"/>
      <c r="B28" s="18" t="s">
        <v>30</v>
      </c>
      <c r="C28" s="40" t="s">
        <v>6</v>
      </c>
      <c r="D28" s="82">
        <f aca="true" t="shared" si="13" ref="D28:I28">IF(D26=0,,D27/D26*1000)</f>
        <v>0</v>
      </c>
      <c r="E28" s="83">
        <f t="shared" si="13"/>
        <v>0</v>
      </c>
      <c r="F28" s="83">
        <f t="shared" si="13"/>
        <v>0</v>
      </c>
      <c r="G28" s="83">
        <f t="shared" si="13"/>
        <v>0</v>
      </c>
      <c r="H28" s="83">
        <f t="shared" si="13"/>
        <v>0</v>
      </c>
      <c r="I28" s="87">
        <f t="shared" si="13"/>
        <v>0</v>
      </c>
      <c r="J28" s="88" t="e">
        <f>(J27/J26)*1000</f>
        <v>#DIV/0!</v>
      </c>
      <c r="K28" s="87">
        <f aca="true" t="shared" si="14" ref="K28:Q28">IF(K26=0,,K27/K26*1000)</f>
        <v>0</v>
      </c>
      <c r="L28" s="83">
        <f t="shared" si="14"/>
        <v>0</v>
      </c>
      <c r="M28" s="83">
        <f t="shared" si="14"/>
        <v>0</v>
      </c>
      <c r="N28" s="83">
        <f t="shared" si="14"/>
        <v>0</v>
      </c>
      <c r="O28" s="83">
        <f t="shared" si="14"/>
        <v>0</v>
      </c>
      <c r="P28" s="87">
        <f t="shared" si="14"/>
        <v>0</v>
      </c>
      <c r="Q28" s="88">
        <f t="shared" si="14"/>
        <v>0</v>
      </c>
      <c r="R28" s="90" t="e">
        <f>(R27/R26)*1000</f>
        <v>#DIV/0!</v>
      </c>
      <c r="S28" s="41"/>
    </row>
    <row r="29" spans="1:19" s="36" customFormat="1" ht="13.5" customHeight="1">
      <c r="A29" s="104" t="s">
        <v>46</v>
      </c>
      <c r="B29" s="37" t="s">
        <v>26</v>
      </c>
      <c r="C29" s="38" t="s">
        <v>4</v>
      </c>
      <c r="D29" s="63">
        <v>686</v>
      </c>
      <c r="E29" s="64">
        <v>967</v>
      </c>
      <c r="F29" s="64">
        <v>776</v>
      </c>
      <c r="G29" s="64">
        <v>453</v>
      </c>
      <c r="H29" s="64">
        <v>315</v>
      </c>
      <c r="I29" s="65">
        <v>951</v>
      </c>
      <c r="J29" s="66">
        <f>SUM(D29:I29)</f>
        <v>4148</v>
      </c>
      <c r="K29" s="65">
        <v>1444</v>
      </c>
      <c r="L29" s="64">
        <v>2408</v>
      </c>
      <c r="M29" s="64">
        <v>2464</v>
      </c>
      <c r="N29" s="64">
        <v>1432</v>
      </c>
      <c r="O29" s="64">
        <v>579</v>
      </c>
      <c r="P29" s="65">
        <v>523</v>
      </c>
      <c r="Q29" s="66">
        <f>SUM(K29:P29)</f>
        <v>8850</v>
      </c>
      <c r="R29" s="67">
        <f>J29+Q29</f>
        <v>12998</v>
      </c>
      <c r="S29" s="35"/>
    </row>
    <row r="30" spans="1:19" s="36" customFormat="1" ht="13.5" customHeight="1">
      <c r="A30" s="105"/>
      <c r="B30" s="37" t="s">
        <v>28</v>
      </c>
      <c r="C30" s="38" t="s">
        <v>5</v>
      </c>
      <c r="D30" s="63">
        <v>153550</v>
      </c>
      <c r="E30" s="64">
        <v>220731</v>
      </c>
      <c r="F30" s="64">
        <v>174577</v>
      </c>
      <c r="G30" s="64">
        <v>108745</v>
      </c>
      <c r="H30" s="64">
        <v>77749</v>
      </c>
      <c r="I30" s="65">
        <v>232886</v>
      </c>
      <c r="J30" s="66">
        <f>SUM(D30:I30)</f>
        <v>968238</v>
      </c>
      <c r="K30" s="71">
        <v>357614</v>
      </c>
      <c r="L30" s="72">
        <v>589714</v>
      </c>
      <c r="M30" s="72">
        <v>606590</v>
      </c>
      <c r="N30" s="72">
        <v>349804</v>
      </c>
      <c r="O30" s="72">
        <v>140545</v>
      </c>
      <c r="P30" s="71">
        <v>132350</v>
      </c>
      <c r="Q30" s="66">
        <f>SUM(K30:P30)</f>
        <v>2176617</v>
      </c>
      <c r="R30" s="67">
        <f>J30+Q30</f>
        <v>3144855</v>
      </c>
      <c r="S30" s="35"/>
    </row>
    <row r="31" spans="1:19" s="36" customFormat="1" ht="13.5" customHeight="1" thickBot="1">
      <c r="A31" s="106"/>
      <c r="B31" s="18" t="s">
        <v>30</v>
      </c>
      <c r="C31" s="40" t="s">
        <v>6</v>
      </c>
      <c r="D31" s="82">
        <f aca="true" t="shared" si="15" ref="D31:I31">IF(D29=0,,D30/D29*1000)</f>
        <v>223833.8192419825</v>
      </c>
      <c r="E31" s="83">
        <f t="shared" si="15"/>
        <v>228263.70217166492</v>
      </c>
      <c r="F31" s="83">
        <f t="shared" si="15"/>
        <v>224970.36082474227</v>
      </c>
      <c r="G31" s="83">
        <f t="shared" si="15"/>
        <v>240055.1876379691</v>
      </c>
      <c r="H31" s="83">
        <f t="shared" si="15"/>
        <v>246822.22222222222</v>
      </c>
      <c r="I31" s="87">
        <f t="shared" si="15"/>
        <v>244885.38380651944</v>
      </c>
      <c r="J31" s="88">
        <f>(J30/J29)*1000</f>
        <v>233422.85438765673</v>
      </c>
      <c r="K31" s="87">
        <f aca="true" t="shared" si="16" ref="K31:Q31">IF(K29=0,,K30/K29*1000)</f>
        <v>247655.12465373962</v>
      </c>
      <c r="L31" s="83">
        <f t="shared" si="16"/>
        <v>244897.84053156147</v>
      </c>
      <c r="M31" s="83">
        <f t="shared" si="16"/>
        <v>246181.0064935065</v>
      </c>
      <c r="N31" s="83">
        <f t="shared" si="16"/>
        <v>244276.53631284917</v>
      </c>
      <c r="O31" s="83">
        <f t="shared" si="16"/>
        <v>242737.47841105354</v>
      </c>
      <c r="P31" s="87">
        <f t="shared" si="16"/>
        <v>253059.27342256214</v>
      </c>
      <c r="Q31" s="88">
        <f t="shared" si="16"/>
        <v>245945.42372881356</v>
      </c>
      <c r="R31" s="90">
        <f>(R30/R29)*1000</f>
        <v>241949.146022465</v>
      </c>
      <c r="S31" s="41"/>
    </row>
    <row r="32" spans="1:19" s="36" customFormat="1" ht="13.5" customHeight="1">
      <c r="A32" s="104" t="s">
        <v>48</v>
      </c>
      <c r="B32" s="37" t="s">
        <v>26</v>
      </c>
      <c r="C32" s="38" t="s">
        <v>4</v>
      </c>
      <c r="D32" s="63"/>
      <c r="E32" s="64"/>
      <c r="F32" s="64"/>
      <c r="G32" s="64"/>
      <c r="H32" s="64"/>
      <c r="I32" s="65"/>
      <c r="J32" s="66">
        <f>SUM(D32:I32)</f>
        <v>0</v>
      </c>
      <c r="K32" s="65"/>
      <c r="L32" s="64"/>
      <c r="M32" s="64"/>
      <c r="N32" s="64"/>
      <c r="O32" s="64"/>
      <c r="P32" s="65"/>
      <c r="Q32" s="66">
        <f>SUM(K32:P32)</f>
        <v>0</v>
      </c>
      <c r="R32" s="67">
        <f>J32+Q32</f>
        <v>0</v>
      </c>
      <c r="S32" s="35"/>
    </row>
    <row r="33" spans="1:19" s="36" customFormat="1" ht="13.5" customHeight="1">
      <c r="A33" s="105"/>
      <c r="B33" s="37" t="s">
        <v>28</v>
      </c>
      <c r="C33" s="38" t="s">
        <v>5</v>
      </c>
      <c r="D33" s="63"/>
      <c r="E33" s="64"/>
      <c r="F33" s="64"/>
      <c r="G33" s="64"/>
      <c r="H33" s="64"/>
      <c r="I33" s="65"/>
      <c r="J33" s="66">
        <f>SUM(D33:I33)</f>
        <v>0</v>
      </c>
      <c r="K33" s="71"/>
      <c r="L33" s="72"/>
      <c r="M33" s="72"/>
      <c r="N33" s="72"/>
      <c r="O33" s="72"/>
      <c r="P33" s="71"/>
      <c r="Q33" s="66">
        <f>SUM(K33:P33)</f>
        <v>0</v>
      </c>
      <c r="R33" s="67">
        <f>J33+Q33</f>
        <v>0</v>
      </c>
      <c r="S33" s="35"/>
    </row>
    <row r="34" spans="1:19" s="36" customFormat="1" ht="13.5" customHeight="1" thickBot="1">
      <c r="A34" s="106"/>
      <c r="B34" s="18" t="s">
        <v>30</v>
      </c>
      <c r="C34" s="40" t="s">
        <v>6</v>
      </c>
      <c r="D34" s="82">
        <f>IF(D32=0,,D33/D32*1000)</f>
        <v>0</v>
      </c>
      <c r="E34" s="83">
        <f>IF(E32=0,,E33/E32*1000)</f>
        <v>0</v>
      </c>
      <c r="F34" s="83">
        <f>IF(F32=0,,F33/F32*1000)</f>
        <v>0</v>
      </c>
      <c r="G34" s="83">
        <f aca="true" t="shared" si="17" ref="G34:R34">IF(G32=0,,G33/G32*1000)</f>
        <v>0</v>
      </c>
      <c r="H34" s="83">
        <f t="shared" si="17"/>
        <v>0</v>
      </c>
      <c r="I34" s="87">
        <f t="shared" si="17"/>
        <v>0</v>
      </c>
      <c r="J34" s="88">
        <f t="shared" si="17"/>
        <v>0</v>
      </c>
      <c r="K34" s="87">
        <f t="shared" si="17"/>
        <v>0</v>
      </c>
      <c r="L34" s="83">
        <f t="shared" si="17"/>
        <v>0</v>
      </c>
      <c r="M34" s="83">
        <f t="shared" si="17"/>
        <v>0</v>
      </c>
      <c r="N34" s="83">
        <f t="shared" si="17"/>
        <v>0</v>
      </c>
      <c r="O34" s="83">
        <f t="shared" si="17"/>
        <v>0</v>
      </c>
      <c r="P34" s="87">
        <f t="shared" si="17"/>
        <v>0</v>
      </c>
      <c r="Q34" s="88">
        <f t="shared" si="17"/>
        <v>0</v>
      </c>
      <c r="R34" s="90">
        <f t="shared" si="17"/>
        <v>0</v>
      </c>
      <c r="S34" s="41"/>
    </row>
    <row r="35" spans="1:19" s="36" customFormat="1" ht="13.5" customHeight="1">
      <c r="A35" s="104" t="s">
        <v>50</v>
      </c>
      <c r="B35" s="37" t="s">
        <v>26</v>
      </c>
      <c r="C35" s="38" t="s">
        <v>4</v>
      </c>
      <c r="D35" s="63">
        <v>10013</v>
      </c>
      <c r="E35" s="64"/>
      <c r="F35" s="64"/>
      <c r="G35" s="64"/>
      <c r="H35" s="64"/>
      <c r="I35" s="65">
        <v>9891</v>
      </c>
      <c r="J35" s="66">
        <f>SUM(D35:I35)</f>
        <v>19904</v>
      </c>
      <c r="K35" s="65"/>
      <c r="L35" s="64"/>
      <c r="M35" s="64"/>
      <c r="N35" s="64"/>
      <c r="O35" s="64">
        <v>11476</v>
      </c>
      <c r="P35" s="65"/>
      <c r="Q35" s="66">
        <f>SUM(K35:P35)</f>
        <v>11476</v>
      </c>
      <c r="R35" s="67">
        <f>J35+Q35</f>
        <v>31380</v>
      </c>
      <c r="S35" s="35"/>
    </row>
    <row r="36" spans="1:19" s="36" customFormat="1" ht="13.5" customHeight="1">
      <c r="A36" s="105"/>
      <c r="B36" s="37" t="s">
        <v>28</v>
      </c>
      <c r="C36" s="38" t="s">
        <v>5</v>
      </c>
      <c r="D36" s="63">
        <v>657463</v>
      </c>
      <c r="E36" s="64"/>
      <c r="F36" s="64"/>
      <c r="G36" s="64"/>
      <c r="H36" s="64"/>
      <c r="I36" s="65">
        <v>668944</v>
      </c>
      <c r="J36" s="66">
        <f>SUM(D36:I36)</f>
        <v>1326407</v>
      </c>
      <c r="K36" s="71"/>
      <c r="L36" s="72"/>
      <c r="M36" s="72"/>
      <c r="N36" s="72"/>
      <c r="O36" s="72">
        <v>771076</v>
      </c>
      <c r="P36" s="71"/>
      <c r="Q36" s="66">
        <f>SUM(K36:P36)</f>
        <v>771076</v>
      </c>
      <c r="R36" s="67">
        <f>J36+Q36</f>
        <v>2097483</v>
      </c>
      <c r="S36" s="35"/>
    </row>
    <row r="37" spans="1:19" s="36" customFormat="1" ht="13.5" customHeight="1" thickBot="1">
      <c r="A37" s="106"/>
      <c r="B37" s="18" t="s">
        <v>30</v>
      </c>
      <c r="C37" s="40" t="s">
        <v>6</v>
      </c>
      <c r="D37" s="82">
        <f aca="true" t="shared" si="18" ref="D37:J37">IF(D35=0,,D36/D35*1000)</f>
        <v>65660.94077698991</v>
      </c>
      <c r="E37" s="83">
        <f t="shared" si="18"/>
        <v>0</v>
      </c>
      <c r="F37" s="83">
        <f t="shared" si="18"/>
        <v>0</v>
      </c>
      <c r="G37" s="83">
        <f t="shared" si="18"/>
        <v>0</v>
      </c>
      <c r="H37" s="83">
        <f t="shared" si="18"/>
        <v>0</v>
      </c>
      <c r="I37" s="87">
        <f t="shared" si="18"/>
        <v>67631.58426852695</v>
      </c>
      <c r="J37" s="88">
        <f t="shared" si="18"/>
        <v>66640.22307073955</v>
      </c>
      <c r="K37" s="87">
        <f aca="true" t="shared" si="19" ref="K37:R37">IF(K35=0,,K36/K35*1000)</f>
        <v>0</v>
      </c>
      <c r="L37" s="83">
        <f t="shared" si="19"/>
        <v>0</v>
      </c>
      <c r="M37" s="83">
        <f t="shared" si="19"/>
        <v>0</v>
      </c>
      <c r="N37" s="83">
        <f t="shared" si="19"/>
        <v>0</v>
      </c>
      <c r="O37" s="83">
        <f t="shared" si="19"/>
        <v>67190.31021261764</v>
      </c>
      <c r="P37" s="87">
        <f t="shared" si="19"/>
        <v>0</v>
      </c>
      <c r="Q37" s="88">
        <f t="shared" si="19"/>
        <v>67190.31021261764</v>
      </c>
      <c r="R37" s="90">
        <f t="shared" si="19"/>
        <v>66841.39579349905</v>
      </c>
      <c r="S37" s="41"/>
    </row>
    <row r="38" spans="1:19" s="36" customFormat="1" ht="13.5" customHeight="1">
      <c r="A38" s="104" t="s">
        <v>52</v>
      </c>
      <c r="B38" s="37" t="s">
        <v>26</v>
      </c>
      <c r="C38" s="38" t="s">
        <v>4</v>
      </c>
      <c r="D38" s="63">
        <v>12139</v>
      </c>
      <c r="E38" s="64">
        <v>49</v>
      </c>
      <c r="F38" s="64">
        <v>79</v>
      </c>
      <c r="G38" s="64">
        <v>79</v>
      </c>
      <c r="H38" s="64">
        <v>106</v>
      </c>
      <c r="I38" s="65">
        <v>119</v>
      </c>
      <c r="J38" s="66">
        <f>SUM(D38:I38)</f>
        <v>12571</v>
      </c>
      <c r="K38" s="65">
        <v>119</v>
      </c>
      <c r="L38" s="64">
        <v>150</v>
      </c>
      <c r="M38" s="64">
        <v>107</v>
      </c>
      <c r="N38" s="64">
        <v>111</v>
      </c>
      <c r="O38" s="64">
        <v>22991</v>
      </c>
      <c r="P38" s="65">
        <v>11920</v>
      </c>
      <c r="Q38" s="66">
        <f>SUM(K38:P38)</f>
        <v>35398</v>
      </c>
      <c r="R38" s="67">
        <f>J38+Q38</f>
        <v>47969</v>
      </c>
      <c r="S38" s="35"/>
    </row>
    <row r="39" spans="1:19" s="36" customFormat="1" ht="13.5" customHeight="1">
      <c r="A39" s="105"/>
      <c r="B39" s="37" t="s">
        <v>28</v>
      </c>
      <c r="C39" s="38" t="s">
        <v>5</v>
      </c>
      <c r="D39" s="63">
        <v>837397</v>
      </c>
      <c r="E39" s="64">
        <v>19942</v>
      </c>
      <c r="F39" s="64">
        <v>31539</v>
      </c>
      <c r="G39" s="64">
        <v>36989</v>
      </c>
      <c r="H39" s="64">
        <v>52135</v>
      </c>
      <c r="I39" s="65">
        <v>55607</v>
      </c>
      <c r="J39" s="66">
        <f>SUM(D39:I39)</f>
        <v>1033609</v>
      </c>
      <c r="K39" s="71">
        <v>56305</v>
      </c>
      <c r="L39" s="72">
        <v>66823</v>
      </c>
      <c r="M39" s="72">
        <v>52213</v>
      </c>
      <c r="N39" s="72">
        <v>74866</v>
      </c>
      <c r="O39" s="72">
        <v>1645121</v>
      </c>
      <c r="P39" s="71">
        <v>785925</v>
      </c>
      <c r="Q39" s="66">
        <f>SUM(K39:P39)</f>
        <v>2681253</v>
      </c>
      <c r="R39" s="67">
        <f>J39+Q39</f>
        <v>3714862</v>
      </c>
      <c r="S39" s="35"/>
    </row>
    <row r="40" spans="1:19" s="36" customFormat="1" ht="13.5" customHeight="1" thickBot="1">
      <c r="A40" s="106"/>
      <c r="B40" s="18" t="s">
        <v>30</v>
      </c>
      <c r="C40" s="40" t="s">
        <v>6</v>
      </c>
      <c r="D40" s="82">
        <f aca="true" t="shared" si="20" ref="D40:I40">IF(D38=0,,D39/D38*1000)</f>
        <v>68984.01845292034</v>
      </c>
      <c r="E40" s="83">
        <f t="shared" si="20"/>
        <v>406979.5918367347</v>
      </c>
      <c r="F40" s="83">
        <f t="shared" si="20"/>
        <v>399227.8481012658</v>
      </c>
      <c r="G40" s="83">
        <f t="shared" si="20"/>
        <v>468215.1898734177</v>
      </c>
      <c r="H40" s="83">
        <f t="shared" si="20"/>
        <v>491839.62264150946</v>
      </c>
      <c r="I40" s="87">
        <f t="shared" si="20"/>
        <v>467285.71428571426</v>
      </c>
      <c r="J40" s="88">
        <f>(J39/J38)*1000</f>
        <v>82221.70073979795</v>
      </c>
      <c r="K40" s="87">
        <f aca="true" t="shared" si="21" ref="K40:Q40">IF(K38=0,,K39/K38*1000)</f>
        <v>473151.2605042017</v>
      </c>
      <c r="L40" s="83">
        <f t="shared" si="21"/>
        <v>445486.6666666667</v>
      </c>
      <c r="M40" s="83">
        <f t="shared" si="21"/>
        <v>487971.96261682245</v>
      </c>
      <c r="N40" s="83">
        <f t="shared" si="21"/>
        <v>674468.4684684685</v>
      </c>
      <c r="O40" s="83">
        <f t="shared" si="21"/>
        <v>71554.99978252359</v>
      </c>
      <c r="P40" s="87">
        <f t="shared" si="21"/>
        <v>65933.30536912751</v>
      </c>
      <c r="Q40" s="88">
        <f t="shared" si="21"/>
        <v>75745.88959828239</v>
      </c>
      <c r="R40" s="90">
        <f>(R39/R38)*1000</f>
        <v>77442.97358710834</v>
      </c>
      <c r="S40" s="41"/>
    </row>
    <row r="41" spans="1:19" s="36" customFormat="1" ht="18" customHeight="1">
      <c r="A41" s="104" t="s">
        <v>7</v>
      </c>
      <c r="B41" s="37" t="s">
        <v>26</v>
      </c>
      <c r="C41" s="38" t="s">
        <v>4</v>
      </c>
      <c r="D41" s="63">
        <f>D5+D8+D11+D14+D17+D20+D23+D26+D29+D32+D35+D38</f>
        <v>278300</v>
      </c>
      <c r="E41" s="64">
        <f aca="true" t="shared" si="22" ref="E41:I42">E5+E8+E11+E14+E17+E20+E23+E26+E29+E32+E35+E38</f>
        <v>257474</v>
      </c>
      <c r="F41" s="64">
        <f t="shared" si="22"/>
        <v>225360</v>
      </c>
      <c r="G41" s="64">
        <f t="shared" si="22"/>
        <v>218909</v>
      </c>
      <c r="H41" s="64">
        <f t="shared" si="22"/>
        <v>261717</v>
      </c>
      <c r="I41" s="65">
        <f t="shared" si="22"/>
        <v>330661</v>
      </c>
      <c r="J41" s="66">
        <f>SUM(D41:I41)</f>
        <v>1572421</v>
      </c>
      <c r="K41" s="65">
        <f aca="true" t="shared" si="23" ref="K41:P42">K5+K8+K11+K14+K17+K20+K23+K26+K29+K32+K35+K38</f>
        <v>280783</v>
      </c>
      <c r="L41" s="64">
        <f t="shared" si="23"/>
        <v>226931</v>
      </c>
      <c r="M41" s="64">
        <f t="shared" si="23"/>
        <v>295360</v>
      </c>
      <c r="N41" s="64">
        <f t="shared" si="23"/>
        <v>304104</v>
      </c>
      <c r="O41" s="64">
        <f t="shared" si="23"/>
        <v>230212</v>
      </c>
      <c r="P41" s="65">
        <f t="shared" si="23"/>
        <v>296141</v>
      </c>
      <c r="Q41" s="66">
        <f>SUM(K41:P41)</f>
        <v>1633531</v>
      </c>
      <c r="R41" s="67">
        <f>J41+Q41</f>
        <v>3205952</v>
      </c>
      <c r="S41" s="35"/>
    </row>
    <row r="42" spans="1:19" s="36" customFormat="1" ht="18" customHeight="1">
      <c r="A42" s="105"/>
      <c r="B42" s="37" t="s">
        <v>28</v>
      </c>
      <c r="C42" s="38" t="s">
        <v>5</v>
      </c>
      <c r="D42" s="63">
        <f>D6+D9+D12+D15+D18+D21+D24+D27+D30+D33+D36+D39</f>
        <v>17118383</v>
      </c>
      <c r="E42" s="64">
        <f t="shared" si="22"/>
        <v>14305484</v>
      </c>
      <c r="F42" s="64">
        <f t="shared" si="22"/>
        <v>13004436</v>
      </c>
      <c r="G42" s="64">
        <f t="shared" si="22"/>
        <v>13266214</v>
      </c>
      <c r="H42" s="64">
        <f t="shared" si="22"/>
        <v>16560701</v>
      </c>
      <c r="I42" s="65">
        <f>I6+I9+I12+I15+I18+I21+I24+I27+I30+I33+I36+I39</f>
        <v>22624973</v>
      </c>
      <c r="J42" s="66">
        <f>SUM(D42:I42)</f>
        <v>96880191</v>
      </c>
      <c r="K42" s="71">
        <f t="shared" si="23"/>
        <v>19583856</v>
      </c>
      <c r="L42" s="72">
        <f t="shared" si="23"/>
        <v>14802815</v>
      </c>
      <c r="M42" s="72">
        <f t="shared" si="23"/>
        <v>18274702</v>
      </c>
      <c r="N42" s="72">
        <f t="shared" si="23"/>
        <v>20670452</v>
      </c>
      <c r="O42" s="72">
        <f t="shared" si="23"/>
        <v>16187332</v>
      </c>
      <c r="P42" s="71">
        <f t="shared" si="23"/>
        <v>19282441</v>
      </c>
      <c r="Q42" s="66">
        <f>SUM(K42:P42)</f>
        <v>108801598</v>
      </c>
      <c r="R42" s="67">
        <f>J42+Q42</f>
        <v>205681789</v>
      </c>
      <c r="S42" s="35"/>
    </row>
    <row r="43" spans="1:19" s="36" customFormat="1" ht="18" customHeight="1" thickBot="1">
      <c r="A43" s="107"/>
      <c r="B43" s="18" t="s">
        <v>30</v>
      </c>
      <c r="C43" s="40" t="s">
        <v>6</v>
      </c>
      <c r="D43" s="82">
        <f aca="true" t="shared" si="24" ref="D43:I43">IF(D41=0,,D42/D41*1000)</f>
        <v>61510.538986704996</v>
      </c>
      <c r="E43" s="83">
        <f t="shared" si="24"/>
        <v>55560.88770128246</v>
      </c>
      <c r="F43" s="83">
        <f t="shared" si="24"/>
        <v>57705.16506922258</v>
      </c>
      <c r="G43" s="83">
        <f t="shared" si="24"/>
        <v>60601.50108035759</v>
      </c>
      <c r="H43" s="83">
        <f t="shared" si="24"/>
        <v>63277.13140529656</v>
      </c>
      <c r="I43" s="87">
        <f t="shared" si="24"/>
        <v>68423.46995865858</v>
      </c>
      <c r="J43" s="88">
        <f>(J42/J41)*1000</f>
        <v>61612.119782170295</v>
      </c>
      <c r="K43" s="87">
        <f aca="true" t="shared" si="25" ref="K43:Q43">IF(K41=0,,K42/K41*1000)</f>
        <v>69747.29951599633</v>
      </c>
      <c r="L43" s="83">
        <f t="shared" si="25"/>
        <v>65230.46652947371</v>
      </c>
      <c r="M43" s="83">
        <f t="shared" si="25"/>
        <v>61872.63678223185</v>
      </c>
      <c r="N43" s="83">
        <f t="shared" si="25"/>
        <v>67971.65443400943</v>
      </c>
      <c r="O43" s="83">
        <f t="shared" si="25"/>
        <v>70314.89236008548</v>
      </c>
      <c r="P43" s="87">
        <f t="shared" si="25"/>
        <v>65112.36539351188</v>
      </c>
      <c r="Q43" s="88">
        <f t="shared" si="25"/>
        <v>66605.16268133264</v>
      </c>
      <c r="R43" s="90">
        <f>(R42/R41)*1000</f>
        <v>64156.2284775318</v>
      </c>
      <c r="S43" s="41"/>
    </row>
    <row r="44" spans="1:19" s="36" customFormat="1" ht="24" customHeight="1" thickBot="1">
      <c r="A44" s="108" t="s">
        <v>23</v>
      </c>
      <c r="B44" s="109"/>
      <c r="C44" s="110"/>
      <c r="D44" s="52">
        <f>'総合計'!D44</f>
        <v>117.55</v>
      </c>
      <c r="E44" s="53">
        <f>'総合計'!E44</f>
        <v>113.51</v>
      </c>
      <c r="F44" s="62">
        <f>'総合計'!F44</f>
        <v>112.71</v>
      </c>
      <c r="G44" s="54">
        <f>'総合計'!G44</f>
        <v>115.33</v>
      </c>
      <c r="H44" s="57">
        <f>'総合計'!H44</f>
        <v>115.89</v>
      </c>
      <c r="I44" s="42">
        <f>'総合計'!I44</f>
        <v>116.78</v>
      </c>
      <c r="J44" s="43">
        <f>'総合計'!J44</f>
        <v>115.44530318142787</v>
      </c>
      <c r="K44" s="44">
        <f>'総合計'!K44</f>
        <v>117.94</v>
      </c>
      <c r="L44" s="58">
        <f>'総合計'!L44</f>
        <v>118.16</v>
      </c>
      <c r="M44" s="45">
        <f>'総合計'!M44</f>
        <v>116.53</v>
      </c>
      <c r="N44" s="45">
        <f>'総合計'!N44</f>
        <v>119.2</v>
      </c>
      <c r="O44" s="54">
        <f>'総合計'!O44</f>
        <v>120.96</v>
      </c>
      <c r="P44" s="55">
        <f>'総合計'!P44</f>
        <v>118.44</v>
      </c>
      <c r="Q44" s="56">
        <f>'総合計'!Q44</f>
        <v>118.51657732664314</v>
      </c>
      <c r="R44" s="51">
        <f>'総合計'!R44</f>
        <v>116.98163203125084</v>
      </c>
      <c r="S44" s="35"/>
    </row>
    <row r="45" ht="15.75" customHeight="1">
      <c r="A45" s="59" t="s">
        <v>80</v>
      </c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5" r:id="rId1"/>
  <headerFooter alignWithMargins="0">
    <oddFooter>&amp;C&amp;20-4-</oddFooter>
  </headerFooter>
  <colBreaks count="1" manualBreakCount="1">
    <brk id="18" min="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I35" sqref="I3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3.7109375" style="0" customWidth="1"/>
  </cols>
  <sheetData>
    <row r="2" spans="1:16" ht="27" customHeight="1">
      <c r="A2" s="15" t="s">
        <v>55</v>
      </c>
      <c r="B2" s="26" t="s">
        <v>74</v>
      </c>
      <c r="C2" s="1"/>
      <c r="D2" s="111" t="s">
        <v>79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8" ht="18" customHeight="1" thickBot="1">
      <c r="A3" s="19" t="s">
        <v>8</v>
      </c>
      <c r="B3" s="32" t="s">
        <v>10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39199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16" t="s">
        <v>32</v>
      </c>
      <c r="B5" s="37" t="s">
        <v>26</v>
      </c>
      <c r="C5" s="38" t="s">
        <v>4</v>
      </c>
      <c r="D5" s="63">
        <v>9731</v>
      </c>
      <c r="E5" s="64">
        <v>36246</v>
      </c>
      <c r="F5" s="64">
        <v>2000</v>
      </c>
      <c r="G5" s="64">
        <v>36458</v>
      </c>
      <c r="H5" s="64">
        <v>23073</v>
      </c>
      <c r="I5" s="65">
        <v>19642</v>
      </c>
      <c r="J5" s="66">
        <f>SUM(D5:I5)</f>
        <v>127150</v>
      </c>
      <c r="K5" s="65">
        <v>7827</v>
      </c>
      <c r="L5" s="64">
        <v>34397</v>
      </c>
      <c r="M5" s="64">
        <v>33071</v>
      </c>
      <c r="N5" s="64"/>
      <c r="O5" s="64">
        <v>13500</v>
      </c>
      <c r="P5" s="65">
        <v>31127</v>
      </c>
      <c r="Q5" s="66">
        <f>SUM(K5:P5)</f>
        <v>119922</v>
      </c>
      <c r="R5" s="67">
        <f>Q5+J5</f>
        <v>247072</v>
      </c>
      <c r="S5" s="35"/>
    </row>
    <row r="6" spans="1:19" s="36" customFormat="1" ht="13.5" customHeight="1">
      <c r="A6" s="105"/>
      <c r="B6" s="37" t="s">
        <v>28</v>
      </c>
      <c r="C6" s="38" t="s">
        <v>5</v>
      </c>
      <c r="D6" s="63">
        <v>652343</v>
      </c>
      <c r="E6" s="64">
        <v>1973292</v>
      </c>
      <c r="F6" s="64">
        <v>108440</v>
      </c>
      <c r="G6" s="64">
        <v>2266147</v>
      </c>
      <c r="H6" s="64">
        <v>1442294</v>
      </c>
      <c r="I6" s="65">
        <v>1328637</v>
      </c>
      <c r="J6" s="66">
        <f>SUM(D6:I6)</f>
        <v>7771153</v>
      </c>
      <c r="K6" s="71">
        <v>539573</v>
      </c>
      <c r="L6" s="72">
        <v>2148344</v>
      </c>
      <c r="M6" s="72">
        <v>1892439</v>
      </c>
      <c r="N6" s="72"/>
      <c r="O6" s="72">
        <v>917199</v>
      </c>
      <c r="P6" s="71">
        <v>2147308</v>
      </c>
      <c r="Q6" s="66">
        <f>SUM(K6:P6)</f>
        <v>7644863</v>
      </c>
      <c r="R6" s="67">
        <f>Q6+J6</f>
        <v>15416016</v>
      </c>
      <c r="S6" s="35"/>
    </row>
    <row r="7" spans="1:19" s="36" customFormat="1" ht="13.5" customHeight="1" thickBot="1">
      <c r="A7" s="106"/>
      <c r="B7" s="18" t="s">
        <v>30</v>
      </c>
      <c r="C7" s="40" t="s">
        <v>6</v>
      </c>
      <c r="D7" s="82">
        <f aca="true" t="shared" si="0" ref="D7:J7">IF(D5=0,,D6/D5*1000)</f>
        <v>67037.61175624294</v>
      </c>
      <c r="E7" s="83">
        <f t="shared" si="0"/>
        <v>54441.64873365337</v>
      </c>
      <c r="F7" s="83">
        <f t="shared" si="0"/>
        <v>54220</v>
      </c>
      <c r="G7" s="83">
        <f t="shared" si="0"/>
        <v>62157.743156508855</v>
      </c>
      <c r="H7" s="83">
        <f t="shared" si="0"/>
        <v>62510.03337233996</v>
      </c>
      <c r="I7" s="87">
        <f t="shared" si="0"/>
        <v>67642.65349760717</v>
      </c>
      <c r="J7" s="88">
        <f t="shared" si="0"/>
        <v>61117.99449469131</v>
      </c>
      <c r="K7" s="87">
        <f aca="true" t="shared" si="1" ref="K7:R7">IF(K5=0,,K6/K5*1000)</f>
        <v>68937.3961926664</v>
      </c>
      <c r="L7" s="83">
        <f t="shared" si="1"/>
        <v>62457.30732331308</v>
      </c>
      <c r="M7" s="83">
        <f t="shared" si="1"/>
        <v>57223.51909527985</v>
      </c>
      <c r="N7" s="83">
        <f t="shared" si="1"/>
        <v>0</v>
      </c>
      <c r="O7" s="83">
        <f t="shared" si="1"/>
        <v>67940.66666666667</v>
      </c>
      <c r="P7" s="87">
        <f t="shared" si="1"/>
        <v>68985.38246538375</v>
      </c>
      <c r="Q7" s="88">
        <f t="shared" si="1"/>
        <v>63748.62827504545</v>
      </c>
      <c r="R7" s="90">
        <f t="shared" si="1"/>
        <v>62394.83227561197</v>
      </c>
      <c r="S7" s="41"/>
    </row>
    <row r="8" spans="1:19" s="36" customFormat="1" ht="13.5" customHeight="1">
      <c r="A8" s="104" t="s">
        <v>33</v>
      </c>
      <c r="B8" s="37" t="s">
        <v>26</v>
      </c>
      <c r="C8" s="38" t="s">
        <v>4</v>
      </c>
      <c r="D8" s="63">
        <v>19670</v>
      </c>
      <c r="E8" s="64">
        <v>15038</v>
      </c>
      <c r="F8" s="64">
        <v>22427</v>
      </c>
      <c r="G8" s="64">
        <v>22581</v>
      </c>
      <c r="H8" s="64">
        <v>32843</v>
      </c>
      <c r="I8" s="65">
        <v>14087</v>
      </c>
      <c r="J8" s="66">
        <f>SUM(D8:I8)</f>
        <v>126646</v>
      </c>
      <c r="K8" s="65"/>
      <c r="L8" s="64"/>
      <c r="M8" s="64">
        <v>9010</v>
      </c>
      <c r="N8" s="64"/>
      <c r="O8" s="64"/>
      <c r="P8" s="65">
        <v>26882</v>
      </c>
      <c r="Q8" s="66">
        <f>SUM(K8:P8)</f>
        <v>35892</v>
      </c>
      <c r="R8" s="67">
        <f>Q8+J8</f>
        <v>162538</v>
      </c>
      <c r="S8" s="35"/>
    </row>
    <row r="9" spans="1:19" s="36" customFormat="1" ht="13.5" customHeight="1">
      <c r="A9" s="105"/>
      <c r="B9" s="37" t="s">
        <v>28</v>
      </c>
      <c r="C9" s="38" t="s">
        <v>5</v>
      </c>
      <c r="D9" s="63">
        <v>1104003</v>
      </c>
      <c r="E9" s="64">
        <v>823261</v>
      </c>
      <c r="F9" s="64">
        <v>1357824</v>
      </c>
      <c r="G9" s="64">
        <v>1428646</v>
      </c>
      <c r="H9" s="64">
        <v>2162190</v>
      </c>
      <c r="I9" s="65">
        <v>897905</v>
      </c>
      <c r="J9" s="66">
        <f>SUM(D9:I9)</f>
        <v>7773829</v>
      </c>
      <c r="K9" s="71"/>
      <c r="L9" s="72"/>
      <c r="M9" s="72">
        <v>552499</v>
      </c>
      <c r="N9" s="72"/>
      <c r="O9" s="72"/>
      <c r="P9" s="71">
        <v>1759031</v>
      </c>
      <c r="Q9" s="66">
        <f>SUM(K9:P9)</f>
        <v>2311530</v>
      </c>
      <c r="R9" s="67">
        <f>Q9+J9</f>
        <v>10085359</v>
      </c>
      <c r="S9" s="35"/>
    </row>
    <row r="10" spans="1:19" s="36" customFormat="1" ht="13.5" customHeight="1" thickBot="1">
      <c r="A10" s="106"/>
      <c r="B10" s="18" t="s">
        <v>30</v>
      </c>
      <c r="C10" s="40" t="s">
        <v>6</v>
      </c>
      <c r="D10" s="82">
        <f aca="true" t="shared" si="2" ref="D10:J10">IF(D8=0,,D9/D8*1000)</f>
        <v>56126.2328418912</v>
      </c>
      <c r="E10" s="83">
        <f t="shared" si="2"/>
        <v>54745.37837478388</v>
      </c>
      <c r="F10" s="83">
        <f t="shared" si="2"/>
        <v>60544.16551478129</v>
      </c>
      <c r="G10" s="83">
        <f t="shared" si="2"/>
        <v>63267.61436605996</v>
      </c>
      <c r="H10" s="83">
        <f t="shared" si="2"/>
        <v>65834.11990378467</v>
      </c>
      <c r="I10" s="87">
        <f t="shared" si="2"/>
        <v>63739.97302477461</v>
      </c>
      <c r="J10" s="88">
        <f t="shared" si="2"/>
        <v>61382.349225399936</v>
      </c>
      <c r="K10" s="87">
        <f aca="true" t="shared" si="3" ref="K10:R10">IF(K8=0,,K9/K8*1000)</f>
        <v>0</v>
      </c>
      <c r="L10" s="83">
        <f t="shared" si="3"/>
        <v>0</v>
      </c>
      <c r="M10" s="83">
        <f t="shared" si="3"/>
        <v>61320.64372918979</v>
      </c>
      <c r="N10" s="83">
        <f t="shared" si="3"/>
        <v>0</v>
      </c>
      <c r="O10" s="83">
        <f t="shared" si="3"/>
        <v>0</v>
      </c>
      <c r="P10" s="87">
        <f t="shared" si="3"/>
        <v>65435.27267316419</v>
      </c>
      <c r="Q10" s="88">
        <f t="shared" si="3"/>
        <v>64402.37378803076</v>
      </c>
      <c r="R10" s="90">
        <f t="shared" si="3"/>
        <v>62049.23771671855</v>
      </c>
      <c r="S10" s="35"/>
    </row>
    <row r="11" spans="1:19" s="36" customFormat="1" ht="13.5" customHeight="1">
      <c r="A11" s="104" t="s">
        <v>35</v>
      </c>
      <c r="B11" s="37" t="s">
        <v>26</v>
      </c>
      <c r="C11" s="38" t="s">
        <v>4</v>
      </c>
      <c r="D11" s="63"/>
      <c r="E11" s="64"/>
      <c r="F11" s="64"/>
      <c r="G11" s="64"/>
      <c r="H11" s="64"/>
      <c r="I11" s="65"/>
      <c r="J11" s="66">
        <f>SUM(D11:I11)</f>
        <v>0</v>
      </c>
      <c r="K11" s="65"/>
      <c r="L11" s="64"/>
      <c r="M11" s="64"/>
      <c r="N11" s="64"/>
      <c r="O11" s="64"/>
      <c r="P11" s="65"/>
      <c r="Q11" s="66">
        <f>SUM(K11:P11)</f>
        <v>0</v>
      </c>
      <c r="R11" s="67">
        <f>Q11+J11</f>
        <v>0</v>
      </c>
      <c r="S11" s="35"/>
    </row>
    <row r="12" spans="1:19" s="36" customFormat="1" ht="13.5" customHeight="1">
      <c r="A12" s="105"/>
      <c r="B12" s="37" t="s">
        <v>28</v>
      </c>
      <c r="C12" s="38" t="s">
        <v>5</v>
      </c>
      <c r="D12" s="63"/>
      <c r="E12" s="64"/>
      <c r="F12" s="64"/>
      <c r="G12" s="64"/>
      <c r="H12" s="64"/>
      <c r="I12" s="65"/>
      <c r="J12" s="66">
        <f>SUM(D12:I12)</f>
        <v>0</v>
      </c>
      <c r="K12" s="71"/>
      <c r="L12" s="72"/>
      <c r="M12" s="72"/>
      <c r="N12" s="72"/>
      <c r="O12" s="72"/>
      <c r="P12" s="71"/>
      <c r="Q12" s="66">
        <f>SUM(K12:P12)</f>
        <v>0</v>
      </c>
      <c r="R12" s="67">
        <f>Q12+J12</f>
        <v>0</v>
      </c>
      <c r="S12" s="35"/>
    </row>
    <row r="13" spans="1:19" s="36" customFormat="1" ht="13.5" customHeight="1" thickBot="1">
      <c r="A13" s="106"/>
      <c r="B13" s="18" t="s">
        <v>30</v>
      </c>
      <c r="C13" s="40" t="s">
        <v>6</v>
      </c>
      <c r="D13" s="82">
        <f aca="true" t="shared" si="4" ref="D13:J13">IF(D11=0,,D12/D11*1000)</f>
        <v>0</v>
      </c>
      <c r="E13" s="83">
        <f t="shared" si="4"/>
        <v>0</v>
      </c>
      <c r="F13" s="83">
        <f t="shared" si="4"/>
        <v>0</v>
      </c>
      <c r="G13" s="83">
        <f t="shared" si="4"/>
        <v>0</v>
      </c>
      <c r="H13" s="83">
        <f t="shared" si="4"/>
        <v>0</v>
      </c>
      <c r="I13" s="87">
        <f t="shared" si="4"/>
        <v>0</v>
      </c>
      <c r="J13" s="88">
        <f t="shared" si="4"/>
        <v>0</v>
      </c>
      <c r="K13" s="87">
        <f aca="true" t="shared" si="5" ref="K13:R13">IF(K11=0,,K12/K11*1000)</f>
        <v>0</v>
      </c>
      <c r="L13" s="83">
        <f t="shared" si="5"/>
        <v>0</v>
      </c>
      <c r="M13" s="83">
        <f t="shared" si="5"/>
        <v>0</v>
      </c>
      <c r="N13" s="83">
        <f t="shared" si="5"/>
        <v>0</v>
      </c>
      <c r="O13" s="83">
        <f t="shared" si="5"/>
        <v>0</v>
      </c>
      <c r="P13" s="87">
        <f t="shared" si="5"/>
        <v>0</v>
      </c>
      <c r="Q13" s="88">
        <f t="shared" si="5"/>
        <v>0</v>
      </c>
      <c r="R13" s="90">
        <f t="shared" si="5"/>
        <v>0</v>
      </c>
      <c r="S13" s="41"/>
    </row>
    <row r="14" spans="1:19" s="36" customFormat="1" ht="13.5" customHeight="1">
      <c r="A14" s="104" t="s">
        <v>37</v>
      </c>
      <c r="B14" s="37" t="s">
        <v>26</v>
      </c>
      <c r="C14" s="38" t="s">
        <v>4</v>
      </c>
      <c r="D14" s="63"/>
      <c r="E14" s="64"/>
      <c r="F14" s="64"/>
      <c r="G14" s="64"/>
      <c r="H14" s="64"/>
      <c r="I14" s="65"/>
      <c r="J14" s="66">
        <f>SUM(D14:I14)</f>
        <v>0</v>
      </c>
      <c r="K14" s="65"/>
      <c r="L14" s="64"/>
      <c r="M14" s="64"/>
      <c r="N14" s="64"/>
      <c r="O14" s="64"/>
      <c r="P14" s="65"/>
      <c r="Q14" s="66">
        <f>SUM(K14:P14)</f>
        <v>0</v>
      </c>
      <c r="R14" s="67">
        <f>Q14+J14</f>
        <v>0</v>
      </c>
      <c r="S14" s="35"/>
    </row>
    <row r="15" spans="1:19" s="36" customFormat="1" ht="13.5" customHeight="1">
      <c r="A15" s="105"/>
      <c r="B15" s="37" t="s">
        <v>28</v>
      </c>
      <c r="C15" s="38" t="s">
        <v>5</v>
      </c>
      <c r="D15" s="63"/>
      <c r="E15" s="64"/>
      <c r="F15" s="64"/>
      <c r="G15" s="64"/>
      <c r="H15" s="64"/>
      <c r="I15" s="65"/>
      <c r="J15" s="66">
        <f>SUM(D15:I15)</f>
        <v>0</v>
      </c>
      <c r="K15" s="71"/>
      <c r="L15" s="72"/>
      <c r="M15" s="72"/>
      <c r="N15" s="72"/>
      <c r="O15" s="72"/>
      <c r="P15" s="71"/>
      <c r="Q15" s="66">
        <f>SUM(K15:P15)</f>
        <v>0</v>
      </c>
      <c r="R15" s="67">
        <f>Q15+J15</f>
        <v>0</v>
      </c>
      <c r="S15" s="35"/>
    </row>
    <row r="16" spans="1:19" s="36" customFormat="1" ht="13.5" customHeight="1" thickBot="1">
      <c r="A16" s="106"/>
      <c r="B16" s="18" t="s">
        <v>30</v>
      </c>
      <c r="C16" s="40" t="s">
        <v>6</v>
      </c>
      <c r="D16" s="82">
        <f aca="true" t="shared" si="6" ref="D16:J16">IF(D14=0,,D15/D14*1000)</f>
        <v>0</v>
      </c>
      <c r="E16" s="83">
        <f t="shared" si="6"/>
        <v>0</v>
      </c>
      <c r="F16" s="83">
        <f t="shared" si="6"/>
        <v>0</v>
      </c>
      <c r="G16" s="83">
        <f t="shared" si="6"/>
        <v>0</v>
      </c>
      <c r="H16" s="83">
        <f t="shared" si="6"/>
        <v>0</v>
      </c>
      <c r="I16" s="87">
        <f t="shared" si="6"/>
        <v>0</v>
      </c>
      <c r="J16" s="88">
        <f t="shared" si="6"/>
        <v>0</v>
      </c>
      <c r="K16" s="87">
        <f aca="true" t="shared" si="7" ref="K16:R16">IF(K14=0,,K15/K14*1000)</f>
        <v>0</v>
      </c>
      <c r="L16" s="83">
        <f t="shared" si="7"/>
        <v>0</v>
      </c>
      <c r="M16" s="83">
        <f t="shared" si="7"/>
        <v>0</v>
      </c>
      <c r="N16" s="83">
        <f t="shared" si="7"/>
        <v>0</v>
      </c>
      <c r="O16" s="83">
        <f t="shared" si="7"/>
        <v>0</v>
      </c>
      <c r="P16" s="87">
        <f t="shared" si="7"/>
        <v>0</v>
      </c>
      <c r="Q16" s="88">
        <f t="shared" si="7"/>
        <v>0</v>
      </c>
      <c r="R16" s="90">
        <f t="shared" si="7"/>
        <v>0</v>
      </c>
      <c r="S16" s="50"/>
    </row>
    <row r="17" spans="1:19" s="36" customFormat="1" ht="13.5" customHeight="1">
      <c r="A17" s="104" t="s">
        <v>39</v>
      </c>
      <c r="B17" s="37" t="s">
        <v>26</v>
      </c>
      <c r="C17" s="38" t="s">
        <v>4</v>
      </c>
      <c r="D17" s="63"/>
      <c r="E17" s="64">
        <v>1800</v>
      </c>
      <c r="F17" s="64"/>
      <c r="G17" s="64">
        <v>19880</v>
      </c>
      <c r="H17" s="64">
        <v>15451</v>
      </c>
      <c r="I17" s="65">
        <v>7535</v>
      </c>
      <c r="J17" s="66">
        <f>SUM(D17:I17)</f>
        <v>44666</v>
      </c>
      <c r="K17" s="65">
        <v>9577</v>
      </c>
      <c r="L17" s="64">
        <v>22974</v>
      </c>
      <c r="M17" s="64"/>
      <c r="N17" s="64"/>
      <c r="O17" s="64"/>
      <c r="P17" s="65">
        <v>17289</v>
      </c>
      <c r="Q17" s="66">
        <f>SUM(K17:P17)</f>
        <v>49840</v>
      </c>
      <c r="R17" s="67">
        <f>Q17+J17</f>
        <v>94506</v>
      </c>
      <c r="S17" s="35"/>
    </row>
    <row r="18" spans="1:19" s="36" customFormat="1" ht="13.5" customHeight="1">
      <c r="A18" s="105"/>
      <c r="B18" s="37" t="s">
        <v>28</v>
      </c>
      <c r="C18" s="38" t="s">
        <v>5</v>
      </c>
      <c r="D18" s="63"/>
      <c r="E18" s="64">
        <v>117202</v>
      </c>
      <c r="F18" s="64"/>
      <c r="G18" s="64">
        <v>1206180</v>
      </c>
      <c r="H18" s="64">
        <v>1034067</v>
      </c>
      <c r="I18" s="65">
        <v>473819</v>
      </c>
      <c r="J18" s="66">
        <f>SUM(D18:I18)</f>
        <v>2831268</v>
      </c>
      <c r="K18" s="71">
        <v>586115</v>
      </c>
      <c r="L18" s="72">
        <v>1443743</v>
      </c>
      <c r="M18" s="72"/>
      <c r="N18" s="72"/>
      <c r="O18" s="72"/>
      <c r="P18" s="71">
        <v>1147347</v>
      </c>
      <c r="Q18" s="66">
        <f>SUM(K18:P18)</f>
        <v>3177205</v>
      </c>
      <c r="R18" s="67">
        <f>Q18+J18</f>
        <v>6008473</v>
      </c>
      <c r="S18" s="35"/>
    </row>
    <row r="19" spans="1:19" s="36" customFormat="1" ht="13.5" customHeight="1" thickBot="1">
      <c r="A19" s="106"/>
      <c r="B19" s="18" t="s">
        <v>30</v>
      </c>
      <c r="C19" s="40" t="s">
        <v>6</v>
      </c>
      <c r="D19" s="82">
        <f aca="true" t="shared" si="8" ref="D19:J19">IF(D17=0,,D18/D17*1000)</f>
        <v>0</v>
      </c>
      <c r="E19" s="83">
        <f t="shared" si="8"/>
        <v>65112.222222222226</v>
      </c>
      <c r="F19" s="83">
        <f t="shared" si="8"/>
        <v>0</v>
      </c>
      <c r="G19" s="83">
        <f t="shared" si="8"/>
        <v>60673.03822937626</v>
      </c>
      <c r="H19" s="83">
        <f t="shared" si="8"/>
        <v>66925.57116044269</v>
      </c>
      <c r="I19" s="87">
        <f t="shared" si="8"/>
        <v>62882.41539482416</v>
      </c>
      <c r="J19" s="88">
        <f t="shared" si="8"/>
        <v>63387.54309765818</v>
      </c>
      <c r="K19" s="87">
        <f aca="true" t="shared" si="9" ref="K19:R19">IF(K17=0,,K18/K17*1000)</f>
        <v>61200.27148376318</v>
      </c>
      <c r="L19" s="83">
        <f t="shared" si="9"/>
        <v>62842.47410115783</v>
      </c>
      <c r="M19" s="83">
        <f t="shared" si="9"/>
        <v>0</v>
      </c>
      <c r="N19" s="83">
        <f t="shared" si="9"/>
        <v>0</v>
      </c>
      <c r="O19" s="83">
        <f t="shared" si="9"/>
        <v>0</v>
      </c>
      <c r="P19" s="87">
        <f t="shared" si="9"/>
        <v>66362.83185840708</v>
      </c>
      <c r="Q19" s="88">
        <f t="shared" si="9"/>
        <v>63748.093900481545</v>
      </c>
      <c r="R19" s="90">
        <f t="shared" si="9"/>
        <v>63577.688189109685</v>
      </c>
      <c r="S19" s="41"/>
    </row>
    <row r="20" spans="1:19" s="36" customFormat="1" ht="13.5" customHeight="1">
      <c r="A20" s="113" t="s">
        <v>41</v>
      </c>
      <c r="B20" s="37" t="s">
        <v>26</v>
      </c>
      <c r="C20" s="38" t="s">
        <v>4</v>
      </c>
      <c r="D20" s="63"/>
      <c r="E20" s="64">
        <v>26693</v>
      </c>
      <c r="F20" s="64">
        <v>3477</v>
      </c>
      <c r="G20" s="64">
        <v>13181</v>
      </c>
      <c r="H20" s="64">
        <v>21480</v>
      </c>
      <c r="I20" s="65">
        <v>7913</v>
      </c>
      <c r="J20" s="66">
        <f>SUM(D20:I20)</f>
        <v>72744</v>
      </c>
      <c r="K20" s="65"/>
      <c r="L20" s="64">
        <v>26098</v>
      </c>
      <c r="M20" s="64">
        <v>5200</v>
      </c>
      <c r="N20" s="64"/>
      <c r="O20" s="64">
        <v>14357</v>
      </c>
      <c r="P20" s="65">
        <v>7851</v>
      </c>
      <c r="Q20" s="66">
        <f>SUM(K20:P20)</f>
        <v>53506</v>
      </c>
      <c r="R20" s="67">
        <f>Q20+J20</f>
        <v>126250</v>
      </c>
      <c r="S20" s="35"/>
    </row>
    <row r="21" spans="1:19" s="36" customFormat="1" ht="13.5" customHeight="1">
      <c r="A21" s="114"/>
      <c r="B21" s="37" t="s">
        <v>28</v>
      </c>
      <c r="C21" s="38" t="s">
        <v>5</v>
      </c>
      <c r="D21" s="63"/>
      <c r="E21" s="64">
        <v>1529800</v>
      </c>
      <c r="F21" s="64">
        <v>206037</v>
      </c>
      <c r="G21" s="64">
        <v>785077</v>
      </c>
      <c r="H21" s="64">
        <v>1451281</v>
      </c>
      <c r="I21" s="65">
        <v>534119</v>
      </c>
      <c r="J21" s="66">
        <f>SUM(D21:I21)</f>
        <v>4506314</v>
      </c>
      <c r="K21" s="71"/>
      <c r="L21" s="72">
        <v>1702214</v>
      </c>
      <c r="M21" s="72">
        <v>308602</v>
      </c>
      <c r="N21" s="72"/>
      <c r="O21" s="72">
        <v>948905</v>
      </c>
      <c r="P21" s="71">
        <v>524647</v>
      </c>
      <c r="Q21" s="66">
        <f>SUM(K21:P21)</f>
        <v>3484368</v>
      </c>
      <c r="R21" s="67">
        <f>Q21+J21</f>
        <v>7990682</v>
      </c>
      <c r="S21" s="35"/>
    </row>
    <row r="22" spans="1:19" s="36" customFormat="1" ht="13.5" customHeight="1" thickBot="1">
      <c r="A22" s="115"/>
      <c r="B22" s="18" t="s">
        <v>30</v>
      </c>
      <c r="C22" s="40" t="s">
        <v>6</v>
      </c>
      <c r="D22" s="82">
        <f aca="true" t="shared" si="10" ref="D22:J22">IF(D20=0,,D21/D20*1000)</f>
        <v>0</v>
      </c>
      <c r="E22" s="83">
        <f t="shared" si="10"/>
        <v>57310.905480837675</v>
      </c>
      <c r="F22" s="83">
        <f t="shared" si="10"/>
        <v>59257.11820534944</v>
      </c>
      <c r="G22" s="83">
        <f t="shared" si="10"/>
        <v>59561.26242318488</v>
      </c>
      <c r="H22" s="83">
        <f t="shared" si="10"/>
        <v>67564.29236499069</v>
      </c>
      <c r="I22" s="87">
        <f t="shared" si="10"/>
        <v>67498.92581827374</v>
      </c>
      <c r="J22" s="88">
        <f t="shared" si="10"/>
        <v>61947.56955900143</v>
      </c>
      <c r="K22" s="87">
        <f aca="true" t="shared" si="11" ref="K22:R22">IF(K20=0,,K21/K20*1000)</f>
        <v>0</v>
      </c>
      <c r="L22" s="83">
        <f t="shared" si="11"/>
        <v>65223.92520499655</v>
      </c>
      <c r="M22" s="83">
        <f t="shared" si="11"/>
        <v>59346.53846153847</v>
      </c>
      <c r="N22" s="83">
        <f t="shared" si="11"/>
        <v>0</v>
      </c>
      <c r="O22" s="83">
        <f t="shared" si="11"/>
        <v>66093.54321933552</v>
      </c>
      <c r="P22" s="87">
        <f t="shared" si="11"/>
        <v>66825.49993631385</v>
      </c>
      <c r="Q22" s="88">
        <f t="shared" si="11"/>
        <v>65121.0705341457</v>
      </c>
      <c r="R22" s="90">
        <f t="shared" si="11"/>
        <v>63292.53069306931</v>
      </c>
      <c r="S22" s="41"/>
    </row>
    <row r="23" spans="1:19" s="36" customFormat="1" ht="13.5" customHeight="1">
      <c r="A23" s="104" t="s">
        <v>42</v>
      </c>
      <c r="B23" s="37" t="s">
        <v>26</v>
      </c>
      <c r="C23" s="38" t="s">
        <v>4</v>
      </c>
      <c r="D23" s="63">
        <v>28394</v>
      </c>
      <c r="E23" s="64"/>
      <c r="F23" s="64"/>
      <c r="G23" s="64">
        <v>7200</v>
      </c>
      <c r="H23" s="64">
        <v>22023</v>
      </c>
      <c r="I23" s="65"/>
      <c r="J23" s="66">
        <f>SUM(D23:I23)</f>
        <v>57617</v>
      </c>
      <c r="K23" s="65">
        <v>17933</v>
      </c>
      <c r="L23" s="64">
        <v>19013</v>
      </c>
      <c r="M23" s="64"/>
      <c r="N23" s="64">
        <v>7000</v>
      </c>
      <c r="O23" s="64">
        <v>7000</v>
      </c>
      <c r="P23" s="65"/>
      <c r="Q23" s="66">
        <f>SUM(K23:P23)</f>
        <v>50946</v>
      </c>
      <c r="R23" s="67">
        <f>Q23+J23</f>
        <v>108563</v>
      </c>
      <c r="S23" s="35"/>
    </row>
    <row r="24" spans="1:19" s="36" customFormat="1" ht="13.5" customHeight="1">
      <c r="A24" s="105"/>
      <c r="B24" s="37" t="s">
        <v>28</v>
      </c>
      <c r="C24" s="38" t="s">
        <v>5</v>
      </c>
      <c r="D24" s="63">
        <v>1818667</v>
      </c>
      <c r="E24" s="64"/>
      <c r="F24" s="64"/>
      <c r="G24" s="64">
        <v>426483</v>
      </c>
      <c r="H24" s="64">
        <v>1392801</v>
      </c>
      <c r="I24" s="65"/>
      <c r="J24" s="66">
        <f>SUM(D24:I24)</f>
        <v>3637951</v>
      </c>
      <c r="K24" s="71">
        <v>1241460</v>
      </c>
      <c r="L24" s="72">
        <v>1310700</v>
      </c>
      <c r="M24" s="72"/>
      <c r="N24" s="72">
        <v>434135</v>
      </c>
      <c r="O24" s="72">
        <v>503729</v>
      </c>
      <c r="P24" s="71"/>
      <c r="Q24" s="66">
        <f>SUM(K24:P24)</f>
        <v>3490024</v>
      </c>
      <c r="R24" s="67">
        <f>Q24+J24</f>
        <v>7127975</v>
      </c>
      <c r="S24" s="35"/>
    </row>
    <row r="25" spans="1:19" s="36" customFormat="1" ht="13.5" customHeight="1" thickBot="1">
      <c r="A25" s="106"/>
      <c r="B25" s="18" t="s">
        <v>30</v>
      </c>
      <c r="C25" s="40" t="s">
        <v>6</v>
      </c>
      <c r="D25" s="82">
        <f aca="true" t="shared" si="12" ref="D25:J25">IF(D23=0,,D24/D23*1000)</f>
        <v>64051.10234556597</v>
      </c>
      <c r="E25" s="83">
        <f t="shared" si="12"/>
        <v>0</v>
      </c>
      <c r="F25" s="83">
        <f t="shared" si="12"/>
        <v>0</v>
      </c>
      <c r="G25" s="83">
        <f t="shared" si="12"/>
        <v>59233.75</v>
      </c>
      <c r="H25" s="83">
        <f t="shared" si="12"/>
        <v>63243.018662307586</v>
      </c>
      <c r="I25" s="87">
        <f t="shared" si="12"/>
        <v>0</v>
      </c>
      <c r="J25" s="88">
        <f t="shared" si="12"/>
        <v>63140.23638856588</v>
      </c>
      <c r="K25" s="87">
        <f aca="true" t="shared" si="13" ref="K25:R25">IF(K23=0,,K24/K23*1000)</f>
        <v>69227.680811911</v>
      </c>
      <c r="L25" s="83">
        <f t="shared" si="13"/>
        <v>68937.04307579024</v>
      </c>
      <c r="M25" s="83">
        <f t="shared" si="13"/>
        <v>0</v>
      </c>
      <c r="N25" s="83">
        <f t="shared" si="13"/>
        <v>62019.28571428572</v>
      </c>
      <c r="O25" s="83">
        <f t="shared" si="13"/>
        <v>71961.28571428571</v>
      </c>
      <c r="P25" s="87">
        <f t="shared" si="13"/>
        <v>0</v>
      </c>
      <c r="Q25" s="88">
        <f t="shared" si="13"/>
        <v>68504.37718368469</v>
      </c>
      <c r="R25" s="90">
        <f t="shared" si="13"/>
        <v>65657.49841106086</v>
      </c>
      <c r="S25" s="41"/>
    </row>
    <row r="26" spans="1:19" s="36" customFormat="1" ht="13.5" customHeight="1">
      <c r="A26" s="104" t="s">
        <v>44</v>
      </c>
      <c r="B26" s="37" t="s">
        <v>26</v>
      </c>
      <c r="C26" s="38" t="s">
        <v>4</v>
      </c>
      <c r="D26" s="63"/>
      <c r="E26" s="64"/>
      <c r="F26" s="64"/>
      <c r="G26" s="64"/>
      <c r="H26" s="64"/>
      <c r="I26" s="65"/>
      <c r="J26" s="66">
        <f>SUM(D26:I26)</f>
        <v>0</v>
      </c>
      <c r="K26" s="65"/>
      <c r="L26" s="64"/>
      <c r="M26" s="64"/>
      <c r="N26" s="64"/>
      <c r="O26" s="64"/>
      <c r="P26" s="65"/>
      <c r="Q26" s="66">
        <f>SUM(K26:P26)</f>
        <v>0</v>
      </c>
      <c r="R26" s="67">
        <f>Q26+J26</f>
        <v>0</v>
      </c>
      <c r="S26" s="35"/>
    </row>
    <row r="27" spans="1:19" s="36" customFormat="1" ht="13.5" customHeight="1">
      <c r="A27" s="105"/>
      <c r="B27" s="37" t="s">
        <v>28</v>
      </c>
      <c r="C27" s="38" t="s">
        <v>5</v>
      </c>
      <c r="D27" s="63"/>
      <c r="E27" s="64"/>
      <c r="F27" s="64"/>
      <c r="G27" s="64"/>
      <c r="H27" s="64"/>
      <c r="I27" s="65"/>
      <c r="J27" s="66">
        <f>SUM(D27:I27)</f>
        <v>0</v>
      </c>
      <c r="K27" s="71"/>
      <c r="L27" s="72"/>
      <c r="M27" s="72"/>
      <c r="N27" s="72"/>
      <c r="O27" s="72"/>
      <c r="P27" s="71"/>
      <c r="Q27" s="66">
        <f>SUM(K27:P27)</f>
        <v>0</v>
      </c>
      <c r="R27" s="67">
        <f>Q27+J27</f>
        <v>0</v>
      </c>
      <c r="S27" s="35"/>
    </row>
    <row r="28" spans="1:19" s="36" customFormat="1" ht="13.5" customHeight="1" thickBot="1">
      <c r="A28" s="106"/>
      <c r="B28" s="18" t="s">
        <v>30</v>
      </c>
      <c r="C28" s="40" t="s">
        <v>6</v>
      </c>
      <c r="D28" s="82">
        <f aca="true" t="shared" si="14" ref="D28:J28">IF(D26=0,,D27/D26*1000)</f>
        <v>0</v>
      </c>
      <c r="E28" s="83">
        <f t="shared" si="14"/>
        <v>0</v>
      </c>
      <c r="F28" s="83">
        <f t="shared" si="14"/>
        <v>0</v>
      </c>
      <c r="G28" s="83">
        <f t="shared" si="14"/>
        <v>0</v>
      </c>
      <c r="H28" s="83">
        <f t="shared" si="14"/>
        <v>0</v>
      </c>
      <c r="I28" s="87">
        <f t="shared" si="14"/>
        <v>0</v>
      </c>
      <c r="J28" s="88">
        <f t="shared" si="14"/>
        <v>0</v>
      </c>
      <c r="K28" s="87">
        <f aca="true" t="shared" si="15" ref="K28:R28">IF(K26=0,,K27/K26*1000)</f>
        <v>0</v>
      </c>
      <c r="L28" s="83">
        <f t="shared" si="15"/>
        <v>0</v>
      </c>
      <c r="M28" s="83">
        <f t="shared" si="15"/>
        <v>0</v>
      </c>
      <c r="N28" s="83">
        <f t="shared" si="15"/>
        <v>0</v>
      </c>
      <c r="O28" s="83">
        <f t="shared" si="15"/>
        <v>0</v>
      </c>
      <c r="P28" s="87">
        <f t="shared" si="15"/>
        <v>0</v>
      </c>
      <c r="Q28" s="88">
        <f t="shared" si="15"/>
        <v>0</v>
      </c>
      <c r="R28" s="90">
        <f t="shared" si="15"/>
        <v>0</v>
      </c>
      <c r="S28" s="50"/>
    </row>
    <row r="29" spans="1:19" s="36" customFormat="1" ht="13.5" customHeight="1">
      <c r="A29" s="104" t="s">
        <v>46</v>
      </c>
      <c r="B29" s="37" t="s">
        <v>26</v>
      </c>
      <c r="C29" s="38" t="s">
        <v>4</v>
      </c>
      <c r="D29" s="63"/>
      <c r="E29" s="64"/>
      <c r="F29" s="64"/>
      <c r="G29" s="64"/>
      <c r="H29" s="64"/>
      <c r="I29" s="65"/>
      <c r="J29" s="66">
        <f>SUM(D29:I29)</f>
        <v>0</v>
      </c>
      <c r="K29" s="65"/>
      <c r="L29" s="64"/>
      <c r="M29" s="64"/>
      <c r="N29" s="64"/>
      <c r="O29" s="64"/>
      <c r="P29" s="65"/>
      <c r="Q29" s="66">
        <f>SUM(K29:P29)</f>
        <v>0</v>
      </c>
      <c r="R29" s="67">
        <f>Q29+J29</f>
        <v>0</v>
      </c>
      <c r="S29" s="35"/>
    </row>
    <row r="30" spans="1:19" s="36" customFormat="1" ht="13.5" customHeight="1">
      <c r="A30" s="105"/>
      <c r="B30" s="37" t="s">
        <v>28</v>
      </c>
      <c r="C30" s="38" t="s">
        <v>5</v>
      </c>
      <c r="D30" s="63"/>
      <c r="E30" s="64"/>
      <c r="F30" s="64"/>
      <c r="G30" s="64"/>
      <c r="H30" s="64"/>
      <c r="I30" s="65"/>
      <c r="J30" s="66">
        <f>SUM(D30:I30)</f>
        <v>0</v>
      </c>
      <c r="K30" s="71"/>
      <c r="L30" s="72"/>
      <c r="M30" s="72"/>
      <c r="N30" s="72"/>
      <c r="O30" s="72"/>
      <c r="P30" s="71"/>
      <c r="Q30" s="66">
        <f>SUM(K30:P30)</f>
        <v>0</v>
      </c>
      <c r="R30" s="67">
        <f>Q30+J30</f>
        <v>0</v>
      </c>
      <c r="S30" s="35"/>
    </row>
    <row r="31" spans="1:19" s="36" customFormat="1" ht="13.5" customHeight="1" thickBot="1">
      <c r="A31" s="106"/>
      <c r="B31" s="18" t="s">
        <v>30</v>
      </c>
      <c r="C31" s="40" t="s">
        <v>6</v>
      </c>
      <c r="D31" s="82">
        <f aca="true" t="shared" si="16" ref="D31:J31">IF(D29=0,,D30/D29*1000)</f>
        <v>0</v>
      </c>
      <c r="E31" s="83">
        <f t="shared" si="16"/>
        <v>0</v>
      </c>
      <c r="F31" s="83">
        <f t="shared" si="16"/>
        <v>0</v>
      </c>
      <c r="G31" s="83">
        <f t="shared" si="16"/>
        <v>0</v>
      </c>
      <c r="H31" s="83">
        <f>IF(H29=0,,H30/H29*1000)</f>
        <v>0</v>
      </c>
      <c r="I31" s="87">
        <f t="shared" si="16"/>
        <v>0</v>
      </c>
      <c r="J31" s="88">
        <f t="shared" si="16"/>
        <v>0</v>
      </c>
      <c r="K31" s="87">
        <f aca="true" t="shared" si="17" ref="K31:R31">IF(K29=0,,K30/K29*1000)</f>
        <v>0</v>
      </c>
      <c r="L31" s="83">
        <f t="shared" si="17"/>
        <v>0</v>
      </c>
      <c r="M31" s="83">
        <f t="shared" si="17"/>
        <v>0</v>
      </c>
      <c r="N31" s="83">
        <f t="shared" si="17"/>
        <v>0</v>
      </c>
      <c r="O31" s="83">
        <f t="shared" si="17"/>
        <v>0</v>
      </c>
      <c r="P31" s="87">
        <f t="shared" si="17"/>
        <v>0</v>
      </c>
      <c r="Q31" s="88">
        <f t="shared" si="17"/>
        <v>0</v>
      </c>
      <c r="R31" s="90">
        <f t="shared" si="17"/>
        <v>0</v>
      </c>
      <c r="S31" s="41"/>
    </row>
    <row r="32" spans="1:19" s="36" customFormat="1" ht="13.5" customHeight="1">
      <c r="A32" s="104" t="s">
        <v>48</v>
      </c>
      <c r="B32" s="37" t="s">
        <v>26</v>
      </c>
      <c r="C32" s="38" t="s">
        <v>4</v>
      </c>
      <c r="D32" s="63"/>
      <c r="E32" s="64"/>
      <c r="F32" s="64"/>
      <c r="G32" s="64"/>
      <c r="H32" s="64"/>
      <c r="I32" s="65"/>
      <c r="J32" s="66">
        <f>SUM(D32:I32)</f>
        <v>0</v>
      </c>
      <c r="K32" s="65"/>
      <c r="L32" s="64"/>
      <c r="M32" s="64"/>
      <c r="N32" s="64"/>
      <c r="O32" s="64"/>
      <c r="P32" s="65"/>
      <c r="Q32" s="66">
        <f>SUM(K32:P32)</f>
        <v>0</v>
      </c>
      <c r="R32" s="67">
        <f>Q32+J32</f>
        <v>0</v>
      </c>
      <c r="S32" s="35"/>
    </row>
    <row r="33" spans="1:19" s="36" customFormat="1" ht="13.5" customHeight="1">
      <c r="A33" s="105"/>
      <c r="B33" s="37" t="s">
        <v>28</v>
      </c>
      <c r="C33" s="38" t="s">
        <v>5</v>
      </c>
      <c r="D33" s="63"/>
      <c r="E33" s="64"/>
      <c r="F33" s="64"/>
      <c r="G33" s="64"/>
      <c r="H33" s="64"/>
      <c r="I33" s="65"/>
      <c r="J33" s="66">
        <f>SUM(D33:I33)</f>
        <v>0</v>
      </c>
      <c r="K33" s="71"/>
      <c r="L33" s="72"/>
      <c r="M33" s="72"/>
      <c r="N33" s="72"/>
      <c r="O33" s="72"/>
      <c r="P33" s="71"/>
      <c r="Q33" s="66">
        <f>SUM(K33:P33)</f>
        <v>0</v>
      </c>
      <c r="R33" s="67">
        <f>Q33+J33</f>
        <v>0</v>
      </c>
      <c r="S33" s="35"/>
    </row>
    <row r="34" spans="1:19" s="36" customFormat="1" ht="13.5" customHeight="1" thickBot="1">
      <c r="A34" s="106"/>
      <c r="B34" s="18" t="s">
        <v>30</v>
      </c>
      <c r="C34" s="40" t="s">
        <v>6</v>
      </c>
      <c r="D34" s="82">
        <f aca="true" t="shared" si="18" ref="D34:J34">IF(D32=0,,D33/D32*1000)</f>
        <v>0</v>
      </c>
      <c r="E34" s="83">
        <f t="shared" si="18"/>
        <v>0</v>
      </c>
      <c r="F34" s="83">
        <f t="shared" si="18"/>
        <v>0</v>
      </c>
      <c r="G34" s="83">
        <f t="shared" si="18"/>
        <v>0</v>
      </c>
      <c r="H34" s="83">
        <f t="shared" si="18"/>
        <v>0</v>
      </c>
      <c r="I34" s="87">
        <f t="shared" si="18"/>
        <v>0</v>
      </c>
      <c r="J34" s="88">
        <f t="shared" si="18"/>
        <v>0</v>
      </c>
      <c r="K34" s="87">
        <f aca="true" t="shared" si="19" ref="K34:R34">IF(K32=0,,K33/K32*1000)</f>
        <v>0</v>
      </c>
      <c r="L34" s="83">
        <f t="shared" si="19"/>
        <v>0</v>
      </c>
      <c r="M34" s="83">
        <f t="shared" si="19"/>
        <v>0</v>
      </c>
      <c r="N34" s="83">
        <f t="shared" si="19"/>
        <v>0</v>
      </c>
      <c r="O34" s="83">
        <f t="shared" si="19"/>
        <v>0</v>
      </c>
      <c r="P34" s="87">
        <f t="shared" si="19"/>
        <v>0</v>
      </c>
      <c r="Q34" s="88">
        <f t="shared" si="19"/>
        <v>0</v>
      </c>
      <c r="R34" s="90">
        <f t="shared" si="19"/>
        <v>0</v>
      </c>
      <c r="S34" s="50"/>
    </row>
    <row r="35" spans="1:19" s="36" customFormat="1" ht="13.5" customHeight="1">
      <c r="A35" s="104" t="s">
        <v>50</v>
      </c>
      <c r="B35" s="37" t="s">
        <v>26</v>
      </c>
      <c r="C35" s="38" t="s">
        <v>4</v>
      </c>
      <c r="D35" s="63"/>
      <c r="E35" s="64"/>
      <c r="F35" s="64"/>
      <c r="G35" s="64"/>
      <c r="H35" s="64"/>
      <c r="I35" s="65"/>
      <c r="J35" s="66">
        <f>SUM(D35:I35)</f>
        <v>0</v>
      </c>
      <c r="K35" s="65"/>
      <c r="L35" s="64"/>
      <c r="M35" s="64"/>
      <c r="N35" s="64"/>
      <c r="O35" s="64"/>
      <c r="P35" s="65"/>
      <c r="Q35" s="66">
        <f>SUM(K35:P35)</f>
        <v>0</v>
      </c>
      <c r="R35" s="67">
        <f>Q35+J35</f>
        <v>0</v>
      </c>
      <c r="S35" s="35"/>
    </row>
    <row r="36" spans="1:19" s="36" customFormat="1" ht="13.5" customHeight="1">
      <c r="A36" s="105"/>
      <c r="B36" s="37" t="s">
        <v>28</v>
      </c>
      <c r="C36" s="38" t="s">
        <v>5</v>
      </c>
      <c r="D36" s="63"/>
      <c r="E36" s="64"/>
      <c r="F36" s="64"/>
      <c r="G36" s="64"/>
      <c r="H36" s="64"/>
      <c r="I36" s="65"/>
      <c r="J36" s="66">
        <f>SUM(D36:I36)</f>
        <v>0</v>
      </c>
      <c r="K36" s="71"/>
      <c r="L36" s="72"/>
      <c r="M36" s="72"/>
      <c r="N36" s="72"/>
      <c r="O36" s="72"/>
      <c r="P36" s="71"/>
      <c r="Q36" s="66">
        <f>SUM(K36:P36)</f>
        <v>0</v>
      </c>
      <c r="R36" s="67">
        <f>Q36+J36</f>
        <v>0</v>
      </c>
      <c r="S36" s="35"/>
    </row>
    <row r="37" spans="1:19" s="36" customFormat="1" ht="13.5" customHeight="1" thickBot="1">
      <c r="A37" s="106"/>
      <c r="B37" s="18" t="s">
        <v>30</v>
      </c>
      <c r="C37" s="40" t="s">
        <v>6</v>
      </c>
      <c r="D37" s="82">
        <f aca="true" t="shared" si="20" ref="D37:R37">IF(D35=0,,D36/D35*1000)</f>
        <v>0</v>
      </c>
      <c r="E37" s="83">
        <f t="shared" si="20"/>
        <v>0</v>
      </c>
      <c r="F37" s="83">
        <f t="shared" si="20"/>
        <v>0</v>
      </c>
      <c r="G37" s="83">
        <f t="shared" si="20"/>
        <v>0</v>
      </c>
      <c r="H37" s="83">
        <f t="shared" si="20"/>
        <v>0</v>
      </c>
      <c r="I37" s="87">
        <f t="shared" si="20"/>
        <v>0</v>
      </c>
      <c r="J37" s="88">
        <f t="shared" si="20"/>
        <v>0</v>
      </c>
      <c r="K37" s="87">
        <f t="shared" si="20"/>
        <v>0</v>
      </c>
      <c r="L37" s="83">
        <f t="shared" si="20"/>
        <v>0</v>
      </c>
      <c r="M37" s="83">
        <f t="shared" si="20"/>
        <v>0</v>
      </c>
      <c r="N37" s="83">
        <f t="shared" si="20"/>
        <v>0</v>
      </c>
      <c r="O37" s="83">
        <f t="shared" si="20"/>
        <v>0</v>
      </c>
      <c r="P37" s="87">
        <f t="shared" si="20"/>
        <v>0</v>
      </c>
      <c r="Q37" s="88">
        <f t="shared" si="20"/>
        <v>0</v>
      </c>
      <c r="R37" s="90">
        <f t="shared" si="20"/>
        <v>0</v>
      </c>
      <c r="S37" s="50"/>
    </row>
    <row r="38" spans="1:19" s="36" customFormat="1" ht="13.5" customHeight="1">
      <c r="A38" s="104" t="s">
        <v>52</v>
      </c>
      <c r="B38" s="37" t="s">
        <v>26</v>
      </c>
      <c r="C38" s="38" t="s">
        <v>4</v>
      </c>
      <c r="D38" s="63"/>
      <c r="E38" s="64"/>
      <c r="F38" s="64"/>
      <c r="G38" s="64"/>
      <c r="H38" s="64"/>
      <c r="I38" s="65"/>
      <c r="J38" s="66">
        <f>SUM(D38:I38)</f>
        <v>0</v>
      </c>
      <c r="K38" s="65"/>
      <c r="L38" s="64"/>
      <c r="M38" s="64"/>
      <c r="N38" s="64"/>
      <c r="O38" s="64"/>
      <c r="P38" s="65"/>
      <c r="Q38" s="66">
        <f>SUM(K38:P38)</f>
        <v>0</v>
      </c>
      <c r="R38" s="67">
        <f>Q38+J38</f>
        <v>0</v>
      </c>
      <c r="S38" s="35"/>
    </row>
    <row r="39" spans="1:19" s="36" customFormat="1" ht="13.5" customHeight="1">
      <c r="A39" s="105"/>
      <c r="B39" s="37" t="s">
        <v>28</v>
      </c>
      <c r="C39" s="38" t="s">
        <v>5</v>
      </c>
      <c r="D39" s="63"/>
      <c r="E39" s="64"/>
      <c r="F39" s="64"/>
      <c r="G39" s="64"/>
      <c r="H39" s="64"/>
      <c r="I39" s="65"/>
      <c r="J39" s="66">
        <f>SUM(D39:I39)</f>
        <v>0</v>
      </c>
      <c r="K39" s="71"/>
      <c r="L39" s="72"/>
      <c r="M39" s="72"/>
      <c r="N39" s="72"/>
      <c r="O39" s="72"/>
      <c r="P39" s="71"/>
      <c r="Q39" s="66">
        <f>SUM(K39:P39)</f>
        <v>0</v>
      </c>
      <c r="R39" s="67">
        <f>Q39+J39</f>
        <v>0</v>
      </c>
      <c r="S39" s="35"/>
    </row>
    <row r="40" spans="1:19" s="36" customFormat="1" ht="13.5" customHeight="1" thickBot="1">
      <c r="A40" s="106"/>
      <c r="B40" s="18" t="s">
        <v>30</v>
      </c>
      <c r="C40" s="40" t="s">
        <v>6</v>
      </c>
      <c r="D40" s="82">
        <f aca="true" t="shared" si="21" ref="D40:R40">IF(D38=0,,D39/D38*1000)</f>
        <v>0</v>
      </c>
      <c r="E40" s="83">
        <f t="shared" si="21"/>
        <v>0</v>
      </c>
      <c r="F40" s="83">
        <f t="shared" si="21"/>
        <v>0</v>
      </c>
      <c r="G40" s="83">
        <f t="shared" si="21"/>
        <v>0</v>
      </c>
      <c r="H40" s="83">
        <f t="shared" si="21"/>
        <v>0</v>
      </c>
      <c r="I40" s="87">
        <f t="shared" si="21"/>
        <v>0</v>
      </c>
      <c r="J40" s="88">
        <f t="shared" si="21"/>
        <v>0</v>
      </c>
      <c r="K40" s="87">
        <f t="shared" si="21"/>
        <v>0</v>
      </c>
      <c r="L40" s="83">
        <f t="shared" si="21"/>
        <v>0</v>
      </c>
      <c r="M40" s="83">
        <f t="shared" si="21"/>
        <v>0</v>
      </c>
      <c r="N40" s="83">
        <f t="shared" si="21"/>
        <v>0</v>
      </c>
      <c r="O40" s="83">
        <f t="shared" si="21"/>
        <v>0</v>
      </c>
      <c r="P40" s="87">
        <f t="shared" si="21"/>
        <v>0</v>
      </c>
      <c r="Q40" s="88">
        <f t="shared" si="21"/>
        <v>0</v>
      </c>
      <c r="R40" s="90">
        <f t="shared" si="21"/>
        <v>0</v>
      </c>
      <c r="S40" s="50"/>
    </row>
    <row r="41" spans="1:19" s="36" customFormat="1" ht="18" customHeight="1">
      <c r="A41" s="104" t="s">
        <v>7</v>
      </c>
      <c r="B41" s="37" t="s">
        <v>26</v>
      </c>
      <c r="C41" s="38" t="s">
        <v>4</v>
      </c>
      <c r="D41" s="63">
        <f aca="true" t="shared" si="22" ref="D41:I42">D5+D8+D11+D14+D17+D20+D23+D26+D29+D32+D35+D38</f>
        <v>57795</v>
      </c>
      <c r="E41" s="64">
        <f t="shared" si="22"/>
        <v>79777</v>
      </c>
      <c r="F41" s="64">
        <f t="shared" si="22"/>
        <v>27904</v>
      </c>
      <c r="G41" s="64">
        <f t="shared" si="22"/>
        <v>99300</v>
      </c>
      <c r="H41" s="64">
        <f t="shared" si="22"/>
        <v>114870</v>
      </c>
      <c r="I41" s="65">
        <f t="shared" si="22"/>
        <v>49177</v>
      </c>
      <c r="J41" s="66">
        <f aca="true" t="shared" si="23" ref="J41:R41">J5+J8+J11+J14+J17+J20+J23+J26+J29+J32+J35+J38</f>
        <v>428823</v>
      </c>
      <c r="K41" s="65">
        <f t="shared" si="23"/>
        <v>35337</v>
      </c>
      <c r="L41" s="64">
        <f t="shared" si="23"/>
        <v>102482</v>
      </c>
      <c r="M41" s="64">
        <f t="shared" si="23"/>
        <v>47281</v>
      </c>
      <c r="N41" s="64">
        <f t="shared" si="23"/>
        <v>7000</v>
      </c>
      <c r="O41" s="64">
        <f t="shared" si="23"/>
        <v>34857</v>
      </c>
      <c r="P41" s="65">
        <f t="shared" si="23"/>
        <v>83149</v>
      </c>
      <c r="Q41" s="66">
        <f t="shared" si="23"/>
        <v>310106</v>
      </c>
      <c r="R41" s="67">
        <f t="shared" si="23"/>
        <v>738929</v>
      </c>
      <c r="S41" s="35"/>
    </row>
    <row r="42" spans="1:19" s="36" customFormat="1" ht="18" customHeight="1">
      <c r="A42" s="105"/>
      <c r="B42" s="37" t="s">
        <v>28</v>
      </c>
      <c r="C42" s="38" t="s">
        <v>5</v>
      </c>
      <c r="D42" s="63">
        <f t="shared" si="22"/>
        <v>3575013</v>
      </c>
      <c r="E42" s="64">
        <f t="shared" si="22"/>
        <v>4443555</v>
      </c>
      <c r="F42" s="64">
        <f t="shared" si="22"/>
        <v>1672301</v>
      </c>
      <c r="G42" s="64">
        <f t="shared" si="22"/>
        <v>6112533</v>
      </c>
      <c r="H42" s="64">
        <f t="shared" si="22"/>
        <v>7482633</v>
      </c>
      <c r="I42" s="65">
        <f t="shared" si="22"/>
        <v>3234480</v>
      </c>
      <c r="J42" s="66">
        <f aca="true" t="shared" si="24" ref="J42:R42">J6+J9+J12+J15+J18+J21+J24+J27+J30+J33+J36+J39</f>
        <v>26520515</v>
      </c>
      <c r="K42" s="71">
        <f t="shared" si="24"/>
        <v>2367148</v>
      </c>
      <c r="L42" s="72">
        <f t="shared" si="24"/>
        <v>6605001</v>
      </c>
      <c r="M42" s="72">
        <f t="shared" si="24"/>
        <v>2753540</v>
      </c>
      <c r="N42" s="72">
        <f t="shared" si="24"/>
        <v>434135</v>
      </c>
      <c r="O42" s="72">
        <f t="shared" si="24"/>
        <v>2369833</v>
      </c>
      <c r="P42" s="71">
        <f t="shared" si="24"/>
        <v>5578333</v>
      </c>
      <c r="Q42" s="66">
        <f t="shared" si="24"/>
        <v>20107990</v>
      </c>
      <c r="R42" s="67">
        <f t="shared" si="24"/>
        <v>46628505</v>
      </c>
      <c r="S42" s="35"/>
    </row>
    <row r="43" spans="1:19" s="36" customFormat="1" ht="18" customHeight="1" thickBot="1">
      <c r="A43" s="107"/>
      <c r="B43" s="18" t="s">
        <v>30</v>
      </c>
      <c r="C43" s="40" t="s">
        <v>6</v>
      </c>
      <c r="D43" s="82">
        <f aca="true" t="shared" si="25" ref="D43:J43">IF(D41=0,,D42/D41*1000)</f>
        <v>61856.78691928368</v>
      </c>
      <c r="E43" s="83">
        <f t="shared" si="25"/>
        <v>55699.700414906554</v>
      </c>
      <c r="F43" s="83">
        <f t="shared" si="25"/>
        <v>59930.51175458716</v>
      </c>
      <c r="G43" s="83">
        <f t="shared" si="25"/>
        <v>61556.223564954686</v>
      </c>
      <c r="H43" s="83">
        <f t="shared" si="25"/>
        <v>65140.010446591805</v>
      </c>
      <c r="I43" s="87">
        <f t="shared" si="25"/>
        <v>65772.21058624967</v>
      </c>
      <c r="J43" s="88">
        <f t="shared" si="25"/>
        <v>61844.898711123235</v>
      </c>
      <c r="K43" s="87">
        <f aca="true" t="shared" si="26" ref="K43:R43">IF(K41=0,,K42/K41*1000)</f>
        <v>66987.80315250305</v>
      </c>
      <c r="L43" s="83">
        <f t="shared" si="26"/>
        <v>64450.352256981714</v>
      </c>
      <c r="M43" s="83">
        <f t="shared" si="26"/>
        <v>58237.76992872401</v>
      </c>
      <c r="N43" s="83">
        <f t="shared" si="26"/>
        <v>62019.28571428572</v>
      </c>
      <c r="O43" s="83">
        <f t="shared" si="26"/>
        <v>67987.29093152021</v>
      </c>
      <c r="P43" s="87">
        <f t="shared" si="26"/>
        <v>67088.39553091438</v>
      </c>
      <c r="Q43" s="88">
        <f t="shared" si="26"/>
        <v>64842.31198364431</v>
      </c>
      <c r="R43" s="90">
        <f t="shared" si="26"/>
        <v>63102.82178666692</v>
      </c>
      <c r="S43" s="41"/>
    </row>
    <row r="44" spans="1:19" s="36" customFormat="1" ht="24" customHeight="1" thickBot="1">
      <c r="A44" s="108" t="s">
        <v>23</v>
      </c>
      <c r="B44" s="109"/>
      <c r="C44" s="110"/>
      <c r="D44" s="52">
        <f>'総合計'!D44</f>
        <v>117.55</v>
      </c>
      <c r="E44" s="53">
        <f>'総合計'!E44</f>
        <v>113.51</v>
      </c>
      <c r="F44" s="62">
        <f>'総合計'!F44</f>
        <v>112.71</v>
      </c>
      <c r="G44" s="54">
        <f>'総合計'!G44</f>
        <v>115.33</v>
      </c>
      <c r="H44" s="57">
        <f>'総合計'!H44</f>
        <v>115.89</v>
      </c>
      <c r="I44" s="42">
        <f>'総合計'!I44</f>
        <v>116.78</v>
      </c>
      <c r="J44" s="43">
        <f>'総合計'!J44</f>
        <v>115.44530318142787</v>
      </c>
      <c r="K44" s="44">
        <f>'総合計'!K44</f>
        <v>117.94</v>
      </c>
      <c r="L44" s="58">
        <f>'総合計'!L44</f>
        <v>118.16</v>
      </c>
      <c r="M44" s="45">
        <f>'総合計'!M44</f>
        <v>116.53</v>
      </c>
      <c r="N44" s="45">
        <f>'総合計'!N44</f>
        <v>119.2</v>
      </c>
      <c r="O44" s="54">
        <f>'総合計'!O44</f>
        <v>120.96</v>
      </c>
      <c r="P44" s="55">
        <f>'総合計'!P44</f>
        <v>118.44</v>
      </c>
      <c r="Q44" s="56">
        <f>'総合計'!Q44</f>
        <v>118.51657732664314</v>
      </c>
      <c r="R44" s="51">
        <f>'総合計'!R44</f>
        <v>116.98163203125084</v>
      </c>
      <c r="S44" s="35"/>
    </row>
    <row r="45" ht="15.75" customHeight="1">
      <c r="A45" s="59" t="s">
        <v>80</v>
      </c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&amp;C&amp;20-5-</oddFooter>
  </headerFooter>
  <colBreaks count="1" manualBreakCount="1">
    <brk id="18" min="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2">
      <pane xSplit="3" ySplit="3" topLeftCell="D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9.421875" style="0" customWidth="1"/>
  </cols>
  <sheetData>
    <row r="2" spans="1:16" ht="27" customHeight="1">
      <c r="A2" s="15" t="s">
        <v>55</v>
      </c>
      <c r="B2" s="26" t="s">
        <v>74</v>
      </c>
      <c r="C2" s="1"/>
      <c r="D2" s="111" t="s">
        <v>79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8" ht="18" customHeight="1" thickBot="1">
      <c r="A3" s="32" t="s">
        <v>7</v>
      </c>
      <c r="B3" s="3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39199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16" t="s">
        <v>32</v>
      </c>
      <c r="B5" s="37" t="s">
        <v>26</v>
      </c>
      <c r="C5" s="38" t="s">
        <v>4</v>
      </c>
      <c r="D5" s="63">
        <f>'B一般'!D5+'B原料'!D5</f>
        <v>54083</v>
      </c>
      <c r="E5" s="64">
        <f>'B一般'!E5+'B原料'!E5</f>
        <v>124986</v>
      </c>
      <c r="F5" s="64">
        <f>'B一般'!F5+'B原料'!F5</f>
        <v>37789</v>
      </c>
      <c r="G5" s="64">
        <f>'B一般'!G5+'B原料'!G5</f>
        <v>84390</v>
      </c>
      <c r="H5" s="64">
        <f>'B一般'!H5+'B原料'!H5</f>
        <v>88522</v>
      </c>
      <c r="I5" s="65">
        <f>'B一般'!I5+'B原料'!I5</f>
        <v>82379</v>
      </c>
      <c r="J5" s="66">
        <f>'B一般'!J5+'B原料'!J5</f>
        <v>472149</v>
      </c>
      <c r="K5" s="65">
        <f>'B一般'!K5+'B原料'!K5</f>
        <v>78224</v>
      </c>
      <c r="L5" s="64">
        <f>'B一般'!L5+'B原料'!L5</f>
        <v>88652</v>
      </c>
      <c r="M5" s="64">
        <f>'B一般'!M5+'B原料'!M5</f>
        <v>78655</v>
      </c>
      <c r="N5" s="64">
        <f>'B一般'!N5+'B原料'!N5</f>
        <v>60344</v>
      </c>
      <c r="O5" s="64">
        <f>'B一般'!O5+'B原料'!O5</f>
        <v>13500</v>
      </c>
      <c r="P5" s="65">
        <f>'B一般'!P5+'B原料'!P5</f>
        <v>97273</v>
      </c>
      <c r="Q5" s="66">
        <f>'B一般'!Q5+'B原料'!Q5</f>
        <v>416648</v>
      </c>
      <c r="R5" s="67">
        <f>'B一般'!R5+'B原料'!R5</f>
        <v>888797</v>
      </c>
      <c r="S5" s="35"/>
    </row>
    <row r="6" spans="1:19" s="36" customFormat="1" ht="13.5" customHeight="1">
      <c r="A6" s="105"/>
      <c r="B6" s="37" t="s">
        <v>28</v>
      </c>
      <c r="C6" s="38" t="s">
        <v>5</v>
      </c>
      <c r="D6" s="63">
        <f>'B一般'!D6+'B原料'!D6</f>
        <v>3563264</v>
      </c>
      <c r="E6" s="64">
        <f>'B一般'!E6+'B原料'!E6</f>
        <v>6791625</v>
      </c>
      <c r="F6" s="64">
        <f>'B一般'!F6+'B原料'!F6</f>
        <v>2141644</v>
      </c>
      <c r="G6" s="64">
        <f>'B一般'!G6+'B原料'!G6</f>
        <v>5250274</v>
      </c>
      <c r="H6" s="64">
        <f>'B一般'!H6+'B原料'!H6</f>
        <v>5728907</v>
      </c>
      <c r="I6" s="65">
        <f>'B一般'!I6+'B原料'!I6</f>
        <v>5724792</v>
      </c>
      <c r="J6" s="66">
        <f>'B一般'!J6+'B原料'!J6</f>
        <v>29200506</v>
      </c>
      <c r="K6" s="71">
        <f>'B一般'!K6+'B原料'!K6</f>
        <v>5187045</v>
      </c>
      <c r="L6" s="72">
        <f>'B一般'!L6+'B原料'!L6</f>
        <v>5587957</v>
      </c>
      <c r="M6" s="72">
        <f>'B一般'!M6+'B原料'!M6</f>
        <v>4604772</v>
      </c>
      <c r="N6" s="72">
        <f>'B一般'!N6+'B原料'!N6</f>
        <v>3930603</v>
      </c>
      <c r="O6" s="72">
        <f>'B一般'!O6+'B原料'!O6</f>
        <v>917199</v>
      </c>
      <c r="P6" s="71">
        <f>'B一般'!P6+'B原料'!P6</f>
        <v>6507464</v>
      </c>
      <c r="Q6" s="66">
        <f>'B一般'!Q6+'B原料'!Q6</f>
        <v>26735040</v>
      </c>
      <c r="R6" s="67">
        <f>'B一般'!R6+'B原料'!R6</f>
        <v>55935546</v>
      </c>
      <c r="S6" s="35"/>
    </row>
    <row r="7" spans="1:19" s="36" customFormat="1" ht="13.5" customHeight="1" thickBot="1">
      <c r="A7" s="106"/>
      <c r="B7" s="18" t="s">
        <v>30</v>
      </c>
      <c r="C7" s="40" t="s">
        <v>6</v>
      </c>
      <c r="D7" s="82">
        <f aca="true" t="shared" si="0" ref="D7:I7">IF(D5=0,,D6/D5*1000)</f>
        <v>65885.10252759648</v>
      </c>
      <c r="E7" s="83">
        <f t="shared" si="0"/>
        <v>54339.0859776295</v>
      </c>
      <c r="F7" s="83">
        <f t="shared" si="0"/>
        <v>56673.74103575114</v>
      </c>
      <c r="G7" s="83">
        <f t="shared" si="0"/>
        <v>62214.40929020026</v>
      </c>
      <c r="H7" s="83">
        <f t="shared" si="0"/>
        <v>64717.324506902245</v>
      </c>
      <c r="I7" s="87">
        <f t="shared" si="0"/>
        <v>69493.34174971777</v>
      </c>
      <c r="J7" s="88">
        <f>(J6/J5)*1000</f>
        <v>61845.955408144466</v>
      </c>
      <c r="K7" s="87">
        <f aca="true" t="shared" si="1" ref="K7:R7">IF(K5=0,,K6/K5*1000)</f>
        <v>66310.14778073225</v>
      </c>
      <c r="L7" s="83">
        <f t="shared" si="1"/>
        <v>63032.49785678834</v>
      </c>
      <c r="M7" s="83">
        <f t="shared" si="1"/>
        <v>58543.9196491005</v>
      </c>
      <c r="N7" s="83">
        <f t="shared" si="1"/>
        <v>65136.60015908789</v>
      </c>
      <c r="O7" s="83">
        <f t="shared" si="1"/>
        <v>67940.66666666667</v>
      </c>
      <c r="P7" s="87">
        <f t="shared" si="1"/>
        <v>66898.97504960267</v>
      </c>
      <c r="Q7" s="88">
        <f t="shared" si="1"/>
        <v>64166.97068028648</v>
      </c>
      <c r="R7" s="90">
        <f t="shared" si="1"/>
        <v>62933.99505173847</v>
      </c>
      <c r="S7" s="41"/>
    </row>
    <row r="8" spans="1:19" s="36" customFormat="1" ht="13.5" customHeight="1">
      <c r="A8" s="104" t="s">
        <v>33</v>
      </c>
      <c r="B8" s="37" t="s">
        <v>26</v>
      </c>
      <c r="C8" s="38" t="s">
        <v>4</v>
      </c>
      <c r="D8" s="63">
        <f>'B一般'!D8+'B原料'!D8</f>
        <v>53064</v>
      </c>
      <c r="E8" s="64">
        <f>'B一般'!E8+'B原料'!E8</f>
        <v>46452</v>
      </c>
      <c r="F8" s="64">
        <f>'B一般'!F8+'B原料'!F8</f>
        <v>45927</v>
      </c>
      <c r="G8" s="64">
        <f>'B一般'!G8+'B原料'!G8</f>
        <v>44728</v>
      </c>
      <c r="H8" s="64">
        <f>'B一般'!H8+'B原料'!H8</f>
        <v>54382</v>
      </c>
      <c r="I8" s="65">
        <f>'B一般'!I8+'B原料'!I8</f>
        <v>42873</v>
      </c>
      <c r="J8" s="66">
        <f>'B一般'!J8+'B原料'!J8</f>
        <v>287426</v>
      </c>
      <c r="K8" s="65">
        <f>'B一般'!K8+'B原料'!K8</f>
        <v>6049</v>
      </c>
      <c r="L8" s="64">
        <f>'B一般'!L8+'B原料'!L8</f>
        <v>34418</v>
      </c>
      <c r="M8" s="64">
        <f>'B一般'!M8+'B原料'!M8</f>
        <v>38320</v>
      </c>
      <c r="N8" s="64">
        <f>'B一般'!N8+'B原料'!N8</f>
        <v>13149</v>
      </c>
      <c r="O8" s="64">
        <f>'B一般'!O8+'B原料'!O8</f>
        <v>24816</v>
      </c>
      <c r="P8" s="65">
        <f>'B一般'!P8+'B原料'!P8</f>
        <v>50135</v>
      </c>
      <c r="Q8" s="66">
        <f>'B一般'!Q8+'B原料'!Q8</f>
        <v>166887</v>
      </c>
      <c r="R8" s="67">
        <f>'B一般'!R8+'B原料'!R8</f>
        <v>454313</v>
      </c>
      <c r="S8" s="35"/>
    </row>
    <row r="9" spans="1:19" s="36" customFormat="1" ht="13.5" customHeight="1">
      <c r="A9" s="105"/>
      <c r="B9" s="37" t="s">
        <v>28</v>
      </c>
      <c r="C9" s="38" t="s">
        <v>5</v>
      </c>
      <c r="D9" s="63">
        <f>'B一般'!D9+'B原料'!D9</f>
        <v>3073380</v>
      </c>
      <c r="E9" s="64">
        <f>'B一般'!E9+'B原料'!E9</f>
        <v>2618523</v>
      </c>
      <c r="F9" s="64">
        <f>'B一般'!F9+'B原料'!F9</f>
        <v>2673413</v>
      </c>
      <c r="G9" s="64">
        <f>'B一般'!G9+'B原料'!G9</f>
        <v>2829214</v>
      </c>
      <c r="H9" s="64">
        <f>'B一般'!H9+'B原料'!H9</f>
        <v>3539624</v>
      </c>
      <c r="I9" s="65">
        <f>'B一般'!I9+'B原料'!I9</f>
        <v>2869221</v>
      </c>
      <c r="J9" s="66">
        <f>'B一般'!J9+'B原料'!J9</f>
        <v>17603375</v>
      </c>
      <c r="K9" s="71">
        <f>'B一般'!K9+'B原料'!K9</f>
        <v>416836</v>
      </c>
      <c r="L9" s="72">
        <f>'B一般'!L9+'B原料'!L9</f>
        <v>2043972</v>
      </c>
      <c r="M9" s="72">
        <f>'B一般'!M9+'B原料'!M9</f>
        <v>2288556</v>
      </c>
      <c r="N9" s="72">
        <f>'B一般'!N9+'B原料'!N9</f>
        <v>908293</v>
      </c>
      <c r="O9" s="72">
        <f>'B一般'!O9+'B原料'!O9</f>
        <v>1752639</v>
      </c>
      <c r="P9" s="71">
        <f>'B一般'!P9+'B原料'!P9</f>
        <v>3335430</v>
      </c>
      <c r="Q9" s="66">
        <f>'B一般'!Q9+'B原料'!Q9</f>
        <v>10745726</v>
      </c>
      <c r="R9" s="67">
        <f>'B一般'!R9+'B原料'!R9</f>
        <v>28349101</v>
      </c>
      <c r="S9" s="35"/>
    </row>
    <row r="10" spans="1:19" s="36" customFormat="1" ht="13.5" customHeight="1" thickBot="1">
      <c r="A10" s="106"/>
      <c r="B10" s="18" t="s">
        <v>30</v>
      </c>
      <c r="C10" s="40" t="s">
        <v>6</v>
      </c>
      <c r="D10" s="82">
        <f aca="true" t="shared" si="2" ref="D10:I10">IF(D8=0,,D9/D8*1000)</f>
        <v>57918.36273179557</v>
      </c>
      <c r="E10" s="83">
        <f t="shared" si="2"/>
        <v>56370.51149573754</v>
      </c>
      <c r="F10" s="83">
        <f t="shared" si="2"/>
        <v>58210.05073268448</v>
      </c>
      <c r="G10" s="83">
        <f t="shared" si="2"/>
        <v>63253.75603648721</v>
      </c>
      <c r="H10" s="83">
        <f t="shared" si="2"/>
        <v>65088.154168658744</v>
      </c>
      <c r="I10" s="87">
        <f t="shared" si="2"/>
        <v>66923.72822055839</v>
      </c>
      <c r="J10" s="88">
        <f>(J9/J8)*1000</f>
        <v>61244.89433802092</v>
      </c>
      <c r="K10" s="87">
        <f aca="true" t="shared" si="3" ref="K10:R10">IF(K8=0,,K9/K8*1000)</f>
        <v>68909.90246321706</v>
      </c>
      <c r="L10" s="83">
        <f t="shared" si="3"/>
        <v>59386.71625312337</v>
      </c>
      <c r="M10" s="83">
        <f t="shared" si="3"/>
        <v>59722.23382045929</v>
      </c>
      <c r="N10" s="83">
        <f t="shared" si="3"/>
        <v>69076.96402768273</v>
      </c>
      <c r="O10" s="83">
        <f t="shared" si="3"/>
        <v>70625.36266924565</v>
      </c>
      <c r="P10" s="87">
        <f t="shared" si="3"/>
        <v>66528.97177620424</v>
      </c>
      <c r="Q10" s="88">
        <f t="shared" si="3"/>
        <v>64389.233433401045</v>
      </c>
      <c r="R10" s="90">
        <f t="shared" si="3"/>
        <v>62399.933526005196</v>
      </c>
      <c r="S10" s="35"/>
    </row>
    <row r="11" spans="1:19" s="36" customFormat="1" ht="13.5" customHeight="1">
      <c r="A11" s="104" t="s">
        <v>35</v>
      </c>
      <c r="B11" s="37" t="s">
        <v>26</v>
      </c>
      <c r="C11" s="38" t="s">
        <v>4</v>
      </c>
      <c r="D11" s="63">
        <f>'B一般'!D11+'B原料'!D11</f>
        <v>0</v>
      </c>
      <c r="E11" s="64">
        <f>'B一般'!E11+'B原料'!E11</f>
        <v>11840</v>
      </c>
      <c r="F11" s="64">
        <f>'B一般'!F11+'B原料'!F11</f>
        <v>11993</v>
      </c>
      <c r="G11" s="64">
        <f>'B一般'!G11+'B原料'!G11</f>
        <v>11535</v>
      </c>
      <c r="H11" s="64">
        <f>'B一般'!H11+'B原料'!H11</f>
        <v>24030</v>
      </c>
      <c r="I11" s="65">
        <f>'B一般'!I11+'B原料'!I11</f>
        <v>22060</v>
      </c>
      <c r="J11" s="66">
        <f>'B一般'!J11+'B原料'!J11</f>
        <v>81458</v>
      </c>
      <c r="K11" s="65">
        <f>'B一般'!K11+'B原料'!K11</f>
        <v>11884</v>
      </c>
      <c r="L11" s="64">
        <f>'B一般'!L11+'B原料'!L11</f>
        <v>7783</v>
      </c>
      <c r="M11" s="64">
        <f>'B一般'!M11+'B原料'!M11</f>
        <v>4002</v>
      </c>
      <c r="N11" s="64">
        <f>'B一般'!N11+'B原料'!N11</f>
        <v>11857</v>
      </c>
      <c r="O11" s="64">
        <f>'B一般'!O11+'B原料'!O11</f>
        <v>12000</v>
      </c>
      <c r="P11" s="65">
        <f>'B一般'!P11+'B原料'!P11</f>
        <v>0</v>
      </c>
      <c r="Q11" s="66">
        <f>'B一般'!Q11+'B原料'!Q11</f>
        <v>47526</v>
      </c>
      <c r="R11" s="67">
        <f>'B一般'!R11+'B原料'!R11</f>
        <v>128984</v>
      </c>
      <c r="S11" s="35"/>
    </row>
    <row r="12" spans="1:19" s="36" customFormat="1" ht="13.5" customHeight="1">
      <c r="A12" s="105"/>
      <c r="B12" s="37" t="s">
        <v>28</v>
      </c>
      <c r="C12" s="38" t="s">
        <v>5</v>
      </c>
      <c r="D12" s="63">
        <f>'B一般'!D12+'B原料'!D12</f>
        <v>0</v>
      </c>
      <c r="E12" s="64">
        <f>'B一般'!E12+'B原料'!E12</f>
        <v>638090</v>
      </c>
      <c r="F12" s="64">
        <f>'B一般'!F12+'B原料'!F12</f>
        <v>670892</v>
      </c>
      <c r="G12" s="64">
        <f>'B一般'!G12+'B原料'!G12</f>
        <v>672087</v>
      </c>
      <c r="H12" s="64">
        <f>'B一般'!H12+'B原料'!H12</f>
        <v>1601597</v>
      </c>
      <c r="I12" s="65">
        <f>'B一般'!I12+'B原料'!I12</f>
        <v>1503462</v>
      </c>
      <c r="J12" s="66">
        <f>'B一般'!J12+'B原料'!J12</f>
        <v>5086128</v>
      </c>
      <c r="K12" s="71">
        <f>'B一般'!K12+'B原料'!K12</f>
        <v>789067</v>
      </c>
      <c r="L12" s="72">
        <f>'B一般'!L12+'B原料'!L12</f>
        <v>577266</v>
      </c>
      <c r="M12" s="72">
        <f>'B一般'!M12+'B原料'!M12</f>
        <v>294865</v>
      </c>
      <c r="N12" s="72">
        <f>'B一般'!N12+'B原料'!N12</f>
        <v>757804</v>
      </c>
      <c r="O12" s="72">
        <f>'B一般'!O12+'B原料'!O12</f>
        <v>843696</v>
      </c>
      <c r="P12" s="71">
        <f>'B一般'!P12+'B原料'!P12</f>
        <v>0</v>
      </c>
      <c r="Q12" s="66">
        <f>'B一般'!Q12+'B原料'!Q12</f>
        <v>3262698</v>
      </c>
      <c r="R12" s="67">
        <f>'B一般'!R12+'B原料'!R12</f>
        <v>8348826</v>
      </c>
      <c r="S12" s="35"/>
    </row>
    <row r="13" spans="1:19" s="36" customFormat="1" ht="13.5" customHeight="1" thickBot="1">
      <c r="A13" s="106"/>
      <c r="B13" s="18" t="s">
        <v>30</v>
      </c>
      <c r="C13" s="40" t="s">
        <v>6</v>
      </c>
      <c r="D13" s="82">
        <f aca="true" t="shared" si="4" ref="D13:I13">IF(D11=0,,D12/D11*1000)</f>
        <v>0</v>
      </c>
      <c r="E13" s="83">
        <f t="shared" si="4"/>
        <v>53892.73648648649</v>
      </c>
      <c r="F13" s="83">
        <f t="shared" si="4"/>
        <v>55940.298507462685</v>
      </c>
      <c r="G13" s="83">
        <f t="shared" si="4"/>
        <v>58265.01950585176</v>
      </c>
      <c r="H13" s="83">
        <f t="shared" si="4"/>
        <v>66649.89596337911</v>
      </c>
      <c r="I13" s="87">
        <f t="shared" si="4"/>
        <v>68153.30915684497</v>
      </c>
      <c r="J13" s="88">
        <f>(J12/J11)*1000</f>
        <v>62438.655503449634</v>
      </c>
      <c r="K13" s="87">
        <f aca="true" t="shared" si="5" ref="K13:R13">IF(K11=0,,K12/K11*1000)</f>
        <v>66397.42510939078</v>
      </c>
      <c r="L13" s="83">
        <f t="shared" si="5"/>
        <v>74170.11435179236</v>
      </c>
      <c r="M13" s="83">
        <f t="shared" si="5"/>
        <v>73679.41029485257</v>
      </c>
      <c r="N13" s="83">
        <f t="shared" si="5"/>
        <v>63911.95074639454</v>
      </c>
      <c r="O13" s="83">
        <f t="shared" si="5"/>
        <v>70308</v>
      </c>
      <c r="P13" s="87">
        <f t="shared" si="5"/>
        <v>0</v>
      </c>
      <c r="Q13" s="88">
        <f t="shared" si="5"/>
        <v>68650.80166645626</v>
      </c>
      <c r="R13" s="90">
        <f t="shared" si="5"/>
        <v>64727.60962600013</v>
      </c>
      <c r="S13" s="41"/>
    </row>
    <row r="14" spans="1:19" s="36" customFormat="1" ht="13.5" customHeight="1">
      <c r="A14" s="104" t="s">
        <v>37</v>
      </c>
      <c r="B14" s="37" t="s">
        <v>26</v>
      </c>
      <c r="C14" s="38" t="s">
        <v>4</v>
      </c>
      <c r="D14" s="63">
        <f>'B一般'!D14+'B原料'!D14</f>
        <v>0</v>
      </c>
      <c r="E14" s="64">
        <f>'B一般'!E14+'B原料'!E14</f>
        <v>0</v>
      </c>
      <c r="F14" s="64">
        <f>'B一般'!F14+'B原料'!F14</f>
        <v>0</v>
      </c>
      <c r="G14" s="64">
        <f>'B一般'!G14+'B原料'!G14</f>
        <v>0</v>
      </c>
      <c r="H14" s="64">
        <f>'B一般'!H14+'B原料'!H14</f>
        <v>0</v>
      </c>
      <c r="I14" s="65">
        <f>'B一般'!I14+'B原料'!I14</f>
        <v>0</v>
      </c>
      <c r="J14" s="66">
        <f>'B一般'!J14+'B原料'!J14</f>
        <v>0</v>
      </c>
      <c r="K14" s="65">
        <f>'B一般'!K14+'B原料'!K14</f>
        <v>0</v>
      </c>
      <c r="L14" s="64">
        <f>'B一般'!L14+'B原料'!L14</f>
        <v>0</v>
      </c>
      <c r="M14" s="64">
        <f>'B一般'!M14+'B原料'!M14</f>
        <v>0</v>
      </c>
      <c r="N14" s="64">
        <f>'B一般'!N14+'B原料'!N14</f>
        <v>0</v>
      </c>
      <c r="O14" s="64">
        <f>'B一般'!O14+'B原料'!O14</f>
        <v>0</v>
      </c>
      <c r="P14" s="65">
        <f>'B一般'!P14+'B原料'!P14</f>
        <v>0</v>
      </c>
      <c r="Q14" s="66">
        <f>'B一般'!Q14+'B原料'!Q14</f>
        <v>0</v>
      </c>
      <c r="R14" s="67">
        <f>'B一般'!R14+'B原料'!R14</f>
        <v>0</v>
      </c>
      <c r="S14" s="35"/>
    </row>
    <row r="15" spans="1:19" s="36" customFormat="1" ht="13.5" customHeight="1">
      <c r="A15" s="105"/>
      <c r="B15" s="37" t="s">
        <v>28</v>
      </c>
      <c r="C15" s="38" t="s">
        <v>5</v>
      </c>
      <c r="D15" s="63">
        <f>'B一般'!D15+'B原料'!D15</f>
        <v>0</v>
      </c>
      <c r="E15" s="64">
        <f>'B一般'!E15+'B原料'!E15</f>
        <v>0</v>
      </c>
      <c r="F15" s="64">
        <f>'B一般'!F15+'B原料'!F15</f>
        <v>0</v>
      </c>
      <c r="G15" s="64">
        <f>'B一般'!G15+'B原料'!G15</f>
        <v>0</v>
      </c>
      <c r="H15" s="64">
        <f>'B一般'!H15+'B原料'!H15</f>
        <v>0</v>
      </c>
      <c r="I15" s="65">
        <f>'B一般'!I15+'B原料'!I15</f>
        <v>0</v>
      </c>
      <c r="J15" s="66">
        <f>'B一般'!J15+'B原料'!J15</f>
        <v>0</v>
      </c>
      <c r="K15" s="71">
        <f>'B一般'!K15+'B原料'!K15</f>
        <v>0</v>
      </c>
      <c r="L15" s="72">
        <f>'B一般'!L15+'B原料'!L15</f>
        <v>0</v>
      </c>
      <c r="M15" s="72">
        <f>'B一般'!M15+'B原料'!M15</f>
        <v>0</v>
      </c>
      <c r="N15" s="72">
        <f>'B一般'!N15+'B原料'!N15</f>
        <v>0</v>
      </c>
      <c r="O15" s="72">
        <f>'B一般'!O15+'B原料'!O15</f>
        <v>0</v>
      </c>
      <c r="P15" s="71">
        <f>'B一般'!P15+'B原料'!P15</f>
        <v>0</v>
      </c>
      <c r="Q15" s="66">
        <f>'B一般'!Q15+'B原料'!Q15</f>
        <v>0</v>
      </c>
      <c r="R15" s="67">
        <f>'B一般'!R15+'B原料'!R15</f>
        <v>0</v>
      </c>
      <c r="S15" s="35"/>
    </row>
    <row r="16" spans="1:19" s="36" customFormat="1" ht="13.5" customHeight="1" thickBot="1">
      <c r="A16" s="106"/>
      <c r="B16" s="18" t="s">
        <v>30</v>
      </c>
      <c r="C16" s="40" t="s">
        <v>6</v>
      </c>
      <c r="D16" s="82">
        <f>IF(D14=0,,D15/D14*1000)</f>
        <v>0</v>
      </c>
      <c r="E16" s="83">
        <f>IF(E14=0,,E15/E14*1000)</f>
        <v>0</v>
      </c>
      <c r="F16" s="83">
        <f>IF(F14=0,,F15/F14*1000)</f>
        <v>0</v>
      </c>
      <c r="G16" s="83">
        <f aca="true" t="shared" si="6" ref="G16:R16">IF(G14=0,,G15/G14*1000)</f>
        <v>0</v>
      </c>
      <c r="H16" s="83">
        <f t="shared" si="6"/>
        <v>0</v>
      </c>
      <c r="I16" s="87">
        <f t="shared" si="6"/>
        <v>0</v>
      </c>
      <c r="J16" s="88">
        <f t="shared" si="6"/>
        <v>0</v>
      </c>
      <c r="K16" s="87">
        <f t="shared" si="6"/>
        <v>0</v>
      </c>
      <c r="L16" s="83">
        <f t="shared" si="6"/>
        <v>0</v>
      </c>
      <c r="M16" s="83">
        <f t="shared" si="6"/>
        <v>0</v>
      </c>
      <c r="N16" s="83">
        <f t="shared" si="6"/>
        <v>0</v>
      </c>
      <c r="O16" s="83">
        <f t="shared" si="6"/>
        <v>0</v>
      </c>
      <c r="P16" s="87">
        <f t="shared" si="6"/>
        <v>0</v>
      </c>
      <c r="Q16" s="88">
        <f t="shared" si="6"/>
        <v>0</v>
      </c>
      <c r="R16" s="90">
        <f t="shared" si="6"/>
        <v>0</v>
      </c>
      <c r="S16" s="41"/>
    </row>
    <row r="17" spans="1:19" s="36" customFormat="1" ht="13.5" customHeight="1">
      <c r="A17" s="104" t="s">
        <v>39</v>
      </c>
      <c r="B17" s="37" t="s">
        <v>26</v>
      </c>
      <c r="C17" s="38" t="s">
        <v>4</v>
      </c>
      <c r="D17" s="63">
        <f>'B一般'!D17+'B原料'!D17</f>
        <v>24626</v>
      </c>
      <c r="E17" s="64">
        <f>'B一般'!E17+'B原料'!E17</f>
        <v>41129</v>
      </c>
      <c r="F17" s="64">
        <f>'B一般'!F17+'B原料'!F17</f>
        <v>48285</v>
      </c>
      <c r="G17" s="64">
        <f>'B一般'!G17+'B原料'!G17</f>
        <v>67993</v>
      </c>
      <c r="H17" s="64">
        <f>'B一般'!H17+'B原料'!H17</f>
        <v>37893</v>
      </c>
      <c r="I17" s="65">
        <f>'B一般'!I17+'B原料'!I17</f>
        <v>44502</v>
      </c>
      <c r="J17" s="66">
        <f>'B一般'!J17+'B原料'!J17</f>
        <v>264428</v>
      </c>
      <c r="K17" s="65">
        <f>'B一般'!K17+'B原料'!K17</f>
        <v>62746</v>
      </c>
      <c r="L17" s="64">
        <f>'B一般'!L17+'B原料'!L17</f>
        <v>45113</v>
      </c>
      <c r="M17" s="64">
        <f>'B一般'!M17+'B原料'!M17</f>
        <v>40508</v>
      </c>
      <c r="N17" s="64">
        <f>'B一般'!N17+'B原料'!N17</f>
        <v>82058</v>
      </c>
      <c r="O17" s="64">
        <f>'B一般'!O17+'B原料'!O17</f>
        <v>23822</v>
      </c>
      <c r="P17" s="65">
        <f>'B一般'!P17+'B原料'!P17</f>
        <v>60228</v>
      </c>
      <c r="Q17" s="66">
        <f>'B一般'!Q17+'B原料'!Q17</f>
        <v>314475</v>
      </c>
      <c r="R17" s="67">
        <f>'B一般'!R17+'B原料'!R17</f>
        <v>578903</v>
      </c>
      <c r="S17" s="35"/>
    </row>
    <row r="18" spans="1:19" s="36" customFormat="1" ht="13.5" customHeight="1">
      <c r="A18" s="105"/>
      <c r="B18" s="37" t="s">
        <v>28</v>
      </c>
      <c r="C18" s="38" t="s">
        <v>5</v>
      </c>
      <c r="D18" s="63">
        <f>'B一般'!D18+'B原料'!D18</f>
        <v>1511845</v>
      </c>
      <c r="E18" s="64">
        <f>'B一般'!E18+'B原料'!E18</f>
        <v>2298965</v>
      </c>
      <c r="F18" s="64">
        <f>'B一般'!F18+'B原料'!F18</f>
        <v>2753752</v>
      </c>
      <c r="G18" s="64">
        <f>'B一般'!G18+'B原料'!G18</f>
        <v>4159919</v>
      </c>
      <c r="H18" s="64">
        <f>'B一般'!H18+'B原料'!H18</f>
        <v>2517557</v>
      </c>
      <c r="I18" s="65">
        <f>'B一般'!I18+'B原料'!I18</f>
        <v>3042089</v>
      </c>
      <c r="J18" s="66">
        <f>'B一般'!J18+'B原料'!J18</f>
        <v>16284127</v>
      </c>
      <c r="K18" s="71">
        <f>'B一般'!K18+'B原料'!K18</f>
        <v>4250028</v>
      </c>
      <c r="L18" s="72">
        <f>'B一般'!L18+'B原料'!L18</f>
        <v>2822876</v>
      </c>
      <c r="M18" s="72">
        <f>'B一般'!M18+'B原料'!M18</f>
        <v>2609333</v>
      </c>
      <c r="N18" s="72">
        <f>'B一般'!N18+'B原料'!N18</f>
        <v>5562769</v>
      </c>
      <c r="O18" s="72">
        <f>'B一般'!O18+'B原料'!O18</f>
        <v>1656185</v>
      </c>
      <c r="P18" s="71">
        <f>'B一般'!P18+'B原料'!P18</f>
        <v>3975540</v>
      </c>
      <c r="Q18" s="66">
        <f>'B一般'!Q18+'B原料'!Q18</f>
        <v>20876731</v>
      </c>
      <c r="R18" s="67">
        <f>'B一般'!R18+'B原料'!R18</f>
        <v>37160858</v>
      </c>
      <c r="S18" s="35"/>
    </row>
    <row r="19" spans="1:19" s="36" customFormat="1" ht="13.5" customHeight="1" thickBot="1">
      <c r="A19" s="106"/>
      <c r="B19" s="18" t="s">
        <v>30</v>
      </c>
      <c r="C19" s="40" t="s">
        <v>6</v>
      </c>
      <c r="D19" s="82">
        <f aca="true" t="shared" si="7" ref="D19:I19">IF(D17=0,,D18/D17*1000)</f>
        <v>61392.227726792815</v>
      </c>
      <c r="E19" s="83">
        <f t="shared" si="7"/>
        <v>55896.447761919815</v>
      </c>
      <c r="F19" s="83">
        <f t="shared" si="7"/>
        <v>57031.210520865694</v>
      </c>
      <c r="G19" s="83">
        <f t="shared" si="7"/>
        <v>61181.577515332465</v>
      </c>
      <c r="H19" s="83">
        <f t="shared" si="7"/>
        <v>66438.5770458924</v>
      </c>
      <c r="I19" s="87">
        <f t="shared" si="7"/>
        <v>68358.47827063952</v>
      </c>
      <c r="J19" s="88">
        <f>(J18/J17)*1000</f>
        <v>61582.461010180465</v>
      </c>
      <c r="K19" s="87">
        <f aca="true" t="shared" si="8" ref="K19:R19">IF(K17=0,,K18/K17*1000)</f>
        <v>67733.8475759411</v>
      </c>
      <c r="L19" s="83">
        <f t="shared" si="8"/>
        <v>62573.448894997004</v>
      </c>
      <c r="M19" s="83">
        <f t="shared" si="8"/>
        <v>64415.25130838353</v>
      </c>
      <c r="N19" s="83">
        <f t="shared" si="8"/>
        <v>67790.69682419753</v>
      </c>
      <c r="O19" s="83">
        <f t="shared" si="8"/>
        <v>69523.33976996054</v>
      </c>
      <c r="P19" s="87">
        <f t="shared" si="8"/>
        <v>66008.16895795976</v>
      </c>
      <c r="Q19" s="88">
        <f t="shared" si="8"/>
        <v>66385.97980761586</v>
      </c>
      <c r="R19" s="90">
        <f t="shared" si="8"/>
        <v>64191.85597587161</v>
      </c>
      <c r="S19" s="41"/>
    </row>
    <row r="20" spans="1:19" s="36" customFormat="1" ht="13.5" customHeight="1">
      <c r="A20" s="113" t="s">
        <v>41</v>
      </c>
      <c r="B20" s="37" t="s">
        <v>26</v>
      </c>
      <c r="C20" s="38" t="s">
        <v>4</v>
      </c>
      <c r="D20" s="63">
        <f>'B一般'!D20+'B原料'!D20</f>
        <v>144879</v>
      </c>
      <c r="E20" s="64">
        <f>'B一般'!E20+'B原料'!E20</f>
        <v>81814</v>
      </c>
      <c r="F20" s="64">
        <f>'B一般'!F20+'B原料'!F20</f>
        <v>76997</v>
      </c>
      <c r="G20" s="64">
        <f>'B一般'!G20+'B原料'!G20</f>
        <v>85541</v>
      </c>
      <c r="H20" s="64">
        <f>'B一般'!H20+'B原料'!H20</f>
        <v>104208</v>
      </c>
      <c r="I20" s="65">
        <f>'B一般'!I20+'B原料'!I20</f>
        <v>139402</v>
      </c>
      <c r="J20" s="66">
        <f>'B一般'!J20+'B原料'!J20</f>
        <v>632841</v>
      </c>
      <c r="K20" s="65">
        <f>'B一般'!K20+'B原料'!K20</f>
        <v>137721</v>
      </c>
      <c r="L20" s="64">
        <f>'B一般'!L20+'B原料'!L20</f>
        <v>86852</v>
      </c>
      <c r="M20" s="64">
        <f>'B一般'!M20+'B原料'!M20</f>
        <v>86964</v>
      </c>
      <c r="N20" s="64">
        <f>'B一般'!N20+'B原料'!N20</f>
        <v>92954</v>
      </c>
      <c r="O20" s="64">
        <f>'B一般'!O20+'B原料'!O20</f>
        <v>108561</v>
      </c>
      <c r="P20" s="65">
        <f>'B一般'!P20+'B原料'!P20</f>
        <v>99759</v>
      </c>
      <c r="Q20" s="66">
        <f>'B一般'!Q20+'B原料'!Q20</f>
        <v>612811</v>
      </c>
      <c r="R20" s="67">
        <f>'B一般'!R20+'B原料'!R20</f>
        <v>1245652</v>
      </c>
      <c r="S20" s="35"/>
    </row>
    <row r="21" spans="1:19" s="36" customFormat="1" ht="13.5" customHeight="1">
      <c r="A21" s="114"/>
      <c r="B21" s="37" t="s">
        <v>28</v>
      </c>
      <c r="C21" s="38" t="s">
        <v>5</v>
      </c>
      <c r="D21" s="63">
        <f>'B一般'!D21+'B原料'!D21</f>
        <v>8561261</v>
      </c>
      <c r="E21" s="64">
        <f>'B一般'!E21+'B原料'!E21</f>
        <v>4544057</v>
      </c>
      <c r="F21" s="64">
        <f>'B一般'!F21+'B原料'!F21</f>
        <v>4434609</v>
      </c>
      <c r="G21" s="64">
        <f>'B一般'!G21+'B原料'!G21</f>
        <v>4860091</v>
      </c>
      <c r="H21" s="64">
        <f>'B一般'!H21+'B原料'!H21</f>
        <v>6166306</v>
      </c>
      <c r="I21" s="65">
        <f>'B一般'!I21+'B原料'!I21</f>
        <v>8955191</v>
      </c>
      <c r="J21" s="66">
        <f>'B一般'!J21+'B原料'!J21</f>
        <v>37521515</v>
      </c>
      <c r="K21" s="71">
        <f>'B一般'!K21+'B原料'!K21</f>
        <v>9652649</v>
      </c>
      <c r="L21" s="72">
        <f>'B一般'!L21+'B原料'!L21</f>
        <v>5495180</v>
      </c>
      <c r="M21" s="72">
        <f>'B一般'!M21+'B原料'!M21</f>
        <v>4980389</v>
      </c>
      <c r="N21" s="72">
        <f>'B一般'!N21+'B原料'!N21</f>
        <v>6092838</v>
      </c>
      <c r="O21" s="72">
        <f>'B一般'!O21+'B原料'!O21</f>
        <v>7551369</v>
      </c>
      <c r="P21" s="71">
        <f>'B一般'!P21+'B原料'!P21</f>
        <v>6240373</v>
      </c>
      <c r="Q21" s="66">
        <f>'B一般'!Q21+'B原料'!Q21</f>
        <v>40012798</v>
      </c>
      <c r="R21" s="67">
        <f>'B一般'!R21+'B原料'!R21</f>
        <v>77534313</v>
      </c>
      <c r="S21" s="35"/>
    </row>
    <row r="22" spans="1:19" s="36" customFormat="1" ht="13.5" customHeight="1" thickBot="1">
      <c r="A22" s="115"/>
      <c r="B22" s="18" t="s">
        <v>30</v>
      </c>
      <c r="C22" s="40" t="s">
        <v>6</v>
      </c>
      <c r="D22" s="82">
        <f aca="true" t="shared" si="9" ref="D22:I22">IF(D20=0,,D21/D20*1000)</f>
        <v>59092.49097522761</v>
      </c>
      <c r="E22" s="83">
        <f t="shared" si="9"/>
        <v>55541.313222675824</v>
      </c>
      <c r="F22" s="83">
        <f t="shared" si="9"/>
        <v>57594.5686195566</v>
      </c>
      <c r="G22" s="83">
        <f t="shared" si="9"/>
        <v>56815.9245274196</v>
      </c>
      <c r="H22" s="83">
        <f t="shared" si="9"/>
        <v>59173.05773069246</v>
      </c>
      <c r="I22" s="87">
        <f t="shared" si="9"/>
        <v>64240.04677120844</v>
      </c>
      <c r="J22" s="88">
        <f>(J21/J20)*1000</f>
        <v>59290.58799919727</v>
      </c>
      <c r="K22" s="87">
        <f aca="true" t="shared" si="10" ref="K22:R22">IF(K20=0,,K21/K20*1000)</f>
        <v>70088.43241045302</v>
      </c>
      <c r="L22" s="83">
        <f t="shared" si="10"/>
        <v>63270.62128678672</v>
      </c>
      <c r="M22" s="83">
        <f t="shared" si="10"/>
        <v>57269.54831884458</v>
      </c>
      <c r="N22" s="83">
        <f t="shared" si="10"/>
        <v>65546.80809862942</v>
      </c>
      <c r="O22" s="83">
        <f t="shared" si="10"/>
        <v>69558.76419708735</v>
      </c>
      <c r="P22" s="87">
        <f t="shared" si="10"/>
        <v>62554.48631201195</v>
      </c>
      <c r="Q22" s="88">
        <f t="shared" si="10"/>
        <v>65293.86385035516</v>
      </c>
      <c r="R22" s="90">
        <f t="shared" si="10"/>
        <v>62243.95978973261</v>
      </c>
      <c r="S22" s="41"/>
    </row>
    <row r="23" spans="1:19" s="36" customFormat="1" ht="13.5" customHeight="1">
      <c r="A23" s="104" t="s">
        <v>42</v>
      </c>
      <c r="B23" s="37" t="s">
        <v>26</v>
      </c>
      <c r="C23" s="38" t="s">
        <v>4</v>
      </c>
      <c r="D23" s="63">
        <f>'B一般'!D23+'B原料'!D23</f>
        <v>36605</v>
      </c>
      <c r="E23" s="64">
        <f>'B一般'!E23+'B原料'!E23</f>
        <v>30014</v>
      </c>
      <c r="F23" s="64">
        <f>'B一般'!F23+'B原料'!F23</f>
        <v>31418</v>
      </c>
      <c r="G23" s="64">
        <f>'B一般'!G23+'B原料'!G23</f>
        <v>23490</v>
      </c>
      <c r="H23" s="64">
        <f>'B一般'!H23+'B原料'!H23</f>
        <v>67131</v>
      </c>
      <c r="I23" s="65">
        <f>'B一般'!I23+'B原料'!I23</f>
        <v>37661</v>
      </c>
      <c r="J23" s="66">
        <f>'B一般'!J23+'B原料'!J23</f>
        <v>226319</v>
      </c>
      <c r="K23" s="65">
        <f>'B一般'!K23+'B原料'!K23</f>
        <v>17933</v>
      </c>
      <c r="L23" s="64">
        <f>'B一般'!L23+'B原料'!L23</f>
        <v>64037</v>
      </c>
      <c r="M23" s="64">
        <f>'B一般'!M23+'B原料'!M23</f>
        <v>91621</v>
      </c>
      <c r="N23" s="64">
        <f>'B一般'!N23+'B原料'!N23</f>
        <v>49199</v>
      </c>
      <c r="O23" s="64">
        <f>'B一般'!O23+'B原料'!O23</f>
        <v>47324</v>
      </c>
      <c r="P23" s="65">
        <f>'B一般'!P23+'B原料'!P23</f>
        <v>59452</v>
      </c>
      <c r="Q23" s="66">
        <f>'B一般'!Q23+'B原料'!Q23</f>
        <v>329566</v>
      </c>
      <c r="R23" s="67">
        <f>'B一般'!R23+'B原料'!R23</f>
        <v>555885</v>
      </c>
      <c r="S23" s="35"/>
    </row>
    <row r="24" spans="1:19" s="36" customFormat="1" ht="13.5" customHeight="1">
      <c r="A24" s="105"/>
      <c r="B24" s="37" t="s">
        <v>28</v>
      </c>
      <c r="C24" s="38" t="s">
        <v>5</v>
      </c>
      <c r="D24" s="63">
        <f>'B一般'!D24+'B原料'!D24</f>
        <v>2335236</v>
      </c>
      <c r="E24" s="64">
        <f>'B一般'!E24+'B原料'!E24</f>
        <v>1617106</v>
      </c>
      <c r="F24" s="64">
        <f>'B一般'!F24+'B原料'!F24</f>
        <v>1796311</v>
      </c>
      <c r="G24" s="64">
        <f>'B一般'!G24+'B原料'!G24</f>
        <v>1461428</v>
      </c>
      <c r="H24" s="64">
        <f>'B一般'!H24+'B原料'!H24</f>
        <v>4359459</v>
      </c>
      <c r="I24" s="65">
        <f>'B一般'!I24+'B原料'!I24</f>
        <v>2807261</v>
      </c>
      <c r="J24" s="66">
        <f>'B一般'!J24+'B原料'!J24</f>
        <v>14376801</v>
      </c>
      <c r="K24" s="71">
        <f>'B一般'!K24+'B原料'!K24</f>
        <v>1241460</v>
      </c>
      <c r="L24" s="72">
        <f>'B一般'!L24+'B原料'!L24</f>
        <v>4224028</v>
      </c>
      <c r="M24" s="72">
        <f>'B一般'!M24+'B原料'!M24</f>
        <v>5591524</v>
      </c>
      <c r="N24" s="72">
        <f>'B一般'!N24+'B原料'!N24</f>
        <v>3427610</v>
      </c>
      <c r="O24" s="72">
        <f>'B一般'!O24+'B原料'!O24</f>
        <v>3279335</v>
      </c>
      <c r="P24" s="71">
        <f>'B一般'!P24+'B原料'!P24</f>
        <v>3883692</v>
      </c>
      <c r="Q24" s="66">
        <f>'B一般'!Q24+'B原料'!Q24</f>
        <v>21647649</v>
      </c>
      <c r="R24" s="67">
        <f>'B一般'!R24+'B原料'!R24</f>
        <v>36024450</v>
      </c>
      <c r="S24" s="35"/>
    </row>
    <row r="25" spans="1:19" s="36" customFormat="1" ht="13.5" customHeight="1" thickBot="1">
      <c r="A25" s="106"/>
      <c r="B25" s="18" t="s">
        <v>30</v>
      </c>
      <c r="C25" s="40" t="s">
        <v>6</v>
      </c>
      <c r="D25" s="82">
        <f aca="true" t="shared" si="11" ref="D25:I25">IF(D23=0,,D24/D23*1000)</f>
        <v>63795.54705641306</v>
      </c>
      <c r="E25" s="83">
        <f t="shared" si="11"/>
        <v>53878.39008462717</v>
      </c>
      <c r="F25" s="83">
        <f t="shared" si="11"/>
        <v>57174.58145012413</v>
      </c>
      <c r="G25" s="83">
        <f t="shared" si="11"/>
        <v>62214.89995742869</v>
      </c>
      <c r="H25" s="83">
        <f t="shared" si="11"/>
        <v>64939.58081959154</v>
      </c>
      <c r="I25" s="87">
        <f t="shared" si="11"/>
        <v>74540.26711983219</v>
      </c>
      <c r="J25" s="88">
        <f>(J24/J23)*1000</f>
        <v>63524.49860595001</v>
      </c>
      <c r="K25" s="87">
        <f aca="true" t="shared" si="12" ref="K25:R25">IF(K23=0,,K24/K23*1000)</f>
        <v>69227.680811911</v>
      </c>
      <c r="L25" s="83">
        <f t="shared" si="12"/>
        <v>65962.30304355295</v>
      </c>
      <c r="M25" s="83">
        <f t="shared" si="12"/>
        <v>61028.847098372644</v>
      </c>
      <c r="N25" s="83">
        <f t="shared" si="12"/>
        <v>69668.28594077115</v>
      </c>
      <c r="O25" s="83">
        <f t="shared" si="12"/>
        <v>69295.38923167948</v>
      </c>
      <c r="P25" s="87">
        <f t="shared" si="12"/>
        <v>65324.833479109206</v>
      </c>
      <c r="Q25" s="88">
        <f t="shared" si="12"/>
        <v>65685.32251506527</v>
      </c>
      <c r="R25" s="90">
        <f t="shared" si="12"/>
        <v>64805.580290887505</v>
      </c>
      <c r="S25" s="41"/>
    </row>
    <row r="26" spans="1:19" s="36" customFormat="1" ht="13.5" customHeight="1">
      <c r="A26" s="104" t="s">
        <v>44</v>
      </c>
      <c r="B26" s="37" t="s">
        <v>26</v>
      </c>
      <c r="C26" s="38" t="s">
        <v>4</v>
      </c>
      <c r="D26" s="63">
        <f>'B一般'!D26+'B原料'!D26</f>
        <v>0</v>
      </c>
      <c r="E26" s="64">
        <f>'B一般'!E26+'B原料'!E26</f>
        <v>0</v>
      </c>
      <c r="F26" s="64">
        <f>'B一般'!F26+'B原料'!F26</f>
        <v>0</v>
      </c>
      <c r="G26" s="64">
        <f>'B一般'!G26+'B原料'!G26</f>
        <v>0</v>
      </c>
      <c r="H26" s="64">
        <f>'B一般'!H26+'B原料'!H26</f>
        <v>0</v>
      </c>
      <c r="I26" s="65">
        <f>'B一般'!I26+'B原料'!I26</f>
        <v>0</v>
      </c>
      <c r="J26" s="66">
        <f>'B一般'!J26+'B原料'!J26</f>
        <v>0</v>
      </c>
      <c r="K26" s="65">
        <f>'B一般'!K26+'B原料'!K26</f>
        <v>0</v>
      </c>
      <c r="L26" s="64">
        <f>'B一般'!L26+'B原料'!L26</f>
        <v>0</v>
      </c>
      <c r="M26" s="64">
        <f>'B一般'!M26+'B原料'!M26</f>
        <v>0</v>
      </c>
      <c r="N26" s="64">
        <f>'B一般'!N26+'B原料'!N26</f>
        <v>0</v>
      </c>
      <c r="O26" s="64">
        <f>'B一般'!O26+'B原料'!O26</f>
        <v>0</v>
      </c>
      <c r="P26" s="65">
        <f>'B一般'!P26+'B原料'!P26</f>
        <v>0</v>
      </c>
      <c r="Q26" s="66">
        <f>'B一般'!Q26+'B原料'!Q26</f>
        <v>0</v>
      </c>
      <c r="R26" s="67">
        <f>'B一般'!R26+'B原料'!R26</f>
        <v>0</v>
      </c>
      <c r="S26" s="35"/>
    </row>
    <row r="27" spans="1:19" s="36" customFormat="1" ht="13.5" customHeight="1">
      <c r="A27" s="105"/>
      <c r="B27" s="37" t="s">
        <v>28</v>
      </c>
      <c r="C27" s="38" t="s">
        <v>5</v>
      </c>
      <c r="D27" s="63">
        <f>'B一般'!D27+'B原料'!D27</f>
        <v>0</v>
      </c>
      <c r="E27" s="64">
        <f>'B一般'!E27+'B原料'!E27</f>
        <v>0</v>
      </c>
      <c r="F27" s="64">
        <f>'B一般'!F27+'B原料'!F27</f>
        <v>0</v>
      </c>
      <c r="G27" s="64">
        <f>'B一般'!G27+'B原料'!G27</f>
        <v>0</v>
      </c>
      <c r="H27" s="64">
        <f>'B一般'!H27+'B原料'!H27</f>
        <v>0</v>
      </c>
      <c r="I27" s="65">
        <f>'B一般'!I27+'B原料'!I27</f>
        <v>0</v>
      </c>
      <c r="J27" s="66">
        <f>'B一般'!J27+'B原料'!J27</f>
        <v>0</v>
      </c>
      <c r="K27" s="71">
        <f>'B一般'!K27+'B原料'!K27</f>
        <v>0</v>
      </c>
      <c r="L27" s="72">
        <f>'B一般'!L27+'B原料'!L27</f>
        <v>0</v>
      </c>
      <c r="M27" s="72">
        <f>'B一般'!M27+'B原料'!M27</f>
        <v>0</v>
      </c>
      <c r="N27" s="72">
        <f>'B一般'!N27+'B原料'!N27</f>
        <v>0</v>
      </c>
      <c r="O27" s="72">
        <f>'B一般'!O27+'B原料'!O27</f>
        <v>0</v>
      </c>
      <c r="P27" s="71">
        <f>'B一般'!P27+'B原料'!P27</f>
        <v>0</v>
      </c>
      <c r="Q27" s="66">
        <f>'B一般'!Q27+'B原料'!Q27</f>
        <v>0</v>
      </c>
      <c r="R27" s="67">
        <f>'B一般'!R27+'B原料'!R27</f>
        <v>0</v>
      </c>
      <c r="S27" s="35"/>
    </row>
    <row r="28" spans="1:19" s="36" customFormat="1" ht="13.5" customHeight="1" thickBot="1">
      <c r="A28" s="106"/>
      <c r="B28" s="18" t="s">
        <v>30</v>
      </c>
      <c r="C28" s="40" t="s">
        <v>6</v>
      </c>
      <c r="D28" s="82">
        <f aca="true" t="shared" si="13" ref="D28:I28">IF(D26=0,,D27/D26*1000)</f>
        <v>0</v>
      </c>
      <c r="E28" s="83">
        <f t="shared" si="13"/>
        <v>0</v>
      </c>
      <c r="F28" s="83">
        <f t="shared" si="13"/>
        <v>0</v>
      </c>
      <c r="G28" s="83">
        <f t="shared" si="13"/>
        <v>0</v>
      </c>
      <c r="H28" s="83">
        <f t="shared" si="13"/>
        <v>0</v>
      </c>
      <c r="I28" s="87">
        <f t="shared" si="13"/>
        <v>0</v>
      </c>
      <c r="J28" s="88" t="e">
        <f>(J27/J26)*1000</f>
        <v>#DIV/0!</v>
      </c>
      <c r="K28" s="87">
        <f aca="true" t="shared" si="14" ref="K28:R28">IF(K26=0,,K27/K26*1000)</f>
        <v>0</v>
      </c>
      <c r="L28" s="83">
        <f t="shared" si="14"/>
        <v>0</v>
      </c>
      <c r="M28" s="83">
        <f t="shared" si="14"/>
        <v>0</v>
      </c>
      <c r="N28" s="83">
        <f t="shared" si="14"/>
        <v>0</v>
      </c>
      <c r="O28" s="83">
        <f t="shared" si="14"/>
        <v>0</v>
      </c>
      <c r="P28" s="87">
        <f t="shared" si="14"/>
        <v>0</v>
      </c>
      <c r="Q28" s="88">
        <f t="shared" si="14"/>
        <v>0</v>
      </c>
      <c r="R28" s="90">
        <f t="shared" si="14"/>
        <v>0</v>
      </c>
      <c r="S28" s="41"/>
    </row>
    <row r="29" spans="1:19" s="36" customFormat="1" ht="13.5" customHeight="1">
      <c r="A29" s="104" t="s">
        <v>46</v>
      </c>
      <c r="B29" s="37" t="s">
        <v>26</v>
      </c>
      <c r="C29" s="38" t="s">
        <v>4</v>
      </c>
      <c r="D29" s="63">
        <f>'B一般'!D29+'B原料'!D29</f>
        <v>686</v>
      </c>
      <c r="E29" s="64">
        <f>'B一般'!E29+'B原料'!E29</f>
        <v>967</v>
      </c>
      <c r="F29" s="64">
        <f>'B一般'!F29+'B原料'!F29</f>
        <v>776</v>
      </c>
      <c r="G29" s="64">
        <f>'B一般'!G29+'B原料'!G29</f>
        <v>453</v>
      </c>
      <c r="H29" s="64">
        <f>'B一般'!H29+'B原料'!H29</f>
        <v>315</v>
      </c>
      <c r="I29" s="65">
        <f>'B一般'!I29+'B原料'!I29</f>
        <v>951</v>
      </c>
      <c r="J29" s="66">
        <f>'B一般'!J29+'B原料'!J29</f>
        <v>4148</v>
      </c>
      <c r="K29" s="65">
        <f>'B一般'!K29+'B原料'!K29</f>
        <v>1444</v>
      </c>
      <c r="L29" s="64">
        <f>'B一般'!L29+'B原料'!L29</f>
        <v>2408</v>
      </c>
      <c r="M29" s="64">
        <f>'B一般'!M29+'B原料'!M29</f>
        <v>2464</v>
      </c>
      <c r="N29" s="64">
        <f>'B一般'!N29+'B原料'!N29</f>
        <v>1432</v>
      </c>
      <c r="O29" s="64">
        <f>'B一般'!O29+'B原料'!O29</f>
        <v>579</v>
      </c>
      <c r="P29" s="65">
        <f>'B一般'!P29+'B原料'!P29</f>
        <v>523</v>
      </c>
      <c r="Q29" s="66">
        <f>'B一般'!Q29+'B原料'!Q29</f>
        <v>8850</v>
      </c>
      <c r="R29" s="67">
        <f>'B一般'!R29+'B原料'!R29</f>
        <v>12998</v>
      </c>
      <c r="S29" s="35"/>
    </row>
    <row r="30" spans="1:19" s="36" customFormat="1" ht="13.5" customHeight="1">
      <c r="A30" s="105"/>
      <c r="B30" s="37" t="s">
        <v>28</v>
      </c>
      <c r="C30" s="38" t="s">
        <v>5</v>
      </c>
      <c r="D30" s="63">
        <f>'B一般'!D30+'B原料'!D30</f>
        <v>153550</v>
      </c>
      <c r="E30" s="64">
        <f>'B一般'!E30+'B原料'!E30</f>
        <v>220731</v>
      </c>
      <c r="F30" s="64">
        <f>'B一般'!F30+'B原料'!F30</f>
        <v>174577</v>
      </c>
      <c r="G30" s="64">
        <f>'B一般'!G30+'B原料'!G30</f>
        <v>108745</v>
      </c>
      <c r="H30" s="64">
        <f>'B一般'!H30+'B原料'!H30</f>
        <v>77749</v>
      </c>
      <c r="I30" s="65">
        <f>'B一般'!I30+'B原料'!I30</f>
        <v>232886</v>
      </c>
      <c r="J30" s="66">
        <f>'B一般'!J30+'B原料'!J30</f>
        <v>968238</v>
      </c>
      <c r="K30" s="71">
        <f>'B一般'!K30+'B原料'!K30</f>
        <v>357614</v>
      </c>
      <c r="L30" s="72">
        <f>'B一般'!L30+'B原料'!L30</f>
        <v>589714</v>
      </c>
      <c r="M30" s="72">
        <f>'B一般'!M30+'B原料'!M30</f>
        <v>606590</v>
      </c>
      <c r="N30" s="72">
        <f>'B一般'!N30+'B原料'!N30</f>
        <v>349804</v>
      </c>
      <c r="O30" s="72">
        <f>'B一般'!O30+'B原料'!O30</f>
        <v>140545</v>
      </c>
      <c r="P30" s="71">
        <f>'B一般'!P30+'B原料'!P30</f>
        <v>132350</v>
      </c>
      <c r="Q30" s="66">
        <f>'B一般'!Q30+'B原料'!Q30</f>
        <v>2176617</v>
      </c>
      <c r="R30" s="67">
        <f>'B一般'!R30+'B原料'!R30</f>
        <v>3144855</v>
      </c>
      <c r="S30" s="35"/>
    </row>
    <row r="31" spans="1:19" s="36" customFormat="1" ht="13.5" customHeight="1" thickBot="1">
      <c r="A31" s="106"/>
      <c r="B31" s="18" t="s">
        <v>30</v>
      </c>
      <c r="C31" s="40" t="s">
        <v>6</v>
      </c>
      <c r="D31" s="82">
        <f aca="true" t="shared" si="15" ref="D31:I31">IF(D29=0,,D30/D29*1000)</f>
        <v>223833.8192419825</v>
      </c>
      <c r="E31" s="83">
        <f t="shared" si="15"/>
        <v>228263.70217166492</v>
      </c>
      <c r="F31" s="83">
        <f t="shared" si="15"/>
        <v>224970.36082474227</v>
      </c>
      <c r="G31" s="83">
        <f t="shared" si="15"/>
        <v>240055.1876379691</v>
      </c>
      <c r="H31" s="83">
        <f t="shared" si="15"/>
        <v>246822.22222222222</v>
      </c>
      <c r="I31" s="87">
        <f t="shared" si="15"/>
        <v>244885.38380651944</v>
      </c>
      <c r="J31" s="88">
        <f>(J30/J29)*1000</f>
        <v>233422.85438765673</v>
      </c>
      <c r="K31" s="87">
        <f aca="true" t="shared" si="16" ref="K31:R31">IF(K29=0,,K30/K29*1000)</f>
        <v>247655.12465373962</v>
      </c>
      <c r="L31" s="83">
        <f t="shared" si="16"/>
        <v>244897.84053156147</v>
      </c>
      <c r="M31" s="83">
        <f t="shared" si="16"/>
        <v>246181.0064935065</v>
      </c>
      <c r="N31" s="83">
        <f t="shared" si="16"/>
        <v>244276.53631284917</v>
      </c>
      <c r="O31" s="83">
        <f t="shared" si="16"/>
        <v>242737.47841105354</v>
      </c>
      <c r="P31" s="87">
        <f t="shared" si="16"/>
        <v>253059.27342256214</v>
      </c>
      <c r="Q31" s="88">
        <f t="shared" si="16"/>
        <v>245945.42372881356</v>
      </c>
      <c r="R31" s="90">
        <f t="shared" si="16"/>
        <v>241949.146022465</v>
      </c>
      <c r="S31" s="41"/>
    </row>
    <row r="32" spans="1:19" s="36" customFormat="1" ht="13.5" customHeight="1">
      <c r="A32" s="104" t="s">
        <v>48</v>
      </c>
      <c r="B32" s="37" t="s">
        <v>26</v>
      </c>
      <c r="C32" s="38" t="s">
        <v>4</v>
      </c>
      <c r="D32" s="63">
        <f>'B一般'!D32+'B原料'!D32</f>
        <v>0</v>
      </c>
      <c r="E32" s="64">
        <f>'B一般'!E32+'B原料'!E32</f>
        <v>0</v>
      </c>
      <c r="F32" s="64">
        <f>'B一般'!F32+'B原料'!F32</f>
        <v>0</v>
      </c>
      <c r="G32" s="64">
        <f>'B一般'!G32+'B原料'!G32</f>
        <v>0</v>
      </c>
      <c r="H32" s="64">
        <f>'B一般'!H32+'B原料'!H32</f>
        <v>0</v>
      </c>
      <c r="I32" s="65">
        <f>'B一般'!I32+'B原料'!I32</f>
        <v>0</v>
      </c>
      <c r="J32" s="66">
        <f>'B一般'!J32+'B原料'!J32</f>
        <v>0</v>
      </c>
      <c r="K32" s="65">
        <f>'B一般'!K32+'B原料'!K32</f>
        <v>0</v>
      </c>
      <c r="L32" s="64">
        <f>'B一般'!L32+'B原料'!L32</f>
        <v>0</v>
      </c>
      <c r="M32" s="64">
        <f>'B一般'!M32+'B原料'!M32</f>
        <v>0</v>
      </c>
      <c r="N32" s="64">
        <f>'B一般'!N32+'B原料'!N32</f>
        <v>0</v>
      </c>
      <c r="O32" s="64">
        <f>'B一般'!O32+'B原料'!O32</f>
        <v>0</v>
      </c>
      <c r="P32" s="65">
        <f>'B一般'!P32+'B原料'!P32</f>
        <v>0</v>
      </c>
      <c r="Q32" s="66">
        <f>'B一般'!Q32+'B原料'!Q32</f>
        <v>0</v>
      </c>
      <c r="R32" s="67">
        <f>'B一般'!R32+'B原料'!R32</f>
        <v>0</v>
      </c>
      <c r="S32" s="35"/>
    </row>
    <row r="33" spans="1:19" s="36" customFormat="1" ht="13.5" customHeight="1">
      <c r="A33" s="105"/>
      <c r="B33" s="37" t="s">
        <v>28</v>
      </c>
      <c r="C33" s="38" t="s">
        <v>5</v>
      </c>
      <c r="D33" s="63">
        <f>'B一般'!D33+'B原料'!D33</f>
        <v>0</v>
      </c>
      <c r="E33" s="64">
        <f>'B一般'!E33+'B原料'!E33</f>
        <v>0</v>
      </c>
      <c r="F33" s="64">
        <f>'B一般'!F33+'B原料'!F33</f>
        <v>0</v>
      </c>
      <c r="G33" s="64">
        <f>'B一般'!G33+'B原料'!G33</f>
        <v>0</v>
      </c>
      <c r="H33" s="64">
        <f>'B一般'!H33+'B原料'!H33</f>
        <v>0</v>
      </c>
      <c r="I33" s="65">
        <f>'B一般'!I33+'B原料'!I33</f>
        <v>0</v>
      </c>
      <c r="J33" s="66">
        <f>'B一般'!J33+'B原料'!J33</f>
        <v>0</v>
      </c>
      <c r="K33" s="71">
        <f>'B一般'!K33+'B原料'!K33</f>
        <v>0</v>
      </c>
      <c r="L33" s="72">
        <f>'B一般'!L33+'B原料'!L33</f>
        <v>0</v>
      </c>
      <c r="M33" s="72">
        <f>'B一般'!M33+'B原料'!M33</f>
        <v>0</v>
      </c>
      <c r="N33" s="72">
        <f>'B一般'!N33+'B原料'!N33</f>
        <v>0</v>
      </c>
      <c r="O33" s="72">
        <f>'B一般'!O33+'B原料'!O33</f>
        <v>0</v>
      </c>
      <c r="P33" s="71">
        <f>'B一般'!P33+'B原料'!P33</f>
        <v>0</v>
      </c>
      <c r="Q33" s="66">
        <f>'B一般'!Q33+'B原料'!Q33</f>
        <v>0</v>
      </c>
      <c r="R33" s="67">
        <f>'B一般'!R33+'B原料'!R33</f>
        <v>0</v>
      </c>
      <c r="S33" s="35"/>
    </row>
    <row r="34" spans="1:19" s="36" customFormat="1" ht="13.5" customHeight="1" thickBot="1">
      <c r="A34" s="106"/>
      <c r="B34" s="18" t="s">
        <v>30</v>
      </c>
      <c r="C34" s="40" t="s">
        <v>6</v>
      </c>
      <c r="D34" s="82">
        <f aca="true" t="shared" si="17" ref="D34:J34">IF(D32=0,,D33/D32*1000)</f>
        <v>0</v>
      </c>
      <c r="E34" s="83">
        <f t="shared" si="17"/>
        <v>0</v>
      </c>
      <c r="F34" s="83">
        <f t="shared" si="17"/>
        <v>0</v>
      </c>
      <c r="G34" s="83">
        <f t="shared" si="17"/>
        <v>0</v>
      </c>
      <c r="H34" s="83">
        <f t="shared" si="17"/>
        <v>0</v>
      </c>
      <c r="I34" s="87">
        <f t="shared" si="17"/>
        <v>0</v>
      </c>
      <c r="J34" s="88">
        <f t="shared" si="17"/>
        <v>0</v>
      </c>
      <c r="K34" s="87">
        <f aca="true" t="shared" si="18" ref="K34:R34">IF(K32=0,,K33/K32*1000)</f>
        <v>0</v>
      </c>
      <c r="L34" s="83">
        <f t="shared" si="18"/>
        <v>0</v>
      </c>
      <c r="M34" s="83">
        <f t="shared" si="18"/>
        <v>0</v>
      </c>
      <c r="N34" s="83">
        <f t="shared" si="18"/>
        <v>0</v>
      </c>
      <c r="O34" s="83">
        <f t="shared" si="18"/>
        <v>0</v>
      </c>
      <c r="P34" s="87">
        <f t="shared" si="18"/>
        <v>0</v>
      </c>
      <c r="Q34" s="88">
        <f t="shared" si="18"/>
        <v>0</v>
      </c>
      <c r="R34" s="90">
        <f t="shared" si="18"/>
        <v>0</v>
      </c>
      <c r="S34" s="41"/>
    </row>
    <row r="35" spans="1:19" s="36" customFormat="1" ht="13.5" customHeight="1">
      <c r="A35" s="104" t="s">
        <v>50</v>
      </c>
      <c r="B35" s="37" t="s">
        <v>26</v>
      </c>
      <c r="C35" s="38" t="s">
        <v>4</v>
      </c>
      <c r="D35" s="63">
        <f>'B一般'!D35+'B原料'!D35</f>
        <v>10013</v>
      </c>
      <c r="E35" s="64">
        <f>'B一般'!E35+'B原料'!E35</f>
        <v>0</v>
      </c>
      <c r="F35" s="64">
        <f>'B一般'!F35+'B原料'!F35</f>
        <v>0</v>
      </c>
      <c r="G35" s="64">
        <f>'B一般'!G35+'B原料'!G35</f>
        <v>0</v>
      </c>
      <c r="H35" s="64">
        <f>'B一般'!H35+'B原料'!H35</f>
        <v>0</v>
      </c>
      <c r="I35" s="65">
        <f>'B一般'!I35+'B原料'!I35</f>
        <v>9891</v>
      </c>
      <c r="J35" s="66">
        <f>'B一般'!J35+'B原料'!J35</f>
        <v>19904</v>
      </c>
      <c r="K35" s="65">
        <f>'B一般'!K35+'B原料'!K35</f>
        <v>0</v>
      </c>
      <c r="L35" s="64">
        <f>'B一般'!L35+'B原料'!L35</f>
        <v>0</v>
      </c>
      <c r="M35" s="64">
        <f>'B一般'!M35+'B原料'!M35</f>
        <v>0</v>
      </c>
      <c r="N35" s="64">
        <f>'B一般'!N35+'B原料'!N35</f>
        <v>0</v>
      </c>
      <c r="O35" s="64">
        <f>'B一般'!O35+'B原料'!O35</f>
        <v>11476</v>
      </c>
      <c r="P35" s="65">
        <f>'B一般'!P35+'B原料'!P35</f>
        <v>0</v>
      </c>
      <c r="Q35" s="66">
        <f>'B一般'!Q35+'B原料'!Q35</f>
        <v>11476</v>
      </c>
      <c r="R35" s="67">
        <f>'B一般'!R35+'B原料'!R35</f>
        <v>31380</v>
      </c>
      <c r="S35" s="35"/>
    </row>
    <row r="36" spans="1:19" s="36" customFormat="1" ht="13.5" customHeight="1">
      <c r="A36" s="105"/>
      <c r="B36" s="37" t="s">
        <v>28</v>
      </c>
      <c r="C36" s="38" t="s">
        <v>5</v>
      </c>
      <c r="D36" s="63">
        <f>'B一般'!D36+'B原料'!D36</f>
        <v>657463</v>
      </c>
      <c r="E36" s="64">
        <f>'B一般'!E36+'B原料'!E36</f>
        <v>0</v>
      </c>
      <c r="F36" s="64">
        <f>'B一般'!F36+'B原料'!F36</f>
        <v>0</v>
      </c>
      <c r="G36" s="64">
        <f>'B一般'!G36+'B原料'!G36</f>
        <v>0</v>
      </c>
      <c r="H36" s="64">
        <f>'B一般'!H36+'B原料'!H36</f>
        <v>0</v>
      </c>
      <c r="I36" s="65">
        <f>'B一般'!I36+'B原料'!I36</f>
        <v>668944</v>
      </c>
      <c r="J36" s="66">
        <f>'B一般'!J36+'B原料'!J36</f>
        <v>1326407</v>
      </c>
      <c r="K36" s="71">
        <f>'B一般'!K36+'B原料'!K36</f>
        <v>0</v>
      </c>
      <c r="L36" s="72">
        <f>'B一般'!L36+'B原料'!L36</f>
        <v>0</v>
      </c>
      <c r="M36" s="72">
        <f>'B一般'!M36+'B原料'!M36</f>
        <v>0</v>
      </c>
      <c r="N36" s="72">
        <f>'B一般'!N36+'B原料'!N36</f>
        <v>0</v>
      </c>
      <c r="O36" s="72">
        <f>'B一般'!O36+'B原料'!O36</f>
        <v>771076</v>
      </c>
      <c r="P36" s="71">
        <f>'B一般'!P36+'B原料'!P36</f>
        <v>0</v>
      </c>
      <c r="Q36" s="66">
        <f>'B一般'!Q36+'B原料'!Q36</f>
        <v>771076</v>
      </c>
      <c r="R36" s="67">
        <f>'B一般'!R36+'B原料'!R36</f>
        <v>2097483</v>
      </c>
      <c r="S36" s="35"/>
    </row>
    <row r="37" spans="1:19" s="36" customFormat="1" ht="13.5" customHeight="1" thickBot="1">
      <c r="A37" s="106"/>
      <c r="B37" s="18" t="s">
        <v>30</v>
      </c>
      <c r="C37" s="40" t="s">
        <v>6</v>
      </c>
      <c r="D37" s="82">
        <f aca="true" t="shared" si="19" ref="D37:I37">IF(D35=0,,D36/D35*1000)</f>
        <v>65660.94077698991</v>
      </c>
      <c r="E37" s="83">
        <f t="shared" si="19"/>
        <v>0</v>
      </c>
      <c r="F37" s="83">
        <f t="shared" si="19"/>
        <v>0</v>
      </c>
      <c r="G37" s="83">
        <f t="shared" si="19"/>
        <v>0</v>
      </c>
      <c r="H37" s="83">
        <f t="shared" si="19"/>
        <v>0</v>
      </c>
      <c r="I37" s="87">
        <f t="shared" si="19"/>
        <v>67631.58426852695</v>
      </c>
      <c r="J37" s="88">
        <f>(J36/J35)*1000</f>
        <v>66640.22307073955</v>
      </c>
      <c r="K37" s="87">
        <f aca="true" t="shared" si="20" ref="K37:R37">IF(K35=0,,K36/K35*1000)</f>
        <v>0</v>
      </c>
      <c r="L37" s="83">
        <f t="shared" si="20"/>
        <v>0</v>
      </c>
      <c r="M37" s="83">
        <f t="shared" si="20"/>
        <v>0</v>
      </c>
      <c r="N37" s="83">
        <f t="shared" si="20"/>
        <v>0</v>
      </c>
      <c r="O37" s="83">
        <f t="shared" si="20"/>
        <v>67190.31021261764</v>
      </c>
      <c r="P37" s="87">
        <f t="shared" si="20"/>
        <v>0</v>
      </c>
      <c r="Q37" s="88">
        <f t="shared" si="20"/>
        <v>67190.31021261764</v>
      </c>
      <c r="R37" s="90">
        <f t="shared" si="20"/>
        <v>66841.39579349905</v>
      </c>
      <c r="S37" s="41"/>
    </row>
    <row r="38" spans="1:19" s="36" customFormat="1" ht="13.5" customHeight="1">
      <c r="A38" s="104" t="s">
        <v>52</v>
      </c>
      <c r="B38" s="37" t="s">
        <v>26</v>
      </c>
      <c r="C38" s="38" t="s">
        <v>4</v>
      </c>
      <c r="D38" s="63">
        <f>'B一般'!D38+'B原料'!D38</f>
        <v>12139</v>
      </c>
      <c r="E38" s="64">
        <f>'B一般'!E38+'B原料'!E38</f>
        <v>49</v>
      </c>
      <c r="F38" s="64">
        <f>'B一般'!F38+'B原料'!F38</f>
        <v>79</v>
      </c>
      <c r="G38" s="64">
        <f>'B一般'!G38+'B原料'!G38</f>
        <v>79</v>
      </c>
      <c r="H38" s="64">
        <f>'B一般'!H38+'B原料'!H38</f>
        <v>106</v>
      </c>
      <c r="I38" s="65">
        <f>'B一般'!I38+'B原料'!I38</f>
        <v>119</v>
      </c>
      <c r="J38" s="66">
        <f>'B一般'!J38+'B原料'!J38</f>
        <v>12571</v>
      </c>
      <c r="K38" s="65">
        <f>'B一般'!K38+'B原料'!K38</f>
        <v>119</v>
      </c>
      <c r="L38" s="64">
        <f>'B一般'!L38+'B原料'!L38</f>
        <v>150</v>
      </c>
      <c r="M38" s="64">
        <f>'B一般'!M38+'B原料'!M38</f>
        <v>107</v>
      </c>
      <c r="N38" s="64">
        <f>'B一般'!N38+'B原料'!N38</f>
        <v>111</v>
      </c>
      <c r="O38" s="64">
        <f>'B一般'!O38+'B原料'!O38</f>
        <v>22991</v>
      </c>
      <c r="P38" s="65">
        <f>'B一般'!P38+'B原料'!P38</f>
        <v>11920</v>
      </c>
      <c r="Q38" s="66">
        <f>'B一般'!Q38+'B原料'!Q38</f>
        <v>35398</v>
      </c>
      <c r="R38" s="67">
        <f>'B一般'!R38+'B原料'!R38</f>
        <v>47969</v>
      </c>
      <c r="S38" s="35"/>
    </row>
    <row r="39" spans="1:19" s="36" customFormat="1" ht="13.5" customHeight="1">
      <c r="A39" s="105"/>
      <c r="B39" s="37" t="s">
        <v>28</v>
      </c>
      <c r="C39" s="38" t="s">
        <v>5</v>
      </c>
      <c r="D39" s="63">
        <f>'B一般'!D39+'B原料'!D39</f>
        <v>837397</v>
      </c>
      <c r="E39" s="64">
        <f>'B一般'!E39+'B原料'!E39</f>
        <v>19942</v>
      </c>
      <c r="F39" s="64">
        <f>'B一般'!F39+'B原料'!F39</f>
        <v>31539</v>
      </c>
      <c r="G39" s="64">
        <f>'B一般'!G39+'B原料'!G39</f>
        <v>36989</v>
      </c>
      <c r="H39" s="64">
        <f>'B一般'!H39+'B原料'!H39</f>
        <v>52135</v>
      </c>
      <c r="I39" s="65">
        <f>'B一般'!I39+'B原料'!I39</f>
        <v>55607</v>
      </c>
      <c r="J39" s="66">
        <f>'B一般'!J39+'B原料'!J39</f>
        <v>1033609</v>
      </c>
      <c r="K39" s="71">
        <f>'B一般'!K39+'B原料'!K39</f>
        <v>56305</v>
      </c>
      <c r="L39" s="72">
        <f>'B一般'!L39+'B原料'!L39</f>
        <v>66823</v>
      </c>
      <c r="M39" s="72">
        <f>'B一般'!M39+'B原料'!M39</f>
        <v>52213</v>
      </c>
      <c r="N39" s="72">
        <f>'B一般'!N39+'B原料'!N39</f>
        <v>74866</v>
      </c>
      <c r="O39" s="72">
        <f>'B一般'!O39+'B原料'!O39</f>
        <v>1645121</v>
      </c>
      <c r="P39" s="71">
        <f>'B一般'!P39+'B原料'!P39</f>
        <v>785925</v>
      </c>
      <c r="Q39" s="66">
        <f>'B一般'!Q39+'B原料'!Q39</f>
        <v>2681253</v>
      </c>
      <c r="R39" s="67">
        <f>'B一般'!R39+'B原料'!R39</f>
        <v>3714862</v>
      </c>
      <c r="S39" s="35"/>
    </row>
    <row r="40" spans="1:19" s="36" customFormat="1" ht="13.5" customHeight="1" thickBot="1">
      <c r="A40" s="106"/>
      <c r="B40" s="18" t="s">
        <v>30</v>
      </c>
      <c r="C40" s="40" t="s">
        <v>6</v>
      </c>
      <c r="D40" s="82">
        <f aca="true" t="shared" si="21" ref="D40:I40">IF(D38=0,,D39/D38*1000)</f>
        <v>68984.01845292034</v>
      </c>
      <c r="E40" s="83">
        <f t="shared" si="21"/>
        <v>406979.5918367347</v>
      </c>
      <c r="F40" s="83">
        <f t="shared" si="21"/>
        <v>399227.8481012658</v>
      </c>
      <c r="G40" s="83">
        <f t="shared" si="21"/>
        <v>468215.1898734177</v>
      </c>
      <c r="H40" s="83">
        <f t="shared" si="21"/>
        <v>491839.62264150946</v>
      </c>
      <c r="I40" s="87">
        <f t="shared" si="21"/>
        <v>467285.71428571426</v>
      </c>
      <c r="J40" s="88">
        <f>(J39/J38)*1000</f>
        <v>82221.70073979795</v>
      </c>
      <c r="K40" s="87">
        <f aca="true" t="shared" si="22" ref="K40:R40">IF(K38=0,,K39/K38*1000)</f>
        <v>473151.2605042017</v>
      </c>
      <c r="L40" s="83">
        <f t="shared" si="22"/>
        <v>445486.6666666667</v>
      </c>
      <c r="M40" s="83">
        <f t="shared" si="22"/>
        <v>487971.96261682245</v>
      </c>
      <c r="N40" s="83">
        <f t="shared" si="22"/>
        <v>674468.4684684685</v>
      </c>
      <c r="O40" s="83">
        <f t="shared" si="22"/>
        <v>71554.99978252359</v>
      </c>
      <c r="P40" s="87">
        <f t="shared" si="22"/>
        <v>65933.30536912751</v>
      </c>
      <c r="Q40" s="88">
        <f t="shared" si="22"/>
        <v>75745.88959828239</v>
      </c>
      <c r="R40" s="90">
        <f t="shared" si="22"/>
        <v>77442.97358710834</v>
      </c>
      <c r="S40" s="41"/>
    </row>
    <row r="41" spans="1:19" s="36" customFormat="1" ht="18" customHeight="1">
      <c r="A41" s="104" t="s">
        <v>7</v>
      </c>
      <c r="B41" s="37" t="s">
        <v>26</v>
      </c>
      <c r="C41" s="38" t="s">
        <v>4</v>
      </c>
      <c r="D41" s="63">
        <f>'B一般'!D41+'B原料'!D41</f>
        <v>336095</v>
      </c>
      <c r="E41" s="64">
        <f>'B一般'!E41+'B原料'!E41</f>
        <v>337251</v>
      </c>
      <c r="F41" s="64">
        <f>'B一般'!F41+'B原料'!F41</f>
        <v>253264</v>
      </c>
      <c r="G41" s="64">
        <f>'B一般'!G41+'B原料'!G41</f>
        <v>318209</v>
      </c>
      <c r="H41" s="64">
        <f>'B一般'!H41+'B原料'!H41</f>
        <v>376587</v>
      </c>
      <c r="I41" s="65">
        <f>'B一般'!I41+'B原料'!I41</f>
        <v>379838</v>
      </c>
      <c r="J41" s="66">
        <f>'B一般'!J41+'B原料'!J41</f>
        <v>2001244</v>
      </c>
      <c r="K41" s="65">
        <f>'B一般'!K41+'B原料'!K41</f>
        <v>316120</v>
      </c>
      <c r="L41" s="64">
        <f>'B一般'!L41+'B原料'!L41</f>
        <v>329413</v>
      </c>
      <c r="M41" s="64">
        <f>'B一般'!M41+'B原料'!M41</f>
        <v>342641</v>
      </c>
      <c r="N41" s="64">
        <f>'B一般'!N41+'B原料'!N41</f>
        <v>311104</v>
      </c>
      <c r="O41" s="64">
        <f>'B一般'!O41+'B原料'!O41</f>
        <v>265069</v>
      </c>
      <c r="P41" s="65">
        <f>'B一般'!P41+'B原料'!P41</f>
        <v>379290</v>
      </c>
      <c r="Q41" s="66">
        <f>'B一般'!Q41+'B原料'!Q41</f>
        <v>1943637</v>
      </c>
      <c r="R41" s="67">
        <f>'B一般'!R41+'B原料'!R41</f>
        <v>3944881</v>
      </c>
      <c r="S41" s="35"/>
    </row>
    <row r="42" spans="1:19" s="36" customFormat="1" ht="18" customHeight="1">
      <c r="A42" s="105"/>
      <c r="B42" s="37" t="s">
        <v>28</v>
      </c>
      <c r="C42" s="38" t="s">
        <v>5</v>
      </c>
      <c r="D42" s="63">
        <f>'B一般'!D42+'B原料'!D42</f>
        <v>20693396</v>
      </c>
      <c r="E42" s="64">
        <f>'B一般'!E42+'B原料'!E42</f>
        <v>18749039</v>
      </c>
      <c r="F42" s="64">
        <f>'B一般'!F42+'B原料'!F42</f>
        <v>14676737</v>
      </c>
      <c r="G42" s="64">
        <f>'B一般'!G42+'B原料'!G42</f>
        <v>19378747</v>
      </c>
      <c r="H42" s="64">
        <f>'B一般'!H42+'B原料'!H42</f>
        <v>24043334</v>
      </c>
      <c r="I42" s="65">
        <f>'B一般'!I42+'B原料'!I42</f>
        <v>25859453</v>
      </c>
      <c r="J42" s="66">
        <f>'B一般'!J42+'B原料'!J42</f>
        <v>123400706</v>
      </c>
      <c r="K42" s="71">
        <f>'B一般'!K42+'B原料'!K42</f>
        <v>21951004</v>
      </c>
      <c r="L42" s="72">
        <f>'B一般'!L42+'B原料'!L42</f>
        <v>21407816</v>
      </c>
      <c r="M42" s="72">
        <f>'B一般'!M42+'B原料'!M42</f>
        <v>21028242</v>
      </c>
      <c r="N42" s="72">
        <f>'B一般'!N42+'B原料'!N42</f>
        <v>21104587</v>
      </c>
      <c r="O42" s="72">
        <f>'B一般'!O42+'B原料'!O42</f>
        <v>18557165</v>
      </c>
      <c r="P42" s="71">
        <f>'B一般'!P42+'B原料'!P42</f>
        <v>24860774</v>
      </c>
      <c r="Q42" s="66">
        <f>'B一般'!Q42+'B原料'!Q42</f>
        <v>128909588</v>
      </c>
      <c r="R42" s="67">
        <f>'B一般'!R42+'B原料'!R42</f>
        <v>252310294</v>
      </c>
      <c r="S42" s="35"/>
    </row>
    <row r="43" spans="1:19" s="36" customFormat="1" ht="18" customHeight="1" thickBot="1">
      <c r="A43" s="107"/>
      <c r="B43" s="18" t="s">
        <v>30</v>
      </c>
      <c r="C43" s="40" t="s">
        <v>6</v>
      </c>
      <c r="D43" s="82">
        <f aca="true" t="shared" si="23" ref="D43:I43">IF(D41=0,,D42/D41*1000)</f>
        <v>61570.07988812687</v>
      </c>
      <c r="E43" s="83">
        <f t="shared" si="23"/>
        <v>55593.723962271426</v>
      </c>
      <c r="F43" s="83">
        <f t="shared" si="23"/>
        <v>57950.348253206146</v>
      </c>
      <c r="G43" s="83">
        <f t="shared" si="23"/>
        <v>60899.430877190774</v>
      </c>
      <c r="H43" s="83">
        <f t="shared" si="23"/>
        <v>63845.363753926715</v>
      </c>
      <c r="I43" s="87">
        <f t="shared" si="23"/>
        <v>68080.21577619933</v>
      </c>
      <c r="J43" s="88">
        <f>(J42/J41)*1000</f>
        <v>61661.99923647491</v>
      </c>
      <c r="K43" s="87">
        <f aca="true" t="shared" si="24" ref="K43:R43">IF(K41=0,,K42/K41*1000)</f>
        <v>69438.83335442237</v>
      </c>
      <c r="L43" s="83">
        <f t="shared" si="24"/>
        <v>64987.76915300853</v>
      </c>
      <c r="M43" s="83">
        <f t="shared" si="24"/>
        <v>61371.06184023512</v>
      </c>
      <c r="N43" s="83">
        <f t="shared" si="24"/>
        <v>67837.72307652747</v>
      </c>
      <c r="O43" s="83">
        <f t="shared" si="24"/>
        <v>70008.80902708351</v>
      </c>
      <c r="P43" s="87">
        <f t="shared" si="24"/>
        <v>65545.55617074008</v>
      </c>
      <c r="Q43" s="88">
        <f t="shared" si="24"/>
        <v>66323.9010164964</v>
      </c>
      <c r="R43" s="90">
        <f t="shared" si="24"/>
        <v>63958.91130809776</v>
      </c>
      <c r="S43" s="41"/>
    </row>
    <row r="44" spans="1:19" s="36" customFormat="1" ht="24" customHeight="1" thickBot="1">
      <c r="A44" s="108" t="s">
        <v>23</v>
      </c>
      <c r="B44" s="109"/>
      <c r="C44" s="110"/>
      <c r="D44" s="52">
        <f>'総合計'!D44</f>
        <v>117.55</v>
      </c>
      <c r="E44" s="53">
        <f>'総合計'!E44</f>
        <v>113.51</v>
      </c>
      <c r="F44" s="62">
        <f>'総合計'!F44</f>
        <v>112.71</v>
      </c>
      <c r="G44" s="54">
        <f>'総合計'!G44</f>
        <v>115.33</v>
      </c>
      <c r="H44" s="57">
        <f>'総合計'!H44</f>
        <v>115.89</v>
      </c>
      <c r="I44" s="42">
        <f>'総合計'!I44</f>
        <v>116.78</v>
      </c>
      <c r="J44" s="43">
        <f>'総合計'!J44</f>
        <v>115.44530318142787</v>
      </c>
      <c r="K44" s="44">
        <f>'総合計'!K44</f>
        <v>117.94</v>
      </c>
      <c r="L44" s="58">
        <f>'総合計'!L44</f>
        <v>118.16</v>
      </c>
      <c r="M44" s="45">
        <f>'総合計'!M44</f>
        <v>116.53</v>
      </c>
      <c r="N44" s="45">
        <f>'総合計'!N44</f>
        <v>119.2</v>
      </c>
      <c r="O44" s="54">
        <f>'総合計'!O44</f>
        <v>120.96</v>
      </c>
      <c r="P44" s="55">
        <f>'総合計'!P44</f>
        <v>118.44</v>
      </c>
      <c r="Q44" s="56">
        <f>'総合計'!Q44</f>
        <v>118.51657732664314</v>
      </c>
      <c r="R44" s="51">
        <f>'総合計'!R44</f>
        <v>116.98163203125084</v>
      </c>
      <c r="S44" s="35"/>
    </row>
    <row r="45" ht="16.5" customHeight="1">
      <c r="A45" s="59" t="s">
        <v>80</v>
      </c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6.140625" style="0" customWidth="1"/>
  </cols>
  <sheetData>
    <row r="2" spans="1:16" ht="27" customHeight="1">
      <c r="A2" s="2"/>
      <c r="B2" s="26" t="s">
        <v>74</v>
      </c>
      <c r="C2" s="1"/>
      <c r="D2" s="111" t="s">
        <v>79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8" ht="18" customHeight="1" thickBot="1">
      <c r="A3" s="34" t="s">
        <v>73</v>
      </c>
      <c r="B3" s="34"/>
      <c r="C3" s="34"/>
      <c r="D3" s="34"/>
      <c r="E3" s="34"/>
      <c r="F3" s="3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39199</v>
      </c>
    </row>
    <row r="4" spans="1:19" ht="24" customHeight="1" thickBot="1">
      <c r="A4" s="16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16" t="s">
        <v>32</v>
      </c>
      <c r="B5" s="37" t="s">
        <v>26</v>
      </c>
      <c r="C5" s="38" t="s">
        <v>4</v>
      </c>
      <c r="D5" s="63"/>
      <c r="E5" s="64"/>
      <c r="F5" s="64"/>
      <c r="G5" s="64"/>
      <c r="H5" s="64"/>
      <c r="I5" s="65"/>
      <c r="J5" s="66">
        <f>SUM(D5:I5)</f>
        <v>0</v>
      </c>
      <c r="K5" s="65"/>
      <c r="L5" s="64"/>
      <c r="M5" s="64"/>
      <c r="N5" s="64"/>
      <c r="O5" s="64"/>
      <c r="P5" s="65"/>
      <c r="Q5" s="66">
        <f>SUM(K5:P5)</f>
        <v>0</v>
      </c>
      <c r="R5" s="67">
        <f>J5+Q5</f>
        <v>0</v>
      </c>
      <c r="S5" s="35"/>
    </row>
    <row r="6" spans="1:19" s="36" customFormat="1" ht="13.5" customHeight="1">
      <c r="A6" s="105"/>
      <c r="B6" s="37" t="s">
        <v>28</v>
      </c>
      <c r="C6" s="38" t="s">
        <v>5</v>
      </c>
      <c r="D6" s="63"/>
      <c r="E6" s="64"/>
      <c r="F6" s="64"/>
      <c r="G6" s="64"/>
      <c r="H6" s="68"/>
      <c r="I6" s="69"/>
      <c r="J6" s="70">
        <f>SUM(D6:I6)</f>
        <v>0</v>
      </c>
      <c r="K6" s="71"/>
      <c r="L6" s="72"/>
      <c r="M6" s="72"/>
      <c r="N6" s="72"/>
      <c r="O6" s="72"/>
      <c r="P6" s="71"/>
      <c r="Q6" s="66">
        <f>SUM(K6:P6)</f>
        <v>0</v>
      </c>
      <c r="R6" s="73">
        <f>J6+Q6</f>
        <v>0</v>
      </c>
      <c r="S6" s="35"/>
    </row>
    <row r="7" spans="1:19" s="36" customFormat="1" ht="13.5" customHeight="1" thickBot="1">
      <c r="A7" s="106"/>
      <c r="B7" s="18" t="s">
        <v>30</v>
      </c>
      <c r="C7" s="40" t="s">
        <v>6</v>
      </c>
      <c r="D7" s="82">
        <f>IF(D5=0,,D6/D5*1000)</f>
        <v>0</v>
      </c>
      <c r="E7" s="83">
        <f>IF(E5=0,,E6/E5*1000)</f>
        <v>0</v>
      </c>
      <c r="F7" s="83">
        <f>IF(F5=0,,F6/F5*1000)</f>
        <v>0</v>
      </c>
      <c r="G7" s="83">
        <f>IF(G5=0,,G6/G5*1000)</f>
        <v>0</v>
      </c>
      <c r="H7" s="84">
        <f aca="true" t="shared" si="0" ref="H7:R7">IF(H5=0,,H6/H5*1000)</f>
        <v>0</v>
      </c>
      <c r="I7" s="85">
        <f t="shared" si="0"/>
        <v>0</v>
      </c>
      <c r="J7" s="86">
        <f t="shared" si="0"/>
        <v>0</v>
      </c>
      <c r="K7" s="87">
        <f t="shared" si="0"/>
        <v>0</v>
      </c>
      <c r="L7" s="83">
        <f t="shared" si="0"/>
        <v>0</v>
      </c>
      <c r="M7" s="83">
        <f t="shared" si="0"/>
        <v>0</v>
      </c>
      <c r="N7" s="83">
        <f t="shared" si="0"/>
        <v>0</v>
      </c>
      <c r="O7" s="83">
        <f t="shared" si="0"/>
        <v>0</v>
      </c>
      <c r="P7" s="87">
        <f t="shared" si="0"/>
        <v>0</v>
      </c>
      <c r="Q7" s="88">
        <f t="shared" si="0"/>
        <v>0</v>
      </c>
      <c r="R7" s="89">
        <f t="shared" si="0"/>
        <v>0</v>
      </c>
      <c r="S7" s="41"/>
    </row>
    <row r="8" spans="1:19" s="36" customFormat="1" ht="13.5" customHeight="1">
      <c r="A8" s="104" t="s">
        <v>33</v>
      </c>
      <c r="B8" s="37" t="s">
        <v>26</v>
      </c>
      <c r="C8" s="38" t="s">
        <v>4</v>
      </c>
      <c r="D8" s="74"/>
      <c r="E8" s="64"/>
      <c r="F8" s="64"/>
      <c r="G8" s="64"/>
      <c r="H8" s="64"/>
      <c r="I8" s="65"/>
      <c r="J8" s="66">
        <f>SUM(D8:I8)</f>
        <v>0</v>
      </c>
      <c r="K8" s="65"/>
      <c r="L8" s="64"/>
      <c r="M8" s="64"/>
      <c r="N8" s="64"/>
      <c r="O8" s="64"/>
      <c r="P8" s="65"/>
      <c r="Q8" s="66">
        <f>SUM(K8:P8)</f>
        <v>0</v>
      </c>
      <c r="R8" s="67">
        <f>J8+Q8</f>
        <v>0</v>
      </c>
      <c r="S8" s="35"/>
    </row>
    <row r="9" spans="1:19" s="36" customFormat="1" ht="13.5" customHeight="1">
      <c r="A9" s="105"/>
      <c r="B9" s="37" t="s">
        <v>28</v>
      </c>
      <c r="C9" s="38" t="s">
        <v>5</v>
      </c>
      <c r="D9" s="74"/>
      <c r="E9" s="64"/>
      <c r="F9" s="64"/>
      <c r="G9" s="64"/>
      <c r="H9" s="64"/>
      <c r="I9" s="65"/>
      <c r="J9" s="66">
        <f>SUM(D9:I9)</f>
        <v>0</v>
      </c>
      <c r="K9" s="71"/>
      <c r="L9" s="72"/>
      <c r="M9" s="72"/>
      <c r="N9" s="72"/>
      <c r="O9" s="72"/>
      <c r="P9" s="71"/>
      <c r="Q9" s="66">
        <f>SUM(K9:P9)</f>
        <v>0</v>
      </c>
      <c r="R9" s="67">
        <f>J9+Q9</f>
        <v>0</v>
      </c>
      <c r="S9" s="35"/>
    </row>
    <row r="10" spans="1:19" s="36" customFormat="1" ht="13.5" customHeight="1" thickBot="1">
      <c r="A10" s="106"/>
      <c r="B10" s="18" t="s">
        <v>30</v>
      </c>
      <c r="C10" s="40" t="s">
        <v>6</v>
      </c>
      <c r="D10" s="82">
        <f aca="true" t="shared" si="1" ref="D10:R10">IF(D8=0,,D9/D8*1000)</f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  <c r="H10" s="83">
        <f t="shared" si="1"/>
        <v>0</v>
      </c>
      <c r="I10" s="87">
        <f t="shared" si="1"/>
        <v>0</v>
      </c>
      <c r="J10" s="88">
        <f t="shared" si="1"/>
        <v>0</v>
      </c>
      <c r="K10" s="87">
        <f t="shared" si="1"/>
        <v>0</v>
      </c>
      <c r="L10" s="83">
        <f t="shared" si="1"/>
        <v>0</v>
      </c>
      <c r="M10" s="83">
        <f t="shared" si="1"/>
        <v>0</v>
      </c>
      <c r="N10" s="83">
        <f t="shared" si="1"/>
        <v>0</v>
      </c>
      <c r="O10" s="83">
        <f t="shared" si="1"/>
        <v>0</v>
      </c>
      <c r="P10" s="87">
        <f t="shared" si="1"/>
        <v>0</v>
      </c>
      <c r="Q10" s="88">
        <f t="shared" si="1"/>
        <v>0</v>
      </c>
      <c r="R10" s="90">
        <f t="shared" si="1"/>
        <v>0</v>
      </c>
      <c r="S10" s="35"/>
    </row>
    <row r="11" spans="1:19" s="36" customFormat="1" ht="13.5" customHeight="1">
      <c r="A11" s="104" t="s">
        <v>35</v>
      </c>
      <c r="B11" s="37" t="s">
        <v>26</v>
      </c>
      <c r="C11" s="38" t="s">
        <v>4</v>
      </c>
      <c r="D11" s="63"/>
      <c r="E11" s="64"/>
      <c r="F11" s="64"/>
      <c r="G11" s="64"/>
      <c r="H11" s="64"/>
      <c r="I11" s="65"/>
      <c r="J11" s="66">
        <f>SUM(D11:I11)</f>
        <v>0</v>
      </c>
      <c r="K11" s="65"/>
      <c r="L11" s="64"/>
      <c r="M11" s="64"/>
      <c r="N11" s="64"/>
      <c r="O11" s="64"/>
      <c r="P11" s="65"/>
      <c r="Q11" s="66">
        <f>SUM(K11:P11)</f>
        <v>0</v>
      </c>
      <c r="R11" s="67">
        <f>J11+Q11</f>
        <v>0</v>
      </c>
      <c r="S11" s="35"/>
    </row>
    <row r="12" spans="1:19" s="36" customFormat="1" ht="13.5" customHeight="1">
      <c r="A12" s="105"/>
      <c r="B12" s="37" t="s">
        <v>28</v>
      </c>
      <c r="C12" s="38" t="s">
        <v>5</v>
      </c>
      <c r="D12" s="63"/>
      <c r="E12" s="72"/>
      <c r="F12" s="72"/>
      <c r="G12" s="72"/>
      <c r="H12" s="72"/>
      <c r="I12" s="65"/>
      <c r="J12" s="66">
        <f>SUM(D12:I12)</f>
        <v>0</v>
      </c>
      <c r="K12" s="71"/>
      <c r="L12" s="72"/>
      <c r="M12" s="72"/>
      <c r="N12" s="72"/>
      <c r="O12" s="72"/>
      <c r="P12" s="71"/>
      <c r="Q12" s="66">
        <f>SUM(K12:P12)</f>
        <v>0</v>
      </c>
      <c r="R12" s="67">
        <f>J12+Q12</f>
        <v>0</v>
      </c>
      <c r="S12" s="35"/>
    </row>
    <row r="13" spans="1:19" s="36" customFormat="1" ht="13.5" customHeight="1" thickBot="1">
      <c r="A13" s="106"/>
      <c r="B13" s="18" t="s">
        <v>30</v>
      </c>
      <c r="C13" s="40" t="s">
        <v>6</v>
      </c>
      <c r="D13" s="82">
        <f aca="true" t="shared" si="2" ref="D13:R13">IF(D11=0,,D12/D11*1000)</f>
        <v>0</v>
      </c>
      <c r="E13" s="83">
        <f t="shared" si="2"/>
        <v>0</v>
      </c>
      <c r="F13" s="83">
        <f t="shared" si="2"/>
        <v>0</v>
      </c>
      <c r="G13" s="83">
        <f t="shared" si="2"/>
        <v>0</v>
      </c>
      <c r="H13" s="83">
        <f t="shared" si="2"/>
        <v>0</v>
      </c>
      <c r="I13" s="87">
        <f t="shared" si="2"/>
        <v>0</v>
      </c>
      <c r="J13" s="88">
        <f t="shared" si="2"/>
        <v>0</v>
      </c>
      <c r="K13" s="87">
        <f t="shared" si="2"/>
        <v>0</v>
      </c>
      <c r="L13" s="83">
        <f t="shared" si="2"/>
        <v>0</v>
      </c>
      <c r="M13" s="83">
        <f t="shared" si="2"/>
        <v>0</v>
      </c>
      <c r="N13" s="83">
        <f t="shared" si="2"/>
        <v>0</v>
      </c>
      <c r="O13" s="83">
        <f t="shared" si="2"/>
        <v>0</v>
      </c>
      <c r="P13" s="87">
        <f t="shared" si="2"/>
        <v>0</v>
      </c>
      <c r="Q13" s="88">
        <f t="shared" si="2"/>
        <v>0</v>
      </c>
      <c r="R13" s="90">
        <f t="shared" si="2"/>
        <v>0</v>
      </c>
      <c r="S13" s="41"/>
    </row>
    <row r="14" spans="1:19" s="36" customFormat="1" ht="13.5" customHeight="1">
      <c r="A14" s="104" t="s">
        <v>37</v>
      </c>
      <c r="B14" s="37" t="s">
        <v>26</v>
      </c>
      <c r="C14" s="38" t="s">
        <v>4</v>
      </c>
      <c r="D14" s="63"/>
      <c r="E14" s="64"/>
      <c r="F14" s="64"/>
      <c r="G14" s="64"/>
      <c r="H14" s="64"/>
      <c r="I14" s="65"/>
      <c r="J14" s="66">
        <f>SUM(D14:I14)</f>
        <v>0</v>
      </c>
      <c r="K14" s="65"/>
      <c r="L14" s="64"/>
      <c r="M14" s="64"/>
      <c r="N14" s="64"/>
      <c r="O14" s="64"/>
      <c r="P14" s="65"/>
      <c r="Q14" s="75">
        <f>SUM(K14:P14)</f>
        <v>0</v>
      </c>
      <c r="R14" s="76">
        <f>J14+Q14</f>
        <v>0</v>
      </c>
      <c r="S14" s="35"/>
    </row>
    <row r="15" spans="1:19" s="36" customFormat="1" ht="13.5" customHeight="1">
      <c r="A15" s="105"/>
      <c r="B15" s="37" t="s">
        <v>28</v>
      </c>
      <c r="C15" s="38" t="s">
        <v>5</v>
      </c>
      <c r="D15" s="63"/>
      <c r="E15" s="72"/>
      <c r="F15" s="64"/>
      <c r="G15" s="72"/>
      <c r="H15" s="77"/>
      <c r="I15" s="78"/>
      <c r="J15" s="66">
        <f>SUM(D15:I15)</f>
        <v>0</v>
      </c>
      <c r="K15" s="78"/>
      <c r="L15" s="77"/>
      <c r="M15" s="77"/>
      <c r="N15" s="77"/>
      <c r="O15" s="77"/>
      <c r="P15" s="71"/>
      <c r="Q15" s="75">
        <f>SUM(K15:P15)</f>
        <v>0</v>
      </c>
      <c r="R15" s="76">
        <f>J15+Q15</f>
        <v>0</v>
      </c>
      <c r="S15" s="35"/>
    </row>
    <row r="16" spans="1:19" s="36" customFormat="1" ht="13.5" customHeight="1" thickBot="1">
      <c r="A16" s="106"/>
      <c r="B16" s="18" t="s">
        <v>30</v>
      </c>
      <c r="C16" s="40" t="s">
        <v>6</v>
      </c>
      <c r="D16" s="82">
        <f aca="true" t="shared" si="3" ref="D16:R16">IF(D14=0,,D15/D14*1000)</f>
        <v>0</v>
      </c>
      <c r="E16" s="83">
        <f t="shared" si="3"/>
        <v>0</v>
      </c>
      <c r="F16" s="83">
        <f t="shared" si="3"/>
        <v>0</v>
      </c>
      <c r="G16" s="83">
        <f t="shared" si="3"/>
        <v>0</v>
      </c>
      <c r="H16" s="83">
        <f t="shared" si="3"/>
        <v>0</v>
      </c>
      <c r="I16" s="87">
        <f t="shared" si="3"/>
        <v>0</v>
      </c>
      <c r="J16" s="88">
        <f t="shared" si="3"/>
        <v>0</v>
      </c>
      <c r="K16" s="87">
        <f t="shared" si="3"/>
        <v>0</v>
      </c>
      <c r="L16" s="83">
        <f t="shared" si="3"/>
        <v>0</v>
      </c>
      <c r="M16" s="83">
        <f t="shared" si="3"/>
        <v>0</v>
      </c>
      <c r="N16" s="83">
        <f t="shared" si="3"/>
        <v>0</v>
      </c>
      <c r="O16" s="83">
        <f t="shared" si="3"/>
        <v>0</v>
      </c>
      <c r="P16" s="87">
        <f t="shared" si="3"/>
        <v>0</v>
      </c>
      <c r="Q16" s="88">
        <f t="shared" si="3"/>
        <v>0</v>
      </c>
      <c r="R16" s="90">
        <f t="shared" si="3"/>
        <v>0</v>
      </c>
      <c r="S16" s="41"/>
    </row>
    <row r="17" spans="1:19" s="36" customFormat="1" ht="13.5" customHeight="1">
      <c r="A17" s="104" t="s">
        <v>39</v>
      </c>
      <c r="B17" s="37" t="s">
        <v>26</v>
      </c>
      <c r="C17" s="38" t="s">
        <v>4</v>
      </c>
      <c r="D17" s="63"/>
      <c r="E17" s="64"/>
      <c r="F17" s="64"/>
      <c r="G17" s="64"/>
      <c r="H17" s="64"/>
      <c r="I17" s="65"/>
      <c r="J17" s="66">
        <f>SUM(D17:I17)</f>
        <v>0</v>
      </c>
      <c r="K17" s="65"/>
      <c r="L17" s="64"/>
      <c r="M17" s="64"/>
      <c r="N17" s="64"/>
      <c r="O17" s="64"/>
      <c r="P17" s="65"/>
      <c r="Q17" s="66">
        <f>SUM(K17:P17)</f>
        <v>0</v>
      </c>
      <c r="R17" s="67">
        <f>J17+Q17</f>
        <v>0</v>
      </c>
      <c r="S17" s="35"/>
    </row>
    <row r="18" spans="1:19" s="36" customFormat="1" ht="13.5" customHeight="1">
      <c r="A18" s="105"/>
      <c r="B18" s="37" t="s">
        <v>28</v>
      </c>
      <c r="C18" s="38" t="s">
        <v>5</v>
      </c>
      <c r="D18" s="63"/>
      <c r="E18" s="64"/>
      <c r="F18" s="64"/>
      <c r="G18" s="64"/>
      <c r="H18" s="64"/>
      <c r="I18" s="65"/>
      <c r="J18" s="70">
        <f>SUM(D18:I18)</f>
        <v>0</v>
      </c>
      <c r="K18" s="71"/>
      <c r="L18" s="72"/>
      <c r="M18" s="72"/>
      <c r="N18" s="72"/>
      <c r="O18" s="72"/>
      <c r="P18" s="71"/>
      <c r="Q18" s="66">
        <f>SUM(K18:P18)</f>
        <v>0</v>
      </c>
      <c r="R18" s="73">
        <f>J18+Q18</f>
        <v>0</v>
      </c>
      <c r="S18" s="35"/>
    </row>
    <row r="19" spans="1:19" s="36" customFormat="1" ht="13.5" customHeight="1" thickBot="1">
      <c r="A19" s="106"/>
      <c r="B19" s="18" t="s">
        <v>30</v>
      </c>
      <c r="C19" s="40" t="s">
        <v>6</v>
      </c>
      <c r="D19" s="82">
        <f aca="true" t="shared" si="4" ref="D19:R19">IF(D17=0,,D18/D17*1000)</f>
        <v>0</v>
      </c>
      <c r="E19" s="83">
        <f t="shared" si="4"/>
        <v>0</v>
      </c>
      <c r="F19" s="83">
        <f t="shared" si="4"/>
        <v>0</v>
      </c>
      <c r="G19" s="83">
        <f t="shared" si="4"/>
        <v>0</v>
      </c>
      <c r="H19" s="83">
        <f t="shared" si="4"/>
        <v>0</v>
      </c>
      <c r="I19" s="85">
        <f t="shared" si="4"/>
        <v>0</v>
      </c>
      <c r="J19" s="86">
        <f t="shared" si="4"/>
        <v>0</v>
      </c>
      <c r="K19" s="87">
        <f t="shared" si="4"/>
        <v>0</v>
      </c>
      <c r="L19" s="83">
        <f t="shared" si="4"/>
        <v>0</v>
      </c>
      <c r="M19" s="83">
        <f t="shared" si="4"/>
        <v>0</v>
      </c>
      <c r="N19" s="83">
        <f t="shared" si="4"/>
        <v>0</v>
      </c>
      <c r="O19" s="83">
        <f t="shared" si="4"/>
        <v>0</v>
      </c>
      <c r="P19" s="87">
        <f t="shared" si="4"/>
        <v>0</v>
      </c>
      <c r="Q19" s="88">
        <f t="shared" si="4"/>
        <v>0</v>
      </c>
      <c r="R19" s="89">
        <f t="shared" si="4"/>
        <v>0</v>
      </c>
      <c r="S19" s="41"/>
    </row>
    <row r="20" spans="1:19" s="36" customFormat="1" ht="13.5" customHeight="1">
      <c r="A20" s="113" t="s">
        <v>41</v>
      </c>
      <c r="B20" s="37" t="s">
        <v>26</v>
      </c>
      <c r="C20" s="38" t="s">
        <v>4</v>
      </c>
      <c r="D20" s="63"/>
      <c r="E20" s="64"/>
      <c r="F20" s="64"/>
      <c r="G20" s="64"/>
      <c r="H20" s="64"/>
      <c r="I20" s="65"/>
      <c r="J20" s="66">
        <f>SUM(D20:I20)</f>
        <v>0</v>
      </c>
      <c r="K20" s="65"/>
      <c r="L20" s="64"/>
      <c r="M20" s="64"/>
      <c r="N20" s="64"/>
      <c r="O20" s="64"/>
      <c r="P20" s="65"/>
      <c r="Q20" s="66">
        <f>SUM(K20:P20)</f>
        <v>0</v>
      </c>
      <c r="R20" s="67">
        <f>J20+Q20</f>
        <v>0</v>
      </c>
      <c r="S20" s="35"/>
    </row>
    <row r="21" spans="1:19" s="36" customFormat="1" ht="13.5" customHeight="1">
      <c r="A21" s="114"/>
      <c r="B21" s="37" t="s">
        <v>28</v>
      </c>
      <c r="C21" s="38" t="s">
        <v>5</v>
      </c>
      <c r="D21" s="63"/>
      <c r="E21" s="64"/>
      <c r="F21" s="64"/>
      <c r="G21" s="64"/>
      <c r="H21" s="64"/>
      <c r="I21" s="65"/>
      <c r="J21" s="66">
        <f>SUM(D21:I21)</f>
        <v>0</v>
      </c>
      <c r="K21" s="71"/>
      <c r="L21" s="72"/>
      <c r="M21" s="72"/>
      <c r="N21" s="72"/>
      <c r="O21" s="72"/>
      <c r="P21" s="71"/>
      <c r="Q21" s="70">
        <f>SUM(K21:P21)</f>
        <v>0</v>
      </c>
      <c r="R21" s="73">
        <f>J21+Q21</f>
        <v>0</v>
      </c>
      <c r="S21" s="35"/>
    </row>
    <row r="22" spans="1:19" s="36" customFormat="1" ht="13.5" customHeight="1" thickBot="1">
      <c r="A22" s="115"/>
      <c r="B22" s="18" t="s">
        <v>30</v>
      </c>
      <c r="C22" s="40" t="s">
        <v>6</v>
      </c>
      <c r="D22" s="82">
        <f aca="true" t="shared" si="5" ref="D22:R22">IF(D20=0,,D21/D20*1000)</f>
        <v>0</v>
      </c>
      <c r="E22" s="83">
        <f t="shared" si="5"/>
        <v>0</v>
      </c>
      <c r="F22" s="83">
        <f t="shared" si="5"/>
        <v>0</v>
      </c>
      <c r="G22" s="83">
        <f t="shared" si="5"/>
        <v>0</v>
      </c>
      <c r="H22" s="83">
        <f t="shared" si="5"/>
        <v>0</v>
      </c>
      <c r="I22" s="87">
        <f t="shared" si="5"/>
        <v>0</v>
      </c>
      <c r="J22" s="88">
        <f t="shared" si="5"/>
        <v>0</v>
      </c>
      <c r="K22" s="85">
        <f t="shared" si="5"/>
        <v>0</v>
      </c>
      <c r="L22" s="83">
        <f t="shared" si="5"/>
        <v>0</v>
      </c>
      <c r="M22" s="83">
        <f t="shared" si="5"/>
        <v>0</v>
      </c>
      <c r="N22" s="83">
        <f t="shared" si="5"/>
        <v>0</v>
      </c>
      <c r="O22" s="83">
        <f t="shared" si="5"/>
        <v>0</v>
      </c>
      <c r="P22" s="87">
        <f t="shared" si="5"/>
        <v>0</v>
      </c>
      <c r="Q22" s="86">
        <f t="shared" si="5"/>
        <v>0</v>
      </c>
      <c r="R22" s="89">
        <f t="shared" si="5"/>
        <v>0</v>
      </c>
      <c r="S22" s="41"/>
    </row>
    <row r="23" spans="1:19" s="36" customFormat="1" ht="13.5" customHeight="1">
      <c r="A23" s="104" t="s">
        <v>42</v>
      </c>
      <c r="B23" s="37" t="s">
        <v>26</v>
      </c>
      <c r="C23" s="38" t="s">
        <v>4</v>
      </c>
      <c r="D23" s="63"/>
      <c r="E23" s="64"/>
      <c r="F23" s="64"/>
      <c r="G23" s="64"/>
      <c r="H23" s="64"/>
      <c r="I23" s="65"/>
      <c r="J23" s="66">
        <f>SUM(D23:I23)</f>
        <v>0</v>
      </c>
      <c r="K23" s="65"/>
      <c r="L23" s="64"/>
      <c r="M23" s="64"/>
      <c r="N23" s="64"/>
      <c r="O23" s="64"/>
      <c r="P23" s="65"/>
      <c r="Q23" s="66">
        <f>SUM(K23:P23)</f>
        <v>0</v>
      </c>
      <c r="R23" s="67">
        <f>J23+Q23</f>
        <v>0</v>
      </c>
      <c r="S23" s="35"/>
    </row>
    <row r="24" spans="1:19" s="36" customFormat="1" ht="13.5" customHeight="1">
      <c r="A24" s="105"/>
      <c r="B24" s="37" t="s">
        <v>28</v>
      </c>
      <c r="C24" s="38" t="s">
        <v>5</v>
      </c>
      <c r="D24" s="63"/>
      <c r="E24" s="64"/>
      <c r="F24" s="64"/>
      <c r="G24" s="64"/>
      <c r="H24" s="64"/>
      <c r="I24" s="65"/>
      <c r="J24" s="66">
        <f>SUM(D24:I24)</f>
        <v>0</v>
      </c>
      <c r="K24" s="71"/>
      <c r="L24" s="72"/>
      <c r="M24" s="72"/>
      <c r="N24" s="72"/>
      <c r="O24" s="72"/>
      <c r="P24" s="71"/>
      <c r="Q24" s="66">
        <f>SUM(K24:P24)</f>
        <v>0</v>
      </c>
      <c r="R24" s="67">
        <f>J24+Q24</f>
        <v>0</v>
      </c>
      <c r="S24" s="35"/>
    </row>
    <row r="25" spans="1:19" s="36" customFormat="1" ht="13.5" customHeight="1" thickBot="1">
      <c r="A25" s="106"/>
      <c r="B25" s="18" t="s">
        <v>30</v>
      </c>
      <c r="C25" s="40" t="s">
        <v>6</v>
      </c>
      <c r="D25" s="82">
        <f aca="true" t="shared" si="6" ref="D25:R25">IF(D23=0,,D24/D23*1000)</f>
        <v>0</v>
      </c>
      <c r="E25" s="83">
        <f t="shared" si="6"/>
        <v>0</v>
      </c>
      <c r="F25" s="83">
        <f t="shared" si="6"/>
        <v>0</v>
      </c>
      <c r="G25" s="83">
        <f t="shared" si="6"/>
        <v>0</v>
      </c>
      <c r="H25" s="83">
        <f t="shared" si="6"/>
        <v>0</v>
      </c>
      <c r="I25" s="87">
        <f t="shared" si="6"/>
        <v>0</v>
      </c>
      <c r="J25" s="88">
        <f t="shared" si="6"/>
        <v>0</v>
      </c>
      <c r="K25" s="87">
        <f t="shared" si="6"/>
        <v>0</v>
      </c>
      <c r="L25" s="83">
        <f t="shared" si="6"/>
        <v>0</v>
      </c>
      <c r="M25" s="83">
        <f t="shared" si="6"/>
        <v>0</v>
      </c>
      <c r="N25" s="83">
        <f t="shared" si="6"/>
        <v>0</v>
      </c>
      <c r="O25" s="83">
        <f t="shared" si="6"/>
        <v>0</v>
      </c>
      <c r="P25" s="87">
        <f t="shared" si="6"/>
        <v>0</v>
      </c>
      <c r="Q25" s="88">
        <f t="shared" si="6"/>
        <v>0</v>
      </c>
      <c r="R25" s="90">
        <f t="shared" si="6"/>
        <v>0</v>
      </c>
      <c r="S25" s="41"/>
    </row>
    <row r="26" spans="1:19" s="36" customFormat="1" ht="13.5" customHeight="1">
      <c r="A26" s="104" t="s">
        <v>44</v>
      </c>
      <c r="B26" s="37" t="s">
        <v>26</v>
      </c>
      <c r="C26" s="38" t="s">
        <v>4</v>
      </c>
      <c r="D26" s="63"/>
      <c r="E26" s="64"/>
      <c r="F26" s="64"/>
      <c r="G26" s="64"/>
      <c r="H26" s="64"/>
      <c r="I26" s="65"/>
      <c r="J26" s="66">
        <f>SUM(D26:I26)</f>
        <v>0</v>
      </c>
      <c r="K26" s="65"/>
      <c r="L26" s="64"/>
      <c r="M26" s="64"/>
      <c r="N26" s="64"/>
      <c r="O26" s="64"/>
      <c r="P26" s="65"/>
      <c r="Q26" s="66">
        <f>SUM(K26:P26)</f>
        <v>0</v>
      </c>
      <c r="R26" s="67">
        <f>J26+Q26</f>
        <v>0</v>
      </c>
      <c r="S26" s="35"/>
    </row>
    <row r="27" spans="1:19" s="36" customFormat="1" ht="13.5" customHeight="1">
      <c r="A27" s="105"/>
      <c r="B27" s="37" t="s">
        <v>28</v>
      </c>
      <c r="C27" s="38" t="s">
        <v>5</v>
      </c>
      <c r="D27" s="63"/>
      <c r="E27" s="64"/>
      <c r="F27" s="64"/>
      <c r="G27" s="64"/>
      <c r="H27" s="64"/>
      <c r="I27" s="65"/>
      <c r="J27" s="66">
        <f>SUM(D27:I27)</f>
        <v>0</v>
      </c>
      <c r="K27" s="71"/>
      <c r="L27" s="72"/>
      <c r="M27" s="72"/>
      <c r="N27" s="72"/>
      <c r="O27" s="72"/>
      <c r="P27" s="71"/>
      <c r="Q27" s="66">
        <f>SUM(K27:P27)</f>
        <v>0</v>
      </c>
      <c r="R27" s="67">
        <f>J27+Q27</f>
        <v>0</v>
      </c>
      <c r="S27" s="35"/>
    </row>
    <row r="28" spans="1:19" s="36" customFormat="1" ht="13.5" customHeight="1" thickBot="1">
      <c r="A28" s="106"/>
      <c r="B28" s="18" t="s">
        <v>30</v>
      </c>
      <c r="C28" s="40" t="s">
        <v>6</v>
      </c>
      <c r="D28" s="82">
        <f aca="true" t="shared" si="7" ref="D28:R28">IF(D26=0,,D27/D26*1000)</f>
        <v>0</v>
      </c>
      <c r="E28" s="83">
        <f t="shared" si="7"/>
        <v>0</v>
      </c>
      <c r="F28" s="83">
        <f t="shared" si="7"/>
        <v>0</v>
      </c>
      <c r="G28" s="83">
        <f t="shared" si="7"/>
        <v>0</v>
      </c>
      <c r="H28" s="83">
        <f t="shared" si="7"/>
        <v>0</v>
      </c>
      <c r="I28" s="87">
        <f t="shared" si="7"/>
        <v>0</v>
      </c>
      <c r="J28" s="88">
        <f t="shared" si="7"/>
        <v>0</v>
      </c>
      <c r="K28" s="87">
        <f t="shared" si="7"/>
        <v>0</v>
      </c>
      <c r="L28" s="83">
        <f t="shared" si="7"/>
        <v>0</v>
      </c>
      <c r="M28" s="83">
        <f t="shared" si="7"/>
        <v>0</v>
      </c>
      <c r="N28" s="83">
        <f t="shared" si="7"/>
        <v>0</v>
      </c>
      <c r="O28" s="83">
        <f t="shared" si="7"/>
        <v>0</v>
      </c>
      <c r="P28" s="87">
        <f t="shared" si="7"/>
        <v>0</v>
      </c>
      <c r="Q28" s="88">
        <f t="shared" si="7"/>
        <v>0</v>
      </c>
      <c r="R28" s="90">
        <f t="shared" si="7"/>
        <v>0</v>
      </c>
      <c r="S28" s="41"/>
    </row>
    <row r="29" spans="1:19" s="36" customFormat="1" ht="13.5" customHeight="1">
      <c r="A29" s="104" t="s">
        <v>46</v>
      </c>
      <c r="B29" s="37" t="s">
        <v>26</v>
      </c>
      <c r="C29" s="38" t="s">
        <v>4</v>
      </c>
      <c r="D29" s="63"/>
      <c r="E29" s="64"/>
      <c r="F29" s="64"/>
      <c r="G29" s="64"/>
      <c r="H29" s="64">
        <v>549</v>
      </c>
      <c r="I29" s="65"/>
      <c r="J29" s="66">
        <f>SUM(D29:I29)</f>
        <v>549</v>
      </c>
      <c r="K29" s="65"/>
      <c r="L29" s="64"/>
      <c r="M29" s="64"/>
      <c r="N29" s="64"/>
      <c r="O29" s="64"/>
      <c r="P29" s="65"/>
      <c r="Q29" s="66">
        <f>SUM(K29:P29)</f>
        <v>0</v>
      </c>
      <c r="R29" s="67">
        <f>J29+Q29</f>
        <v>549</v>
      </c>
      <c r="S29" s="35"/>
    </row>
    <row r="30" spans="1:19" s="36" customFormat="1" ht="13.5" customHeight="1">
      <c r="A30" s="105"/>
      <c r="B30" s="37" t="s">
        <v>28</v>
      </c>
      <c r="C30" s="38" t="s">
        <v>5</v>
      </c>
      <c r="D30" s="63"/>
      <c r="E30" s="64"/>
      <c r="F30" s="72"/>
      <c r="G30" s="64"/>
      <c r="H30" s="72">
        <v>42279</v>
      </c>
      <c r="I30" s="71"/>
      <c r="J30" s="66">
        <f>SUM(D30:I30)</f>
        <v>42279</v>
      </c>
      <c r="K30" s="71"/>
      <c r="L30" s="72"/>
      <c r="M30" s="72"/>
      <c r="N30" s="72"/>
      <c r="O30" s="72"/>
      <c r="P30" s="71"/>
      <c r="Q30" s="66">
        <f>SUM(K30:P30)</f>
        <v>0</v>
      </c>
      <c r="R30" s="67">
        <f>J30+Q30</f>
        <v>42279</v>
      </c>
      <c r="S30" s="35"/>
    </row>
    <row r="31" spans="1:19" s="36" customFormat="1" ht="13.5" customHeight="1" thickBot="1">
      <c r="A31" s="106"/>
      <c r="B31" s="18" t="s">
        <v>30</v>
      </c>
      <c r="C31" s="40" t="s">
        <v>6</v>
      </c>
      <c r="D31" s="82">
        <f aca="true" t="shared" si="8" ref="D31:R31">IF(D29=0,,D30/D29*1000)</f>
        <v>0</v>
      </c>
      <c r="E31" s="83">
        <f t="shared" si="8"/>
        <v>0</v>
      </c>
      <c r="F31" s="83">
        <f t="shared" si="8"/>
        <v>0</v>
      </c>
      <c r="G31" s="83">
        <f t="shared" si="8"/>
        <v>0</v>
      </c>
      <c r="H31" s="83">
        <f t="shared" si="8"/>
        <v>77010.92896174864</v>
      </c>
      <c r="I31" s="87">
        <f t="shared" si="8"/>
        <v>0</v>
      </c>
      <c r="J31" s="88">
        <f t="shared" si="8"/>
        <v>77010.92896174864</v>
      </c>
      <c r="K31" s="87">
        <f t="shared" si="8"/>
        <v>0</v>
      </c>
      <c r="L31" s="83">
        <f t="shared" si="8"/>
        <v>0</v>
      </c>
      <c r="M31" s="83">
        <f t="shared" si="8"/>
        <v>0</v>
      </c>
      <c r="N31" s="83">
        <f t="shared" si="8"/>
        <v>0</v>
      </c>
      <c r="O31" s="83">
        <f t="shared" si="8"/>
        <v>0</v>
      </c>
      <c r="P31" s="87">
        <f t="shared" si="8"/>
        <v>0</v>
      </c>
      <c r="Q31" s="88">
        <f t="shared" si="8"/>
        <v>0</v>
      </c>
      <c r="R31" s="90">
        <f t="shared" si="8"/>
        <v>77010.92896174864</v>
      </c>
      <c r="S31" s="41"/>
    </row>
    <row r="32" spans="1:19" s="36" customFormat="1" ht="13.5" customHeight="1">
      <c r="A32" s="104" t="s">
        <v>48</v>
      </c>
      <c r="B32" s="37" t="s">
        <v>26</v>
      </c>
      <c r="C32" s="38" t="s">
        <v>4</v>
      </c>
      <c r="D32" s="63"/>
      <c r="E32" s="64"/>
      <c r="F32" s="64"/>
      <c r="G32" s="64"/>
      <c r="H32" s="64"/>
      <c r="I32" s="65"/>
      <c r="J32" s="66">
        <f>SUM(D32:I32)</f>
        <v>0</v>
      </c>
      <c r="K32" s="65"/>
      <c r="L32" s="64"/>
      <c r="M32" s="64"/>
      <c r="N32" s="64"/>
      <c r="O32" s="64"/>
      <c r="P32" s="65"/>
      <c r="Q32" s="66">
        <f>SUM(K32:P32)</f>
        <v>0</v>
      </c>
      <c r="R32" s="67">
        <f>J32+Q32</f>
        <v>0</v>
      </c>
      <c r="S32" s="35"/>
    </row>
    <row r="33" spans="1:19" s="36" customFormat="1" ht="13.5" customHeight="1">
      <c r="A33" s="105"/>
      <c r="B33" s="37" t="s">
        <v>28</v>
      </c>
      <c r="C33" s="38" t="s">
        <v>5</v>
      </c>
      <c r="D33" s="63"/>
      <c r="E33" s="72"/>
      <c r="F33" s="72"/>
      <c r="G33" s="77"/>
      <c r="H33" s="77"/>
      <c r="I33" s="71"/>
      <c r="J33" s="66">
        <f>SUM(D33:I33)</f>
        <v>0</v>
      </c>
      <c r="K33" s="71"/>
      <c r="L33" s="72"/>
      <c r="M33" s="72"/>
      <c r="N33" s="72"/>
      <c r="O33" s="72"/>
      <c r="P33" s="71"/>
      <c r="Q33" s="66">
        <f>SUM(K33:P33)</f>
        <v>0</v>
      </c>
      <c r="R33" s="67">
        <f>J33+Q33</f>
        <v>0</v>
      </c>
      <c r="S33" s="35"/>
    </row>
    <row r="34" spans="1:19" s="36" customFormat="1" ht="13.5" customHeight="1" thickBot="1">
      <c r="A34" s="106"/>
      <c r="B34" s="18" t="s">
        <v>30</v>
      </c>
      <c r="C34" s="40" t="s">
        <v>6</v>
      </c>
      <c r="D34" s="82">
        <f aca="true" t="shared" si="9" ref="D34:R34">IF(D32=0,,D33/D32*1000)</f>
        <v>0</v>
      </c>
      <c r="E34" s="83">
        <f t="shared" si="9"/>
        <v>0</v>
      </c>
      <c r="F34" s="83">
        <f t="shared" si="9"/>
        <v>0</v>
      </c>
      <c r="G34" s="83">
        <f t="shared" si="9"/>
        <v>0</v>
      </c>
      <c r="H34" s="83">
        <f t="shared" si="9"/>
        <v>0</v>
      </c>
      <c r="I34" s="87">
        <f t="shared" si="9"/>
        <v>0</v>
      </c>
      <c r="J34" s="88">
        <f t="shared" si="9"/>
        <v>0</v>
      </c>
      <c r="K34" s="87">
        <f t="shared" si="9"/>
        <v>0</v>
      </c>
      <c r="L34" s="83">
        <f t="shared" si="9"/>
        <v>0</v>
      </c>
      <c r="M34" s="83">
        <f t="shared" si="9"/>
        <v>0</v>
      </c>
      <c r="N34" s="83">
        <f t="shared" si="9"/>
        <v>0</v>
      </c>
      <c r="O34" s="83">
        <f t="shared" si="9"/>
        <v>0</v>
      </c>
      <c r="P34" s="87">
        <f t="shared" si="9"/>
        <v>0</v>
      </c>
      <c r="Q34" s="88">
        <f t="shared" si="9"/>
        <v>0</v>
      </c>
      <c r="R34" s="90">
        <f t="shared" si="9"/>
        <v>0</v>
      </c>
      <c r="S34" s="41"/>
    </row>
    <row r="35" spans="1:19" s="36" customFormat="1" ht="13.5" customHeight="1">
      <c r="A35" s="104" t="s">
        <v>50</v>
      </c>
      <c r="B35" s="37" t="s">
        <v>26</v>
      </c>
      <c r="C35" s="38" t="s">
        <v>4</v>
      </c>
      <c r="D35" s="63"/>
      <c r="E35" s="64"/>
      <c r="F35" s="64"/>
      <c r="G35" s="64"/>
      <c r="H35" s="64"/>
      <c r="I35" s="65"/>
      <c r="J35" s="66">
        <f>SUM(D35:I35)</f>
        <v>0</v>
      </c>
      <c r="K35" s="65"/>
      <c r="L35" s="64"/>
      <c r="M35" s="64"/>
      <c r="N35" s="64"/>
      <c r="O35" s="64"/>
      <c r="P35" s="65"/>
      <c r="Q35" s="66">
        <f>SUM(K35:P35)</f>
        <v>0</v>
      </c>
      <c r="R35" s="67">
        <f>J35+Q35</f>
        <v>0</v>
      </c>
      <c r="S35" s="35"/>
    </row>
    <row r="36" spans="1:19" s="36" customFormat="1" ht="13.5" customHeight="1">
      <c r="A36" s="105"/>
      <c r="B36" s="37" t="s">
        <v>28</v>
      </c>
      <c r="C36" s="38" t="s">
        <v>5</v>
      </c>
      <c r="D36" s="63"/>
      <c r="E36" s="64"/>
      <c r="F36" s="72"/>
      <c r="G36" s="64"/>
      <c r="H36" s="72"/>
      <c r="I36" s="65"/>
      <c r="J36" s="66">
        <f>SUM(D36:I36)</f>
        <v>0</v>
      </c>
      <c r="K36" s="71"/>
      <c r="L36" s="72"/>
      <c r="M36" s="72"/>
      <c r="N36" s="72"/>
      <c r="O36" s="72"/>
      <c r="P36" s="71"/>
      <c r="Q36" s="66">
        <f>SUM(K36:P36)</f>
        <v>0</v>
      </c>
      <c r="R36" s="67">
        <f>J36+Q36</f>
        <v>0</v>
      </c>
      <c r="S36" s="35"/>
    </row>
    <row r="37" spans="1:19" s="36" customFormat="1" ht="13.5" customHeight="1" thickBot="1">
      <c r="A37" s="106"/>
      <c r="B37" s="18" t="s">
        <v>30</v>
      </c>
      <c r="C37" s="40" t="s">
        <v>6</v>
      </c>
      <c r="D37" s="82">
        <f aca="true" t="shared" si="10" ref="D37:R37">IF(D35=0,,D36/D35*1000)</f>
        <v>0</v>
      </c>
      <c r="E37" s="83">
        <f t="shared" si="10"/>
        <v>0</v>
      </c>
      <c r="F37" s="83">
        <f t="shared" si="10"/>
        <v>0</v>
      </c>
      <c r="G37" s="83">
        <f t="shared" si="10"/>
        <v>0</v>
      </c>
      <c r="H37" s="83">
        <f t="shared" si="10"/>
        <v>0</v>
      </c>
      <c r="I37" s="87">
        <f t="shared" si="10"/>
        <v>0</v>
      </c>
      <c r="J37" s="88">
        <f t="shared" si="10"/>
        <v>0</v>
      </c>
      <c r="K37" s="87">
        <f t="shared" si="10"/>
        <v>0</v>
      </c>
      <c r="L37" s="83">
        <f t="shared" si="10"/>
        <v>0</v>
      </c>
      <c r="M37" s="83">
        <f t="shared" si="10"/>
        <v>0</v>
      </c>
      <c r="N37" s="83">
        <f t="shared" si="10"/>
        <v>0</v>
      </c>
      <c r="O37" s="83">
        <f t="shared" si="10"/>
        <v>0</v>
      </c>
      <c r="P37" s="87">
        <f t="shared" si="10"/>
        <v>0</v>
      </c>
      <c r="Q37" s="88">
        <f t="shared" si="10"/>
        <v>0</v>
      </c>
      <c r="R37" s="90">
        <f t="shared" si="10"/>
        <v>0</v>
      </c>
      <c r="S37" s="41"/>
    </row>
    <row r="38" spans="1:19" s="36" customFormat="1" ht="13.5" customHeight="1">
      <c r="A38" s="104" t="s">
        <v>52</v>
      </c>
      <c r="B38" s="37" t="s">
        <v>26</v>
      </c>
      <c r="C38" s="38" t="s">
        <v>4</v>
      </c>
      <c r="D38" s="63">
        <v>8</v>
      </c>
      <c r="E38" s="79">
        <v>13</v>
      </c>
      <c r="F38" s="64">
        <v>0</v>
      </c>
      <c r="G38" s="64">
        <v>21</v>
      </c>
      <c r="H38" s="64">
        <v>19</v>
      </c>
      <c r="I38" s="65">
        <v>10</v>
      </c>
      <c r="J38" s="66">
        <f>SUM(D38:I38)</f>
        <v>71</v>
      </c>
      <c r="K38" s="65">
        <v>1</v>
      </c>
      <c r="L38" s="64">
        <v>6</v>
      </c>
      <c r="M38" s="64"/>
      <c r="N38" s="64">
        <v>5</v>
      </c>
      <c r="O38" s="64">
        <v>25</v>
      </c>
      <c r="P38" s="65">
        <v>16</v>
      </c>
      <c r="Q38" s="66">
        <f>SUM(K38:P38)</f>
        <v>53</v>
      </c>
      <c r="R38" s="67">
        <f>J38+Q38</f>
        <v>124</v>
      </c>
      <c r="S38" s="35"/>
    </row>
    <row r="39" spans="1:19" s="36" customFormat="1" ht="13.5" customHeight="1">
      <c r="A39" s="105"/>
      <c r="B39" s="37" t="s">
        <v>28</v>
      </c>
      <c r="C39" s="38" t="s">
        <v>5</v>
      </c>
      <c r="D39" s="63">
        <v>12770</v>
      </c>
      <c r="E39" s="72">
        <v>13946</v>
      </c>
      <c r="F39" s="72">
        <v>4366</v>
      </c>
      <c r="G39" s="72">
        <v>22747</v>
      </c>
      <c r="H39" s="72">
        <v>21117</v>
      </c>
      <c r="I39" s="71">
        <v>13758</v>
      </c>
      <c r="J39" s="66">
        <f>SUM(D39:I39)</f>
        <v>88704</v>
      </c>
      <c r="K39" s="71">
        <v>4956</v>
      </c>
      <c r="L39" s="72">
        <v>8740</v>
      </c>
      <c r="M39" s="72">
        <v>10758</v>
      </c>
      <c r="N39" s="72">
        <v>10727</v>
      </c>
      <c r="O39" s="72">
        <v>28116</v>
      </c>
      <c r="P39" s="71">
        <v>17640</v>
      </c>
      <c r="Q39" s="66">
        <f>SUM(K39:P39)</f>
        <v>80937</v>
      </c>
      <c r="R39" s="67">
        <f>J39+Q39</f>
        <v>169641</v>
      </c>
      <c r="S39" s="35"/>
    </row>
    <row r="40" spans="1:19" s="36" customFormat="1" ht="13.5" customHeight="1" thickBot="1">
      <c r="A40" s="106"/>
      <c r="B40" s="18" t="s">
        <v>30</v>
      </c>
      <c r="C40" s="40" t="s">
        <v>6</v>
      </c>
      <c r="D40" s="82">
        <f aca="true" t="shared" si="11" ref="D40:R40">IF(D38=0,,D39/D38*1000)</f>
        <v>1596250</v>
      </c>
      <c r="E40" s="83">
        <f t="shared" si="11"/>
        <v>1072769.2307692308</v>
      </c>
      <c r="F40" s="83">
        <f t="shared" si="11"/>
        <v>0</v>
      </c>
      <c r="G40" s="83">
        <f t="shared" si="11"/>
        <v>1083190.4761904762</v>
      </c>
      <c r="H40" s="83">
        <f>IF(H38=0,,H39/H38*1000)</f>
        <v>1111421.0526315789</v>
      </c>
      <c r="I40" s="87">
        <f t="shared" si="11"/>
        <v>1375800</v>
      </c>
      <c r="J40" s="88">
        <f t="shared" si="11"/>
        <v>1249352.1126760563</v>
      </c>
      <c r="K40" s="87">
        <f t="shared" si="11"/>
        <v>4956000</v>
      </c>
      <c r="L40" s="83">
        <f t="shared" si="11"/>
        <v>1456666.6666666667</v>
      </c>
      <c r="M40" s="83">
        <f t="shared" si="11"/>
        <v>0</v>
      </c>
      <c r="N40" s="83">
        <f t="shared" si="11"/>
        <v>2145400</v>
      </c>
      <c r="O40" s="83">
        <f t="shared" si="11"/>
        <v>1124640</v>
      </c>
      <c r="P40" s="87">
        <f t="shared" si="11"/>
        <v>1102500</v>
      </c>
      <c r="Q40" s="88">
        <f t="shared" si="11"/>
        <v>1527113.2075471699</v>
      </c>
      <c r="R40" s="90">
        <f t="shared" si="11"/>
        <v>1368072.5806451612</v>
      </c>
      <c r="S40" s="41"/>
    </row>
    <row r="41" spans="1:19" s="36" customFormat="1" ht="18" customHeight="1">
      <c r="A41" s="104" t="s">
        <v>7</v>
      </c>
      <c r="B41" s="37" t="s">
        <v>26</v>
      </c>
      <c r="C41" s="38" t="s">
        <v>4</v>
      </c>
      <c r="D41" s="74">
        <f>D5+D8+D11+D14+D17+D20+D23+D26+D29+D32+D35+D38</f>
        <v>8</v>
      </c>
      <c r="E41" s="72">
        <f aca="true" t="shared" si="12" ref="E41:I42">E5+E8+E11+E14+E17+E20+E23+E26+E29+E32+E35+E38</f>
        <v>13</v>
      </c>
      <c r="F41" s="72">
        <f>F5+F8+F11+F14+F17+F20+F23+F26+F29+F32+F35+F38</f>
        <v>0</v>
      </c>
      <c r="G41" s="72">
        <f t="shared" si="12"/>
        <v>21</v>
      </c>
      <c r="H41" s="72">
        <f t="shared" si="12"/>
        <v>568</v>
      </c>
      <c r="I41" s="71">
        <f t="shared" si="12"/>
        <v>10</v>
      </c>
      <c r="J41" s="66">
        <f>SUM(D41:I41)</f>
        <v>620</v>
      </c>
      <c r="K41" s="71">
        <f aca="true" t="shared" si="13" ref="K41:P42">K5+K8+K11+K14+K17+K20+K23+K26+K29+K32+K35+K38</f>
        <v>1</v>
      </c>
      <c r="L41" s="72">
        <f t="shared" si="13"/>
        <v>6</v>
      </c>
      <c r="M41" s="72">
        <f t="shared" si="13"/>
        <v>0</v>
      </c>
      <c r="N41" s="72">
        <f t="shared" si="13"/>
        <v>5</v>
      </c>
      <c r="O41" s="72">
        <f t="shared" si="13"/>
        <v>25</v>
      </c>
      <c r="P41" s="71">
        <f t="shared" si="13"/>
        <v>16</v>
      </c>
      <c r="Q41" s="66">
        <f>SUM(K41:P41)</f>
        <v>53</v>
      </c>
      <c r="R41" s="67">
        <f>J41+Q41</f>
        <v>673</v>
      </c>
      <c r="S41" s="35"/>
    </row>
    <row r="42" spans="1:19" s="36" customFormat="1" ht="18" customHeight="1">
      <c r="A42" s="105"/>
      <c r="B42" s="37" t="s">
        <v>28</v>
      </c>
      <c r="C42" s="38" t="s">
        <v>5</v>
      </c>
      <c r="D42" s="74">
        <f>D6+D9+D12+D15+D18+D21+D24+D27+D30+D33+D36+D39</f>
        <v>12770</v>
      </c>
      <c r="E42" s="72">
        <f t="shared" si="12"/>
        <v>13946</v>
      </c>
      <c r="F42" s="72">
        <f>F6+F9+F12+F15+F18+F21+F24+F27+F30+F33+F36+F39</f>
        <v>4366</v>
      </c>
      <c r="G42" s="72">
        <f t="shared" si="12"/>
        <v>22747</v>
      </c>
      <c r="H42" s="72">
        <f t="shared" si="12"/>
        <v>63396</v>
      </c>
      <c r="I42" s="71">
        <f t="shared" si="12"/>
        <v>13758</v>
      </c>
      <c r="J42" s="66">
        <f>SUM(D42:I42)</f>
        <v>130983</v>
      </c>
      <c r="K42" s="71">
        <f t="shared" si="13"/>
        <v>4956</v>
      </c>
      <c r="L42" s="72">
        <f t="shared" si="13"/>
        <v>8740</v>
      </c>
      <c r="M42" s="72">
        <f t="shared" si="13"/>
        <v>10758</v>
      </c>
      <c r="N42" s="72">
        <f t="shared" si="13"/>
        <v>10727</v>
      </c>
      <c r="O42" s="72">
        <f t="shared" si="13"/>
        <v>28116</v>
      </c>
      <c r="P42" s="71">
        <f t="shared" si="13"/>
        <v>17640</v>
      </c>
      <c r="Q42" s="66">
        <f>SUM(K42:P42)</f>
        <v>80937</v>
      </c>
      <c r="R42" s="67">
        <f>J42+Q42</f>
        <v>211920</v>
      </c>
      <c r="S42" s="35"/>
    </row>
    <row r="43" spans="1:19" s="36" customFormat="1" ht="18" customHeight="1" thickBot="1">
      <c r="A43" s="107"/>
      <c r="B43" s="18" t="s">
        <v>30</v>
      </c>
      <c r="C43" s="40" t="s">
        <v>6</v>
      </c>
      <c r="D43" s="82">
        <f>IF(D41=0,,D42/D41*1000)</f>
        <v>1596250</v>
      </c>
      <c r="E43" s="83">
        <f>IF(E41=0,,E42/E41*1000)</f>
        <v>1072769.2307692308</v>
      </c>
      <c r="F43" s="83">
        <f>IF(F41=0,,F42/F41*1000)</f>
        <v>0</v>
      </c>
      <c r="G43" s="83">
        <f aca="true" t="shared" si="14" ref="G43:R43">IF(G41=0,,G42/G41*1000)</f>
        <v>1083190.4761904762</v>
      </c>
      <c r="H43" s="83">
        <f>IF(H41=0,,H42/H41*1000)</f>
        <v>111612.67605633804</v>
      </c>
      <c r="I43" s="87">
        <f>IF(I41=0,,I42/I41*1000)</f>
        <v>1375800</v>
      </c>
      <c r="J43" s="88">
        <f t="shared" si="14"/>
        <v>211262.90322580643</v>
      </c>
      <c r="K43" s="87">
        <f t="shared" si="14"/>
        <v>4956000</v>
      </c>
      <c r="L43" s="83">
        <f t="shared" si="14"/>
        <v>1456666.6666666667</v>
      </c>
      <c r="M43" s="83">
        <f t="shared" si="14"/>
        <v>0</v>
      </c>
      <c r="N43" s="83">
        <f t="shared" si="14"/>
        <v>2145400</v>
      </c>
      <c r="O43" s="83">
        <f t="shared" si="14"/>
        <v>1124640</v>
      </c>
      <c r="P43" s="87">
        <f t="shared" si="14"/>
        <v>1102500</v>
      </c>
      <c r="Q43" s="88">
        <f t="shared" si="14"/>
        <v>1527113.2075471699</v>
      </c>
      <c r="R43" s="90">
        <f t="shared" si="14"/>
        <v>314888.558692422</v>
      </c>
      <c r="S43" s="41"/>
    </row>
    <row r="44" spans="1:19" s="36" customFormat="1" ht="24" customHeight="1" thickBot="1">
      <c r="A44" s="108" t="s">
        <v>23</v>
      </c>
      <c r="B44" s="109"/>
      <c r="C44" s="110"/>
      <c r="D44" s="52">
        <f>'総合計'!D44</f>
        <v>117.55</v>
      </c>
      <c r="E44" s="53">
        <f>'総合計'!E44</f>
        <v>113.51</v>
      </c>
      <c r="F44" s="62">
        <f>'総合計'!F44</f>
        <v>112.71</v>
      </c>
      <c r="G44" s="54">
        <f>'総合計'!G44</f>
        <v>115.33</v>
      </c>
      <c r="H44" s="57">
        <f>'総合計'!H44</f>
        <v>115.89</v>
      </c>
      <c r="I44" s="42">
        <f>'総合計'!I44</f>
        <v>116.78</v>
      </c>
      <c r="J44" s="43">
        <f>'総合計'!J44</f>
        <v>115.44530318142787</v>
      </c>
      <c r="K44" s="44">
        <f>'総合計'!K44</f>
        <v>117.94</v>
      </c>
      <c r="L44" s="58">
        <f>'総合計'!L44</f>
        <v>118.16</v>
      </c>
      <c r="M44" s="45">
        <f>'総合計'!M44</f>
        <v>116.53</v>
      </c>
      <c r="N44" s="45">
        <f>'総合計'!N44</f>
        <v>119.2</v>
      </c>
      <c r="O44" s="54">
        <f>'総合計'!O44</f>
        <v>120.96</v>
      </c>
      <c r="P44" s="55">
        <f>'総合計'!P44</f>
        <v>118.44</v>
      </c>
      <c r="Q44" s="56">
        <f>'総合計'!Q44</f>
        <v>118.51657732664314</v>
      </c>
      <c r="R44" s="51">
        <f>'総合計'!R44</f>
        <v>116.98163203125084</v>
      </c>
      <c r="S44" s="35"/>
    </row>
    <row r="45" ht="15.75" customHeight="1">
      <c r="A45" s="59" t="s">
        <v>80</v>
      </c>
    </row>
  </sheetData>
  <mergeCells count="15">
    <mergeCell ref="D2:P2"/>
    <mergeCell ref="A5:A7"/>
    <mergeCell ref="A8:A10"/>
    <mergeCell ref="A11:A13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&amp;C&amp;20-7-</oddFooter>
  </headerFooter>
  <colBreaks count="1" manualBreakCount="1">
    <brk id="18" min="1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0" zoomScaleNormal="70" workbookViewId="0" topLeftCell="A1">
      <pane xSplit="3" ySplit="4" topLeftCell="D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ColWidth="9.140625" defaultRowHeight="12.75"/>
  <cols>
    <col min="1" max="1" width="14.28125" style="0" customWidth="1"/>
    <col min="4" max="9" width="10.28125" style="0" customWidth="1"/>
    <col min="10" max="10" width="12.7109375" style="0" bestFit="1" customWidth="1"/>
    <col min="11" max="16" width="10.28125" style="0" customWidth="1"/>
    <col min="17" max="18" width="12.140625" style="0" customWidth="1"/>
    <col min="19" max="19" width="6.8515625" style="0" customWidth="1"/>
  </cols>
  <sheetData>
    <row r="2" spans="1:16" ht="27" customHeight="1">
      <c r="A2" s="15" t="s">
        <v>7</v>
      </c>
      <c r="B2" s="26" t="s">
        <v>74</v>
      </c>
      <c r="C2" s="1"/>
      <c r="D2" s="111" t="s">
        <v>79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8" ht="18" customHeight="1" thickBot="1">
      <c r="A3" s="19" t="s">
        <v>71</v>
      </c>
      <c r="B3" s="2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39199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16" t="s">
        <v>32</v>
      </c>
      <c r="B5" s="37" t="s">
        <v>26</v>
      </c>
      <c r="C5" s="38" t="s">
        <v>4</v>
      </c>
      <c r="D5" s="63">
        <f>'P一般'!D5+'B一般'!D5</f>
        <v>464417</v>
      </c>
      <c r="E5" s="64">
        <f>'P一般'!E5+'B一般'!E5</f>
        <v>441160</v>
      </c>
      <c r="F5" s="64">
        <f>'P一般'!F5+'B一般'!F5</f>
        <v>288237</v>
      </c>
      <c r="G5" s="64">
        <f>'P一般'!G5+'B一般'!G5</f>
        <v>493179</v>
      </c>
      <c r="H5" s="64">
        <f>'P一般'!H5+'B一般'!H5</f>
        <v>377011</v>
      </c>
      <c r="I5" s="65">
        <f>'P一般'!I5+'B一般'!I5</f>
        <v>419113</v>
      </c>
      <c r="J5" s="66">
        <f>SUM(D5:I5)</f>
        <v>2483117</v>
      </c>
      <c r="K5" s="65">
        <f>'P一般'!K5+'B一般'!K5</f>
        <v>444326</v>
      </c>
      <c r="L5" s="64">
        <f>'P一般'!L5+'B一般'!L5</f>
        <v>339440</v>
      </c>
      <c r="M5" s="64">
        <f>'P一般'!M5+'B一般'!M5</f>
        <v>355956</v>
      </c>
      <c r="N5" s="64">
        <f>'P一般'!N5+'B一般'!N5</f>
        <v>428844</v>
      </c>
      <c r="O5" s="64">
        <f>'P一般'!O5+'B一般'!O5</f>
        <v>334437</v>
      </c>
      <c r="P5" s="65">
        <f>'P一般'!P5+'B一般'!P5</f>
        <v>548975</v>
      </c>
      <c r="Q5" s="66">
        <f>SUM(K5:P5)</f>
        <v>2451978</v>
      </c>
      <c r="R5" s="67">
        <f>J5+Q5</f>
        <v>4935095</v>
      </c>
      <c r="S5" s="35"/>
    </row>
    <row r="6" spans="1:19" s="36" customFormat="1" ht="13.5" customHeight="1">
      <c r="A6" s="105"/>
      <c r="B6" s="37" t="s">
        <v>28</v>
      </c>
      <c r="C6" s="38" t="s">
        <v>5</v>
      </c>
      <c r="D6" s="63">
        <f>'P一般'!D6+'B一般'!D6</f>
        <v>30352905</v>
      </c>
      <c r="E6" s="64">
        <f>'P一般'!E6+'B一般'!E6</f>
        <v>24402492</v>
      </c>
      <c r="F6" s="64">
        <f>'P一般'!F6+'B一般'!F6</f>
        <v>16524853</v>
      </c>
      <c r="G6" s="64">
        <f>'P一般'!G6+'B一般'!G6</f>
        <v>29711772</v>
      </c>
      <c r="H6" s="64">
        <f>'P一般'!H6+'B一般'!H6</f>
        <v>23925570</v>
      </c>
      <c r="I6" s="65">
        <f>'P一般'!I6+'B一般'!I6</f>
        <v>28687710</v>
      </c>
      <c r="J6" s="66">
        <f>SUM(D6:I6)</f>
        <v>153605302</v>
      </c>
      <c r="K6" s="71">
        <f>'P一般'!K6+'B一般'!K6</f>
        <v>29933556</v>
      </c>
      <c r="L6" s="72">
        <f>'P一般'!L6+'B一般'!L6</f>
        <v>21096194</v>
      </c>
      <c r="M6" s="72">
        <f>'P一般'!M6+'B一般'!M6</f>
        <v>20382777</v>
      </c>
      <c r="N6" s="72">
        <f>'P一般'!N6+'B一般'!N6</f>
        <v>27045272</v>
      </c>
      <c r="O6" s="72">
        <f>'P一般'!O6+'B一般'!O6</f>
        <v>22890675</v>
      </c>
      <c r="P6" s="71">
        <f>'P一般'!P6+'B一般'!P6</f>
        <v>36368428</v>
      </c>
      <c r="Q6" s="66">
        <f>SUM(K6:P6)</f>
        <v>157716902</v>
      </c>
      <c r="R6" s="67">
        <f>J6+Q6</f>
        <v>311322204</v>
      </c>
      <c r="S6" s="35"/>
    </row>
    <row r="7" spans="1:19" s="36" customFormat="1" ht="13.5" customHeight="1" thickBot="1">
      <c r="A7" s="106"/>
      <c r="B7" s="18" t="s">
        <v>30</v>
      </c>
      <c r="C7" s="40" t="s">
        <v>6</v>
      </c>
      <c r="D7" s="82">
        <f aca="true" t="shared" si="0" ref="D7:R7">IF(D5=0,"",(D6/D5)*1000)</f>
        <v>65357.00674178594</v>
      </c>
      <c r="E7" s="83">
        <f t="shared" si="0"/>
        <v>55314.38027019676</v>
      </c>
      <c r="F7" s="83">
        <f t="shared" si="0"/>
        <v>57330.78334842508</v>
      </c>
      <c r="G7" s="83">
        <f t="shared" si="0"/>
        <v>60245.41190926621</v>
      </c>
      <c r="H7" s="83">
        <f t="shared" si="0"/>
        <v>63461.1987448642</v>
      </c>
      <c r="I7" s="87">
        <f t="shared" si="0"/>
        <v>68448.62841286241</v>
      </c>
      <c r="J7" s="88">
        <f t="shared" si="0"/>
        <v>61859.87289362523</v>
      </c>
      <c r="K7" s="87">
        <f t="shared" si="0"/>
        <v>67368.45469317574</v>
      </c>
      <c r="L7" s="83">
        <f t="shared" si="0"/>
        <v>62149.99410794249</v>
      </c>
      <c r="M7" s="83">
        <f t="shared" si="0"/>
        <v>57262.06890739305</v>
      </c>
      <c r="N7" s="83">
        <f t="shared" si="0"/>
        <v>63065.524992771265</v>
      </c>
      <c r="O7" s="83">
        <f t="shared" si="0"/>
        <v>68445.40227307385</v>
      </c>
      <c r="P7" s="87">
        <f t="shared" si="0"/>
        <v>66247.87649710826</v>
      </c>
      <c r="Q7" s="88">
        <f t="shared" si="0"/>
        <v>64322.31528994143</v>
      </c>
      <c r="R7" s="90">
        <f t="shared" si="0"/>
        <v>63083.32544763576</v>
      </c>
      <c r="S7" s="35"/>
    </row>
    <row r="8" spans="1:19" s="36" customFormat="1" ht="13.5" customHeight="1">
      <c r="A8" s="104" t="s">
        <v>33</v>
      </c>
      <c r="B8" s="37" t="s">
        <v>26</v>
      </c>
      <c r="C8" s="38" t="s">
        <v>4</v>
      </c>
      <c r="D8" s="63">
        <f>'P一般'!D8+'B一般'!D8</f>
        <v>123168</v>
      </c>
      <c r="E8" s="64">
        <f>'P一般'!E8+'B一般'!E8</f>
        <v>141065</v>
      </c>
      <c r="F8" s="64">
        <f>'P一般'!F8+'B一般'!F8</f>
        <v>111372</v>
      </c>
      <c r="G8" s="64">
        <f>'P一般'!G8+'B一般'!G8</f>
        <v>86521</v>
      </c>
      <c r="H8" s="64">
        <f>'P一般'!H8+'B一般'!H8</f>
        <v>55811</v>
      </c>
      <c r="I8" s="65">
        <f>'P一般'!I8+'B一般'!I8</f>
        <v>141592</v>
      </c>
      <c r="J8" s="66">
        <f>SUM(D8:I8)</f>
        <v>659529</v>
      </c>
      <c r="K8" s="65">
        <f>'P一般'!K8+'B一般'!K8</f>
        <v>63776</v>
      </c>
      <c r="L8" s="64">
        <f>'P一般'!L8+'B一般'!L8</f>
        <v>109300</v>
      </c>
      <c r="M8" s="64">
        <f>'P一般'!M8+'B一般'!M8</f>
        <v>130893</v>
      </c>
      <c r="N8" s="64">
        <f>'P一般'!N8+'B一般'!N8</f>
        <v>132348</v>
      </c>
      <c r="O8" s="64">
        <f>'P一般'!O8+'B一般'!O8</f>
        <v>113655</v>
      </c>
      <c r="P8" s="65">
        <f>'P一般'!P8+'B一般'!P8</f>
        <v>104550</v>
      </c>
      <c r="Q8" s="66">
        <f>SUM(K8:P8)</f>
        <v>654522</v>
      </c>
      <c r="R8" s="67">
        <f>J8+Q8</f>
        <v>1314051</v>
      </c>
      <c r="S8" s="35"/>
    </row>
    <row r="9" spans="1:19" s="36" customFormat="1" ht="13.5" customHeight="1">
      <c r="A9" s="105"/>
      <c r="B9" s="37" t="s">
        <v>28</v>
      </c>
      <c r="C9" s="38" t="s">
        <v>5</v>
      </c>
      <c r="D9" s="63">
        <f>'P一般'!D9+'B一般'!D9</f>
        <v>7350570</v>
      </c>
      <c r="E9" s="64">
        <f>'P一般'!E9+'B一般'!E9</f>
        <v>7820164</v>
      </c>
      <c r="F9" s="64">
        <f>'P一般'!F9+'B一般'!F9</f>
        <v>6338224</v>
      </c>
      <c r="G9" s="64">
        <f>'P一般'!G9+'B一般'!G9</f>
        <v>5310288</v>
      </c>
      <c r="H9" s="64">
        <f>'P一般'!H9+'B一般'!H9</f>
        <v>3626057</v>
      </c>
      <c r="I9" s="65">
        <f>'P一般'!I9+'B一般'!I9</f>
        <v>9324655</v>
      </c>
      <c r="J9" s="66">
        <f>SUM(D9:I9)</f>
        <v>39769958</v>
      </c>
      <c r="K9" s="71">
        <f>'P一般'!K9+'B一般'!K9</f>
        <v>4107110</v>
      </c>
      <c r="L9" s="72">
        <f>'P一般'!L9+'B一般'!L9</f>
        <v>6554121</v>
      </c>
      <c r="M9" s="72">
        <f>'P一般'!M9+'B一般'!M9</f>
        <v>7591259</v>
      </c>
      <c r="N9" s="72">
        <f>'P一般'!N9+'B一般'!N9</f>
        <v>8236079</v>
      </c>
      <c r="O9" s="72">
        <f>'P一般'!O9+'B一般'!O9</f>
        <v>8010181</v>
      </c>
      <c r="P9" s="71">
        <f>'P一般'!P9+'B一般'!P9</f>
        <v>6915278</v>
      </c>
      <c r="Q9" s="66">
        <f>SUM(K9:P9)</f>
        <v>41414028</v>
      </c>
      <c r="R9" s="67">
        <f>J9+Q9</f>
        <v>81183986</v>
      </c>
      <c r="S9" s="35"/>
    </row>
    <row r="10" spans="1:19" s="36" customFormat="1" ht="13.5" customHeight="1" thickBot="1">
      <c r="A10" s="106"/>
      <c r="B10" s="18" t="s">
        <v>30</v>
      </c>
      <c r="C10" s="40" t="s">
        <v>6</v>
      </c>
      <c r="D10" s="82">
        <f aca="true" t="shared" si="1" ref="D10:R10">IF(D8=0,"",(D9/D8)*1000)</f>
        <v>59679.218628215116</v>
      </c>
      <c r="E10" s="83">
        <f t="shared" si="1"/>
        <v>55436.60014886754</v>
      </c>
      <c r="F10" s="83">
        <f t="shared" si="1"/>
        <v>56910.390403332975</v>
      </c>
      <c r="G10" s="83">
        <f t="shared" si="1"/>
        <v>61375.71225482831</v>
      </c>
      <c r="H10" s="83">
        <f t="shared" si="1"/>
        <v>64970.29259464981</v>
      </c>
      <c r="I10" s="87">
        <f t="shared" si="1"/>
        <v>65855.804000226</v>
      </c>
      <c r="J10" s="88">
        <f t="shared" si="1"/>
        <v>60300.544782716155</v>
      </c>
      <c r="K10" s="87">
        <f t="shared" si="1"/>
        <v>64398.99021575515</v>
      </c>
      <c r="L10" s="83">
        <f t="shared" si="1"/>
        <v>59964.51052150046</v>
      </c>
      <c r="M10" s="83">
        <f t="shared" si="1"/>
        <v>57995.91269204618</v>
      </c>
      <c r="N10" s="83">
        <f t="shared" si="1"/>
        <v>62230.475715537825</v>
      </c>
      <c r="O10" s="83">
        <f t="shared" si="1"/>
        <v>70478.03440235803</v>
      </c>
      <c r="P10" s="87">
        <f t="shared" si="1"/>
        <v>66143.26159732185</v>
      </c>
      <c r="Q10" s="88">
        <f t="shared" si="1"/>
        <v>63273.69897421324</v>
      </c>
      <c r="R10" s="90">
        <f t="shared" si="1"/>
        <v>61781.45749289791</v>
      </c>
      <c r="S10" s="35"/>
    </row>
    <row r="11" spans="1:19" s="36" customFormat="1" ht="13.5" customHeight="1">
      <c r="A11" s="104" t="s">
        <v>35</v>
      </c>
      <c r="B11" s="37" t="s">
        <v>26</v>
      </c>
      <c r="C11" s="38" t="s">
        <v>4</v>
      </c>
      <c r="D11" s="63">
        <f>'P一般'!D11+'B一般'!D11</f>
        <v>18026</v>
      </c>
      <c r="E11" s="64">
        <f>'P一般'!E11+'B一般'!E11</f>
        <v>66229</v>
      </c>
      <c r="F11" s="64">
        <f>'P一般'!F11+'B一般'!F11</f>
        <v>23172</v>
      </c>
      <c r="G11" s="64">
        <f>'P一般'!G11+'B一般'!G11</f>
        <v>66277</v>
      </c>
      <c r="H11" s="64">
        <f>'P一般'!H11+'B一般'!H11</f>
        <v>78322</v>
      </c>
      <c r="I11" s="65">
        <f>'P一般'!I11+'B一般'!I11</f>
        <v>137218</v>
      </c>
      <c r="J11" s="66">
        <f>SUM(D11:I11)</f>
        <v>389244</v>
      </c>
      <c r="K11" s="65">
        <f>'P一般'!K11+'B一般'!K11</f>
        <v>23386</v>
      </c>
      <c r="L11" s="64">
        <f>'P一般'!L11+'B一般'!L11</f>
        <v>32033</v>
      </c>
      <c r="M11" s="64">
        <f>'P一般'!M11+'B一般'!M11</f>
        <v>12180</v>
      </c>
      <c r="N11" s="64">
        <f>'P一般'!N11+'B一般'!N11</f>
        <v>67373</v>
      </c>
      <c r="O11" s="64">
        <f>'P一般'!O11+'B一般'!O11</f>
        <v>42965</v>
      </c>
      <c r="P11" s="65">
        <f>'P一般'!P11+'B一般'!P11</f>
        <v>10860</v>
      </c>
      <c r="Q11" s="66">
        <f>SUM(K11:P11)</f>
        <v>188797</v>
      </c>
      <c r="R11" s="67">
        <f>J11+Q11</f>
        <v>578041</v>
      </c>
      <c r="S11" s="35"/>
    </row>
    <row r="12" spans="1:19" s="36" customFormat="1" ht="13.5" customHeight="1">
      <c r="A12" s="105"/>
      <c r="B12" s="37" t="s">
        <v>28</v>
      </c>
      <c r="C12" s="38" t="s">
        <v>5</v>
      </c>
      <c r="D12" s="63">
        <f>'P一般'!D12+'B一般'!D12</f>
        <v>1426010</v>
      </c>
      <c r="E12" s="64">
        <f>'P一般'!E12+'B一般'!E12</f>
        <v>3653111</v>
      </c>
      <c r="F12" s="64">
        <f>'P一般'!F12+'B一般'!F12</f>
        <v>1299933</v>
      </c>
      <c r="G12" s="64">
        <f>'P一般'!G12+'B一般'!G12</f>
        <v>3880035</v>
      </c>
      <c r="H12" s="64">
        <f>'P一般'!H12+'B一般'!H12</f>
        <v>5320307</v>
      </c>
      <c r="I12" s="65">
        <f>'P一般'!I12+'B一般'!I12</f>
        <v>9184155</v>
      </c>
      <c r="J12" s="66">
        <f>SUM(D12:I12)</f>
        <v>24763551</v>
      </c>
      <c r="K12" s="71">
        <f>'P一般'!K12+'B一般'!K12</f>
        <v>1550984</v>
      </c>
      <c r="L12" s="72">
        <f>'P一般'!L12+'B一般'!L12</f>
        <v>2031854</v>
      </c>
      <c r="M12" s="72">
        <f>'P一般'!M12+'B一般'!M12</f>
        <v>897784</v>
      </c>
      <c r="N12" s="72">
        <f>'P一般'!N12+'B一般'!N12</f>
        <v>4286046</v>
      </c>
      <c r="O12" s="72">
        <f>'P一般'!O12+'B一般'!O12</f>
        <v>2977802</v>
      </c>
      <c r="P12" s="71">
        <f>'P一般'!P12+'B一般'!P12</f>
        <v>676304</v>
      </c>
      <c r="Q12" s="66">
        <f>SUM(K12:P12)</f>
        <v>12420774</v>
      </c>
      <c r="R12" s="67">
        <f>J12+Q12</f>
        <v>37184325</v>
      </c>
      <c r="S12" s="35"/>
    </row>
    <row r="13" spans="1:19" s="36" customFormat="1" ht="13.5" customHeight="1" thickBot="1">
      <c r="A13" s="106"/>
      <c r="B13" s="18" t="s">
        <v>30</v>
      </c>
      <c r="C13" s="40" t="s">
        <v>6</v>
      </c>
      <c r="D13" s="82">
        <f aca="true" t="shared" si="2" ref="D13:R13">IF(D11=0,"",(D12/D11)*1000)</f>
        <v>79108.50993010096</v>
      </c>
      <c r="E13" s="83">
        <f t="shared" si="2"/>
        <v>55158.78240649866</v>
      </c>
      <c r="F13" s="83">
        <f t="shared" si="2"/>
        <v>56099.300880372866</v>
      </c>
      <c r="G13" s="83">
        <f t="shared" si="2"/>
        <v>58542.70712313473</v>
      </c>
      <c r="H13" s="83">
        <f t="shared" si="2"/>
        <v>67928.64073951125</v>
      </c>
      <c r="I13" s="87">
        <f t="shared" si="2"/>
        <v>66931.12419653399</v>
      </c>
      <c r="J13" s="88">
        <f t="shared" si="2"/>
        <v>63619.6087800968</v>
      </c>
      <c r="K13" s="87">
        <f t="shared" si="2"/>
        <v>66321.04678012486</v>
      </c>
      <c r="L13" s="83">
        <f t="shared" si="2"/>
        <v>63430.02528642337</v>
      </c>
      <c r="M13" s="83">
        <f t="shared" si="2"/>
        <v>73709.68801313629</v>
      </c>
      <c r="N13" s="83">
        <f t="shared" si="2"/>
        <v>63616.67136686803</v>
      </c>
      <c r="O13" s="83">
        <f t="shared" si="2"/>
        <v>69307.62248341674</v>
      </c>
      <c r="P13" s="87">
        <f t="shared" si="2"/>
        <v>62274.76979742173</v>
      </c>
      <c r="Q13" s="88">
        <f t="shared" si="2"/>
        <v>65789.04325810263</v>
      </c>
      <c r="R13" s="90">
        <f t="shared" si="2"/>
        <v>64328.17914300196</v>
      </c>
      <c r="S13" s="35"/>
    </row>
    <row r="14" spans="1:19" s="36" customFormat="1" ht="13.5" customHeight="1">
      <c r="A14" s="104" t="s">
        <v>37</v>
      </c>
      <c r="B14" s="37" t="s">
        <v>26</v>
      </c>
      <c r="C14" s="38" t="s">
        <v>4</v>
      </c>
      <c r="D14" s="63">
        <f>'P一般'!D14+'B一般'!D14</f>
        <v>0</v>
      </c>
      <c r="E14" s="64">
        <f>'P一般'!E14+'B一般'!E14</f>
        <v>0</v>
      </c>
      <c r="F14" s="64">
        <f>'P一般'!F14+'B一般'!F14</f>
        <v>0</v>
      </c>
      <c r="G14" s="64">
        <f>'P一般'!G14+'B一般'!G14</f>
        <v>0</v>
      </c>
      <c r="H14" s="64">
        <f>'P一般'!H14+'B一般'!H14</f>
        <v>0</v>
      </c>
      <c r="I14" s="65">
        <f>'P一般'!I14+'B一般'!I14</f>
        <v>0</v>
      </c>
      <c r="J14" s="66">
        <f>SUM(D14:I14)</f>
        <v>0</v>
      </c>
      <c r="K14" s="65">
        <f>'P一般'!K14+'B一般'!K14</f>
        <v>0</v>
      </c>
      <c r="L14" s="64">
        <f>'P一般'!L14+'B一般'!L14</f>
        <v>0</v>
      </c>
      <c r="M14" s="64">
        <f>'P一般'!M14+'B一般'!M14</f>
        <v>0</v>
      </c>
      <c r="N14" s="64">
        <f>'P一般'!N14+'B一般'!N14</f>
        <v>0</v>
      </c>
      <c r="O14" s="64">
        <f>'P一般'!O14+'B一般'!O14</f>
        <v>0</v>
      </c>
      <c r="P14" s="65">
        <f>'P一般'!P14+'B一般'!P14</f>
        <v>0</v>
      </c>
      <c r="Q14" s="66">
        <f>SUM(K14:P14)</f>
        <v>0</v>
      </c>
      <c r="R14" s="67">
        <f>J14+Q14</f>
        <v>0</v>
      </c>
      <c r="S14" s="35"/>
    </row>
    <row r="15" spans="1:19" s="36" customFormat="1" ht="13.5" customHeight="1">
      <c r="A15" s="105"/>
      <c r="B15" s="37" t="s">
        <v>28</v>
      </c>
      <c r="C15" s="38" t="s">
        <v>5</v>
      </c>
      <c r="D15" s="63">
        <f>'P一般'!D15+'B一般'!D15</f>
        <v>0</v>
      </c>
      <c r="E15" s="64">
        <f>'P一般'!E15+'B一般'!E15</f>
        <v>0</v>
      </c>
      <c r="F15" s="64">
        <f>'P一般'!F15+'B一般'!F15</f>
        <v>0</v>
      </c>
      <c r="G15" s="64">
        <f>'P一般'!G15+'B一般'!G15</f>
        <v>0</v>
      </c>
      <c r="H15" s="64">
        <f>'P一般'!H15+'B一般'!H15</f>
        <v>0</v>
      </c>
      <c r="I15" s="65">
        <f>'P一般'!I15+'B一般'!I15</f>
        <v>0</v>
      </c>
      <c r="J15" s="66">
        <f>SUM(D15:I15)</f>
        <v>0</v>
      </c>
      <c r="K15" s="71">
        <f>'P一般'!K15+'B一般'!K15</f>
        <v>0</v>
      </c>
      <c r="L15" s="72">
        <f>'P一般'!L15+'B一般'!L15</f>
        <v>0</v>
      </c>
      <c r="M15" s="72">
        <f>'P一般'!M15+'B一般'!M15</f>
        <v>0</v>
      </c>
      <c r="N15" s="72">
        <f>'P一般'!N15+'B一般'!N15</f>
        <v>0</v>
      </c>
      <c r="O15" s="72">
        <f>'P一般'!O15+'B一般'!O15</f>
        <v>0</v>
      </c>
      <c r="P15" s="71">
        <f>'P一般'!P15+'B一般'!P15</f>
        <v>0</v>
      </c>
      <c r="Q15" s="66">
        <f>SUM(K15:P15)</f>
        <v>0</v>
      </c>
      <c r="R15" s="67">
        <f>J15+Q15</f>
        <v>0</v>
      </c>
      <c r="S15" s="35"/>
    </row>
    <row r="16" spans="1:19" s="36" customFormat="1" ht="13.5" customHeight="1" thickBot="1">
      <c r="A16" s="106"/>
      <c r="B16" s="18" t="s">
        <v>30</v>
      </c>
      <c r="C16" s="40" t="s">
        <v>6</v>
      </c>
      <c r="D16" s="82">
        <f aca="true" t="shared" si="3" ref="D16:R16">IF(D14=0,"",(D15/D14)*1000)</f>
      </c>
      <c r="E16" s="83">
        <f t="shared" si="3"/>
      </c>
      <c r="F16" s="83">
        <f t="shared" si="3"/>
      </c>
      <c r="G16" s="83">
        <f t="shared" si="3"/>
      </c>
      <c r="H16" s="83">
        <f t="shared" si="3"/>
      </c>
      <c r="I16" s="87">
        <f t="shared" si="3"/>
      </c>
      <c r="J16" s="88">
        <f t="shared" si="3"/>
      </c>
      <c r="K16" s="87">
        <f t="shared" si="3"/>
      </c>
      <c r="L16" s="83">
        <f t="shared" si="3"/>
      </c>
      <c r="M16" s="83">
        <f t="shared" si="3"/>
      </c>
      <c r="N16" s="83">
        <f t="shared" si="3"/>
      </c>
      <c r="O16" s="83">
        <f t="shared" si="3"/>
      </c>
      <c r="P16" s="87">
        <f t="shared" si="3"/>
      </c>
      <c r="Q16" s="88">
        <f t="shared" si="3"/>
      </c>
      <c r="R16" s="90">
        <f t="shared" si="3"/>
      </c>
      <c r="S16" s="35"/>
    </row>
    <row r="17" spans="1:19" s="36" customFormat="1" ht="13.5" customHeight="1">
      <c r="A17" s="104" t="s">
        <v>39</v>
      </c>
      <c r="B17" s="37" t="s">
        <v>26</v>
      </c>
      <c r="C17" s="38" t="s">
        <v>4</v>
      </c>
      <c r="D17" s="63">
        <f>'P一般'!D17+'B一般'!D17</f>
        <v>121240</v>
      </c>
      <c r="E17" s="64">
        <f>'P一般'!E17+'B一般'!E17</f>
        <v>135595</v>
      </c>
      <c r="F17" s="64">
        <f>'P一般'!F17+'B一般'!F17</f>
        <v>215130</v>
      </c>
      <c r="G17" s="64">
        <f>'P一般'!G17+'B一般'!G17</f>
        <v>113604</v>
      </c>
      <c r="H17" s="64">
        <f>'P一般'!H17+'B一般'!H17</f>
        <v>162440</v>
      </c>
      <c r="I17" s="65">
        <f>'P一般'!I17+'B一般'!I17</f>
        <v>140634</v>
      </c>
      <c r="J17" s="66">
        <f>SUM(D17:I17)</f>
        <v>888643</v>
      </c>
      <c r="K17" s="65">
        <f>'P一般'!K17+'B一般'!K17</f>
        <v>157316</v>
      </c>
      <c r="L17" s="64">
        <f>'P一般'!L17+'B一般'!L17</f>
        <v>115466</v>
      </c>
      <c r="M17" s="64">
        <f>'P一般'!M17+'B一般'!M17</f>
        <v>183531</v>
      </c>
      <c r="N17" s="64">
        <f>'P一般'!N17+'B一般'!N17</f>
        <v>256819</v>
      </c>
      <c r="O17" s="64">
        <f>'P一般'!O17+'B一般'!O17</f>
        <v>65188</v>
      </c>
      <c r="P17" s="65">
        <f>'P一般'!P17+'B一般'!P17</f>
        <v>249786</v>
      </c>
      <c r="Q17" s="66">
        <f>SUM(K17:P17)</f>
        <v>1028106</v>
      </c>
      <c r="R17" s="67">
        <f>J17+Q17</f>
        <v>1916749</v>
      </c>
      <c r="S17" s="35"/>
    </row>
    <row r="18" spans="1:19" s="36" customFormat="1" ht="13.5" customHeight="1">
      <c r="A18" s="105"/>
      <c r="B18" s="37" t="s">
        <v>28</v>
      </c>
      <c r="C18" s="38" t="s">
        <v>5</v>
      </c>
      <c r="D18" s="63">
        <f>'P一般'!D18+'B一般'!D18</f>
        <v>7653732</v>
      </c>
      <c r="E18" s="64">
        <f>'P一般'!E18+'B一般'!E18</f>
        <v>7635977</v>
      </c>
      <c r="F18" s="64">
        <f>'P一般'!F18+'B一般'!F18</f>
        <v>12357419</v>
      </c>
      <c r="G18" s="64">
        <f>'P一般'!G18+'B一般'!G18</f>
        <v>6888624</v>
      </c>
      <c r="H18" s="64">
        <f>'P一般'!H18+'B一般'!H18</f>
        <v>10823702</v>
      </c>
      <c r="I18" s="65">
        <f>'P一般'!I18+'B一般'!I18</f>
        <v>9579596</v>
      </c>
      <c r="J18" s="66">
        <f>SUM(D18:I18)</f>
        <v>54939050</v>
      </c>
      <c r="K18" s="71">
        <f>'P一般'!K18+'B一般'!K18</f>
        <v>10601657</v>
      </c>
      <c r="L18" s="72">
        <f>'P一般'!L18+'B一般'!L18</f>
        <v>7033451</v>
      </c>
      <c r="M18" s="72">
        <f>'P一般'!M18+'B一般'!M18</f>
        <v>11351017</v>
      </c>
      <c r="N18" s="72">
        <f>'P一般'!N18+'B一般'!N18</f>
        <v>17012190</v>
      </c>
      <c r="O18" s="72">
        <f>'P一般'!O18+'B一般'!O18</f>
        <v>4588656</v>
      </c>
      <c r="P18" s="71">
        <f>'P一般'!P18+'B一般'!P18</f>
        <v>16136348</v>
      </c>
      <c r="Q18" s="66">
        <f>SUM(K18:P18)</f>
        <v>66723319</v>
      </c>
      <c r="R18" s="67">
        <f>J18+Q18</f>
        <v>121662369</v>
      </c>
      <c r="S18" s="35"/>
    </row>
    <row r="19" spans="1:19" s="36" customFormat="1" ht="13.5" customHeight="1" thickBot="1">
      <c r="A19" s="106"/>
      <c r="B19" s="18" t="s">
        <v>30</v>
      </c>
      <c r="C19" s="40" t="s">
        <v>6</v>
      </c>
      <c r="D19" s="82">
        <f aca="true" t="shared" si="4" ref="D19:R19">IF(D17=0,"",(D18/D17)*1000)</f>
        <v>63128.7693830419</v>
      </c>
      <c r="E19" s="83">
        <f t="shared" si="4"/>
        <v>56314.5912459899</v>
      </c>
      <c r="F19" s="83">
        <f t="shared" si="4"/>
        <v>57441.63529028959</v>
      </c>
      <c r="G19" s="83">
        <f t="shared" si="4"/>
        <v>60637.160663356924</v>
      </c>
      <c r="H19" s="83">
        <f t="shared" si="4"/>
        <v>66631.99950751047</v>
      </c>
      <c r="I19" s="87">
        <f t="shared" si="4"/>
        <v>68117.2120539841</v>
      </c>
      <c r="J19" s="88">
        <f t="shared" si="4"/>
        <v>61823.533184867265</v>
      </c>
      <c r="K19" s="87">
        <f t="shared" si="4"/>
        <v>67390.83754989956</v>
      </c>
      <c r="L19" s="83">
        <f t="shared" si="4"/>
        <v>60913.61093308853</v>
      </c>
      <c r="M19" s="83">
        <f t="shared" si="4"/>
        <v>61847.95484141644</v>
      </c>
      <c r="N19" s="83">
        <f t="shared" si="4"/>
        <v>66241.94471592834</v>
      </c>
      <c r="O19" s="83">
        <f t="shared" si="4"/>
        <v>70391.11492912806</v>
      </c>
      <c r="P19" s="87">
        <f t="shared" si="4"/>
        <v>64600.69019080333</v>
      </c>
      <c r="Q19" s="88">
        <f t="shared" si="4"/>
        <v>64899.26038754758</v>
      </c>
      <c r="R19" s="90">
        <f t="shared" si="4"/>
        <v>63473.29201684728</v>
      </c>
      <c r="S19" s="35"/>
    </row>
    <row r="20" spans="1:19" s="36" customFormat="1" ht="13.5" customHeight="1">
      <c r="A20" s="113" t="s">
        <v>41</v>
      </c>
      <c r="B20" s="37" t="s">
        <v>26</v>
      </c>
      <c r="C20" s="38" t="s">
        <v>4</v>
      </c>
      <c r="D20" s="63">
        <f>'P一般'!D20+'B一般'!D20</f>
        <v>378241</v>
      </c>
      <c r="E20" s="64">
        <f>'P一般'!E20+'B一般'!E20</f>
        <v>240696</v>
      </c>
      <c r="F20" s="64">
        <f>'P一般'!F20+'B一般'!F20</f>
        <v>208213</v>
      </c>
      <c r="G20" s="64">
        <f>'P一般'!G20+'B一般'!G20</f>
        <v>281214</v>
      </c>
      <c r="H20" s="64">
        <f>'P一般'!H20+'B一般'!H20</f>
        <v>254442</v>
      </c>
      <c r="I20" s="65">
        <f>'P一般'!I20+'B一般'!I20</f>
        <v>373131</v>
      </c>
      <c r="J20" s="66">
        <f>SUM(D20:I20)</f>
        <v>1735937</v>
      </c>
      <c r="K20" s="65">
        <f>'P一般'!K20+'B一般'!K20</f>
        <v>365960</v>
      </c>
      <c r="L20" s="64">
        <f>'P一般'!L20+'B一般'!L20</f>
        <v>221756</v>
      </c>
      <c r="M20" s="64">
        <f>'P一般'!M20+'B一般'!M20</f>
        <v>218396</v>
      </c>
      <c r="N20" s="64">
        <f>'P一般'!N20+'B一般'!N20</f>
        <v>260041</v>
      </c>
      <c r="O20" s="64">
        <f>'P一般'!O20+'B一般'!O20</f>
        <v>240499</v>
      </c>
      <c r="P20" s="65">
        <f>'P一般'!P20+'B一般'!P20</f>
        <v>353424</v>
      </c>
      <c r="Q20" s="66">
        <f>SUM(K20:P20)</f>
        <v>1660076</v>
      </c>
      <c r="R20" s="67">
        <f>J20+Q20</f>
        <v>3396013</v>
      </c>
      <c r="S20" s="35"/>
    </row>
    <row r="21" spans="1:19" s="36" customFormat="1" ht="13.5" customHeight="1">
      <c r="A21" s="114"/>
      <c r="B21" s="37" t="s">
        <v>28</v>
      </c>
      <c r="C21" s="38" t="s">
        <v>5</v>
      </c>
      <c r="D21" s="63">
        <f>'P一般'!D21+'B一般'!D21</f>
        <v>22868558</v>
      </c>
      <c r="E21" s="64">
        <f>'P一般'!E21+'B一般'!E21</f>
        <v>13505023</v>
      </c>
      <c r="F21" s="64">
        <f>'P一般'!F21+'B一般'!F21</f>
        <v>11904553</v>
      </c>
      <c r="G21" s="64">
        <f>'P一般'!G21+'B一般'!G21</f>
        <v>15831459</v>
      </c>
      <c r="H21" s="64">
        <f>'P一般'!H21+'B一般'!H21</f>
        <v>15317907</v>
      </c>
      <c r="I21" s="65">
        <f>'P一般'!I21+'B一般'!I21</f>
        <v>24312527</v>
      </c>
      <c r="J21" s="66">
        <f>SUM(D21:I21)</f>
        <v>103740027</v>
      </c>
      <c r="K21" s="71">
        <f>'P一般'!K21+'B一般'!K21</f>
        <v>25477313</v>
      </c>
      <c r="L21" s="72">
        <f>'P一般'!L21+'B一般'!L21</f>
        <v>13671944</v>
      </c>
      <c r="M21" s="72">
        <f>'P一般'!M21+'B一般'!M21</f>
        <v>12976819</v>
      </c>
      <c r="N21" s="72">
        <f>'P一般'!N21+'B一般'!N21</f>
        <v>17234423</v>
      </c>
      <c r="O21" s="72">
        <f>'P一般'!O21+'B一般'!O21</f>
        <v>16412335</v>
      </c>
      <c r="P21" s="71">
        <f>'P一般'!P21+'B一般'!P21</f>
        <v>22223009</v>
      </c>
      <c r="Q21" s="66">
        <f>SUM(K21:P21)</f>
        <v>107995843</v>
      </c>
      <c r="R21" s="67">
        <f>J21+Q21</f>
        <v>211735870</v>
      </c>
      <c r="S21" s="35"/>
    </row>
    <row r="22" spans="1:19" s="36" customFormat="1" ht="13.5" customHeight="1" thickBot="1">
      <c r="A22" s="115"/>
      <c r="B22" s="18" t="s">
        <v>30</v>
      </c>
      <c r="C22" s="40" t="s">
        <v>6</v>
      </c>
      <c r="D22" s="82">
        <f aca="true" t="shared" si="5" ref="D22:R22">IF(D20=0,"",(D21/D20)*1000)</f>
        <v>60460.28325855738</v>
      </c>
      <c r="E22" s="83">
        <f t="shared" si="5"/>
        <v>56108.215342174364</v>
      </c>
      <c r="F22" s="83">
        <f t="shared" si="5"/>
        <v>57174.87860988507</v>
      </c>
      <c r="G22" s="83">
        <f t="shared" si="5"/>
        <v>56296.8379952634</v>
      </c>
      <c r="H22" s="83">
        <f t="shared" si="5"/>
        <v>60201.95958214445</v>
      </c>
      <c r="I22" s="87">
        <f t="shared" si="5"/>
        <v>65158.15357072985</v>
      </c>
      <c r="J22" s="88">
        <f t="shared" si="5"/>
        <v>59760.24878783043</v>
      </c>
      <c r="K22" s="87">
        <f t="shared" si="5"/>
        <v>69617.75330637228</v>
      </c>
      <c r="L22" s="83">
        <f t="shared" si="5"/>
        <v>61653.09619581883</v>
      </c>
      <c r="M22" s="83">
        <f t="shared" si="5"/>
        <v>59418.75766955439</v>
      </c>
      <c r="N22" s="83">
        <f t="shared" si="5"/>
        <v>66275.79112524563</v>
      </c>
      <c r="O22" s="83">
        <f t="shared" si="5"/>
        <v>68242.8409265735</v>
      </c>
      <c r="P22" s="87">
        <f t="shared" si="5"/>
        <v>62879.17345737697</v>
      </c>
      <c r="Q22" s="88">
        <f t="shared" si="5"/>
        <v>65054.758336365325</v>
      </c>
      <c r="R22" s="90">
        <f t="shared" si="5"/>
        <v>62348.368513312525</v>
      </c>
      <c r="S22" s="35"/>
    </row>
    <row r="23" spans="1:19" s="36" customFormat="1" ht="13.5" customHeight="1">
      <c r="A23" s="104" t="s">
        <v>42</v>
      </c>
      <c r="B23" s="37" t="s">
        <v>26</v>
      </c>
      <c r="C23" s="38" t="s">
        <v>4</v>
      </c>
      <c r="D23" s="63">
        <f>'P一般'!D23+'B一般'!D23</f>
        <v>41569</v>
      </c>
      <c r="E23" s="64">
        <f>'P一般'!E23+'B一般'!E23</f>
        <v>64966</v>
      </c>
      <c r="F23" s="64">
        <f>'P一般'!F23+'B一般'!F23</f>
        <v>67141</v>
      </c>
      <c r="G23" s="64">
        <f>'P一般'!G23+'B一般'!G23</f>
        <v>37297</v>
      </c>
      <c r="H23" s="64">
        <f>'P一般'!H23+'B一般'!H23</f>
        <v>81697</v>
      </c>
      <c r="I23" s="65">
        <f>'P一般'!I23+'B一般'!I23</f>
        <v>96313</v>
      </c>
      <c r="J23" s="66">
        <f>SUM(D23:I23)</f>
        <v>388983</v>
      </c>
      <c r="K23" s="65">
        <f>'P一般'!K23+'B一般'!K23</f>
        <v>0</v>
      </c>
      <c r="L23" s="64">
        <f>'P一般'!L23+'B一般'!L23</f>
        <v>95988</v>
      </c>
      <c r="M23" s="64">
        <f>'P一般'!M23+'B一般'!M23</f>
        <v>138434</v>
      </c>
      <c r="N23" s="64">
        <f>'P一般'!N23+'B一般'!N23</f>
        <v>85024</v>
      </c>
      <c r="O23" s="64">
        <f>'P一般'!O23+'B一般'!O23</f>
        <v>84538</v>
      </c>
      <c r="P23" s="65">
        <f>'P一般'!P23+'B一般'!P23</f>
        <v>101491</v>
      </c>
      <c r="Q23" s="66">
        <f>SUM(K23:P23)</f>
        <v>505475</v>
      </c>
      <c r="R23" s="67">
        <f>J23+Q23</f>
        <v>894458</v>
      </c>
      <c r="S23" s="35"/>
    </row>
    <row r="24" spans="1:19" s="36" customFormat="1" ht="13.5" customHeight="1">
      <c r="A24" s="105"/>
      <c r="B24" s="37" t="s">
        <v>28</v>
      </c>
      <c r="C24" s="38" t="s">
        <v>5</v>
      </c>
      <c r="D24" s="63">
        <f>'P一般'!D24+'B一般'!D24</f>
        <v>2588318</v>
      </c>
      <c r="E24" s="64">
        <f>'P一般'!E24+'B一般'!E24</f>
        <v>3507896</v>
      </c>
      <c r="F24" s="64">
        <f>'P一般'!F24+'B一般'!F24</f>
        <v>3846841</v>
      </c>
      <c r="G24" s="64">
        <f>'P一般'!G24+'B一般'!G24</f>
        <v>2347092</v>
      </c>
      <c r="H24" s="64">
        <f>'P一般'!H24+'B一般'!H24</f>
        <v>5392447</v>
      </c>
      <c r="I24" s="65">
        <f>'P一般'!I24+'B一般'!I24</f>
        <v>6959924</v>
      </c>
      <c r="J24" s="66">
        <f>SUM(D24:I24)</f>
        <v>24642518</v>
      </c>
      <c r="K24" s="71">
        <f>'P一般'!K24+'B一般'!K24</f>
        <v>0</v>
      </c>
      <c r="L24" s="72">
        <f>'P一般'!L24+'B一般'!L24</f>
        <v>6117511</v>
      </c>
      <c r="M24" s="72">
        <f>'P一般'!M24+'B一般'!M24</f>
        <v>8404130</v>
      </c>
      <c r="N24" s="72">
        <f>'P一般'!N24+'B一般'!N24</f>
        <v>5929341</v>
      </c>
      <c r="O24" s="72">
        <f>'P一般'!O24+'B一般'!O24</f>
        <v>5822746</v>
      </c>
      <c r="P24" s="71">
        <f>'P一般'!P24+'B一般'!P24</f>
        <v>6597168</v>
      </c>
      <c r="Q24" s="66">
        <f>SUM(K24:P24)</f>
        <v>32870896</v>
      </c>
      <c r="R24" s="67">
        <f>J24+Q24</f>
        <v>57513414</v>
      </c>
      <c r="S24" s="35"/>
    </row>
    <row r="25" spans="1:19" s="36" customFormat="1" ht="13.5" customHeight="1" thickBot="1">
      <c r="A25" s="106"/>
      <c r="B25" s="18" t="s">
        <v>30</v>
      </c>
      <c r="C25" s="40" t="s">
        <v>6</v>
      </c>
      <c r="D25" s="82">
        <f aca="true" t="shared" si="6" ref="D25:R25">IF(D23=0,"",(D24/D23)*1000)</f>
        <v>62265.58252543963</v>
      </c>
      <c r="E25" s="83">
        <f t="shared" si="6"/>
        <v>53995.87476526183</v>
      </c>
      <c r="F25" s="83">
        <f t="shared" si="6"/>
        <v>57294.96134999479</v>
      </c>
      <c r="G25" s="83">
        <f t="shared" si="6"/>
        <v>62929.77987505697</v>
      </c>
      <c r="H25" s="83">
        <f t="shared" si="6"/>
        <v>66005.44695643659</v>
      </c>
      <c r="I25" s="87">
        <f t="shared" si="6"/>
        <v>72263.59889111543</v>
      </c>
      <c r="J25" s="88">
        <f t="shared" si="6"/>
        <v>63351.14388032382</v>
      </c>
      <c r="K25" s="87">
        <f t="shared" si="6"/>
      </c>
      <c r="L25" s="83">
        <f t="shared" si="6"/>
        <v>63732.03942159437</v>
      </c>
      <c r="M25" s="83">
        <f t="shared" si="6"/>
        <v>60708.568704220066</v>
      </c>
      <c r="N25" s="83">
        <f t="shared" si="6"/>
        <v>69737.26242002258</v>
      </c>
      <c r="O25" s="83">
        <f t="shared" si="6"/>
        <v>68877.26229624548</v>
      </c>
      <c r="P25" s="87">
        <f t="shared" si="6"/>
        <v>65002.49283187672</v>
      </c>
      <c r="Q25" s="88">
        <f t="shared" si="6"/>
        <v>65029.71660319501</v>
      </c>
      <c r="R25" s="90">
        <f t="shared" si="6"/>
        <v>64299.73682386428</v>
      </c>
      <c r="S25" s="35"/>
    </row>
    <row r="26" spans="1:19" s="36" customFormat="1" ht="13.5" customHeight="1">
      <c r="A26" s="104" t="s">
        <v>44</v>
      </c>
      <c r="B26" s="37" t="s">
        <v>26</v>
      </c>
      <c r="C26" s="38" t="s">
        <v>4</v>
      </c>
      <c r="D26" s="63">
        <f>'P一般'!D26+'B一般'!D26</f>
        <v>409</v>
      </c>
      <c r="E26" s="64">
        <f>'P一般'!E26+'B一般'!E26</f>
        <v>0</v>
      </c>
      <c r="F26" s="64">
        <f>'P一般'!F26+'B一般'!F26</f>
        <v>0</v>
      </c>
      <c r="G26" s="64">
        <f>'P一般'!G26+'B一般'!G26</f>
        <v>0</v>
      </c>
      <c r="H26" s="64">
        <f>'P一般'!H26+'B一般'!H26</f>
        <v>0</v>
      </c>
      <c r="I26" s="65">
        <f>'P一般'!I26+'B一般'!I26</f>
        <v>50</v>
      </c>
      <c r="J26" s="66">
        <f>SUM(D26:I26)</f>
        <v>459</v>
      </c>
      <c r="K26" s="65">
        <f>'P一般'!K26+'B一般'!K26</f>
        <v>0</v>
      </c>
      <c r="L26" s="64">
        <f>'P一般'!L26+'B一般'!L26</f>
        <v>0</v>
      </c>
      <c r="M26" s="64">
        <f>'P一般'!M26+'B一般'!M26</f>
        <v>0</v>
      </c>
      <c r="N26" s="64">
        <f>'P一般'!N26+'B一般'!N26</f>
        <v>0</v>
      </c>
      <c r="O26" s="64">
        <f>'P一般'!O26+'B一般'!O26</f>
        <v>0</v>
      </c>
      <c r="P26" s="65">
        <f>'P一般'!P26+'B一般'!P26</f>
        <v>121</v>
      </c>
      <c r="Q26" s="66">
        <f>SUM(K26:P26)</f>
        <v>121</v>
      </c>
      <c r="R26" s="67">
        <f>J26+Q26</f>
        <v>580</v>
      </c>
      <c r="S26" s="35"/>
    </row>
    <row r="27" spans="1:19" s="36" customFormat="1" ht="13.5" customHeight="1">
      <c r="A27" s="105"/>
      <c r="B27" s="37" t="s">
        <v>28</v>
      </c>
      <c r="C27" s="38" t="s">
        <v>5</v>
      </c>
      <c r="D27" s="63">
        <f>'P一般'!D27+'B一般'!D27</f>
        <v>20824</v>
      </c>
      <c r="E27" s="64">
        <f>'P一般'!E27+'B一般'!E27</f>
        <v>0</v>
      </c>
      <c r="F27" s="64">
        <f>'P一般'!F27+'B一般'!F27</f>
        <v>0</v>
      </c>
      <c r="G27" s="64">
        <f>'P一般'!G27+'B一般'!G27</f>
        <v>0</v>
      </c>
      <c r="H27" s="64">
        <f>'P一般'!H27+'B一般'!H27</f>
        <v>0</v>
      </c>
      <c r="I27" s="65">
        <f>'P一般'!I27+'B一般'!I27</f>
        <v>3004</v>
      </c>
      <c r="J27" s="66">
        <f>SUM(D27:I27)</f>
        <v>23828</v>
      </c>
      <c r="K27" s="71">
        <f>'P一般'!K27+'B一般'!K27</f>
        <v>0</v>
      </c>
      <c r="L27" s="72">
        <f>'P一般'!L27+'B一般'!L27</f>
        <v>0</v>
      </c>
      <c r="M27" s="72">
        <f>'P一般'!M27+'B一般'!M27</f>
        <v>0</v>
      </c>
      <c r="N27" s="72">
        <f>'P一般'!N27+'B一般'!N27</f>
        <v>0</v>
      </c>
      <c r="O27" s="72">
        <f>'P一般'!O27+'B一般'!O27</f>
        <v>0</v>
      </c>
      <c r="P27" s="71">
        <f>'P一般'!P27+'B一般'!P27</f>
        <v>7833</v>
      </c>
      <c r="Q27" s="66">
        <f>SUM(K27:P27)</f>
        <v>7833</v>
      </c>
      <c r="R27" s="67">
        <f>J27+Q27</f>
        <v>31661</v>
      </c>
      <c r="S27" s="35"/>
    </row>
    <row r="28" spans="1:19" s="36" customFormat="1" ht="13.5" customHeight="1" thickBot="1">
      <c r="A28" s="106"/>
      <c r="B28" s="18" t="s">
        <v>30</v>
      </c>
      <c r="C28" s="40" t="s">
        <v>6</v>
      </c>
      <c r="D28" s="82">
        <f aca="true" t="shared" si="7" ref="D28:R28">IF(D26=0,"",(D27/D26)*1000)</f>
        <v>50914.42542787286</v>
      </c>
      <c r="E28" s="83">
        <f t="shared" si="7"/>
      </c>
      <c r="F28" s="83">
        <f t="shared" si="7"/>
      </c>
      <c r="G28" s="83">
        <f t="shared" si="7"/>
      </c>
      <c r="H28" s="83">
        <f t="shared" si="7"/>
      </c>
      <c r="I28" s="87">
        <f t="shared" si="7"/>
        <v>60080</v>
      </c>
      <c r="J28" s="88">
        <f t="shared" si="7"/>
        <v>51912.85403050109</v>
      </c>
      <c r="K28" s="87">
        <f t="shared" si="7"/>
      </c>
      <c r="L28" s="83">
        <f t="shared" si="7"/>
      </c>
      <c r="M28" s="83">
        <f t="shared" si="7"/>
      </c>
      <c r="N28" s="83">
        <f t="shared" si="7"/>
      </c>
      <c r="O28" s="83">
        <f t="shared" si="7"/>
      </c>
      <c r="P28" s="87">
        <f t="shared" si="7"/>
        <v>64735.537190082636</v>
      </c>
      <c r="Q28" s="88">
        <f t="shared" si="7"/>
        <v>64735.537190082636</v>
      </c>
      <c r="R28" s="90">
        <f t="shared" si="7"/>
        <v>54587.93103448276</v>
      </c>
      <c r="S28" s="35"/>
    </row>
    <row r="29" spans="1:19" s="36" customFormat="1" ht="13.5" customHeight="1">
      <c r="A29" s="104" t="s">
        <v>46</v>
      </c>
      <c r="B29" s="37" t="s">
        <v>26</v>
      </c>
      <c r="C29" s="38" t="s">
        <v>4</v>
      </c>
      <c r="D29" s="63">
        <f>'P一般'!D29+'B一般'!D29</f>
        <v>686</v>
      </c>
      <c r="E29" s="64">
        <f>'P一般'!E29+'B一般'!E29</f>
        <v>967</v>
      </c>
      <c r="F29" s="64">
        <f>'P一般'!F29+'B一般'!F29</f>
        <v>776</v>
      </c>
      <c r="G29" s="64">
        <f>'P一般'!G29+'B一般'!G29</f>
        <v>453</v>
      </c>
      <c r="H29" s="64">
        <f>'P一般'!H29+'B一般'!H29</f>
        <v>315</v>
      </c>
      <c r="I29" s="65">
        <f>'P一般'!I29+'B一般'!I29</f>
        <v>951</v>
      </c>
      <c r="J29" s="66">
        <f>SUM(D29:I29)</f>
        <v>4148</v>
      </c>
      <c r="K29" s="65">
        <f>'P一般'!K29+'B一般'!K29</f>
        <v>1444</v>
      </c>
      <c r="L29" s="64">
        <f>'P一般'!L29+'B一般'!L29</f>
        <v>2408</v>
      </c>
      <c r="M29" s="64">
        <f>'P一般'!M29+'B一般'!M29</f>
        <v>2464</v>
      </c>
      <c r="N29" s="64">
        <f>'P一般'!N29+'B一般'!N29</f>
        <v>1432</v>
      </c>
      <c r="O29" s="64">
        <f>'P一般'!O29+'B一般'!O29</f>
        <v>579</v>
      </c>
      <c r="P29" s="65">
        <f>'P一般'!P29+'B一般'!P29</f>
        <v>523</v>
      </c>
      <c r="Q29" s="66">
        <f>SUM(K29:P29)</f>
        <v>8850</v>
      </c>
      <c r="R29" s="67">
        <f>J29+Q29</f>
        <v>12998</v>
      </c>
      <c r="S29" s="35"/>
    </row>
    <row r="30" spans="1:19" s="36" customFormat="1" ht="13.5" customHeight="1">
      <c r="A30" s="105"/>
      <c r="B30" s="37" t="s">
        <v>28</v>
      </c>
      <c r="C30" s="38" t="s">
        <v>5</v>
      </c>
      <c r="D30" s="63">
        <f>'P一般'!D30+'B一般'!D30</f>
        <v>153550</v>
      </c>
      <c r="E30" s="64">
        <f>'P一般'!E30+'B一般'!E30</f>
        <v>220731</v>
      </c>
      <c r="F30" s="64">
        <f>'P一般'!F30+'B一般'!F30</f>
        <v>174577</v>
      </c>
      <c r="G30" s="64">
        <f>'P一般'!G30+'B一般'!G30</f>
        <v>108745</v>
      </c>
      <c r="H30" s="64">
        <f>'P一般'!H30+'B一般'!H30</f>
        <v>77749</v>
      </c>
      <c r="I30" s="65">
        <f>'P一般'!I30+'B一般'!I30</f>
        <v>232886</v>
      </c>
      <c r="J30" s="66">
        <f>SUM(D30:I30)</f>
        <v>968238</v>
      </c>
      <c r="K30" s="71">
        <f>'P一般'!K30+'B一般'!K30</f>
        <v>357614</v>
      </c>
      <c r="L30" s="72">
        <f>'P一般'!L30+'B一般'!L30</f>
        <v>589714</v>
      </c>
      <c r="M30" s="72">
        <f>'P一般'!M30+'B一般'!M30</f>
        <v>606590</v>
      </c>
      <c r="N30" s="72">
        <f>'P一般'!N30+'B一般'!N30</f>
        <v>349804</v>
      </c>
      <c r="O30" s="72">
        <f>'P一般'!O30+'B一般'!O30</f>
        <v>140545</v>
      </c>
      <c r="P30" s="71">
        <f>'P一般'!P30+'B一般'!P30</f>
        <v>132350</v>
      </c>
      <c r="Q30" s="66">
        <f>SUM(K30:P30)</f>
        <v>2176617</v>
      </c>
      <c r="R30" s="67">
        <f>J30+Q30</f>
        <v>3144855</v>
      </c>
      <c r="S30" s="35"/>
    </row>
    <row r="31" spans="1:19" s="36" customFormat="1" ht="13.5" customHeight="1" thickBot="1">
      <c r="A31" s="106"/>
      <c r="B31" s="18" t="s">
        <v>30</v>
      </c>
      <c r="C31" s="40" t="s">
        <v>6</v>
      </c>
      <c r="D31" s="82">
        <f aca="true" t="shared" si="8" ref="D31:R31">IF(D29=0,"",(D30/D29)*1000)</f>
        <v>223833.8192419825</v>
      </c>
      <c r="E31" s="83">
        <f t="shared" si="8"/>
        <v>228263.70217166492</v>
      </c>
      <c r="F31" s="83">
        <f t="shared" si="8"/>
        <v>224970.36082474227</v>
      </c>
      <c r="G31" s="83">
        <f t="shared" si="8"/>
        <v>240055.1876379691</v>
      </c>
      <c r="H31" s="83">
        <f t="shared" si="8"/>
        <v>246822.22222222222</v>
      </c>
      <c r="I31" s="87">
        <f t="shared" si="8"/>
        <v>244885.38380651944</v>
      </c>
      <c r="J31" s="88">
        <f t="shared" si="8"/>
        <v>233422.85438765673</v>
      </c>
      <c r="K31" s="87">
        <f t="shared" si="8"/>
        <v>247655.12465373962</v>
      </c>
      <c r="L31" s="83">
        <f t="shared" si="8"/>
        <v>244897.84053156147</v>
      </c>
      <c r="M31" s="83">
        <f t="shared" si="8"/>
        <v>246181.0064935065</v>
      </c>
      <c r="N31" s="83">
        <f t="shared" si="8"/>
        <v>244276.53631284917</v>
      </c>
      <c r="O31" s="83">
        <f t="shared" si="8"/>
        <v>242737.47841105354</v>
      </c>
      <c r="P31" s="87">
        <f t="shared" si="8"/>
        <v>253059.27342256214</v>
      </c>
      <c r="Q31" s="88">
        <f t="shared" si="8"/>
        <v>245945.42372881356</v>
      </c>
      <c r="R31" s="90">
        <f t="shared" si="8"/>
        <v>241949.146022465</v>
      </c>
      <c r="S31" s="35"/>
    </row>
    <row r="32" spans="1:19" s="36" customFormat="1" ht="13.5" customHeight="1">
      <c r="A32" s="104" t="s">
        <v>48</v>
      </c>
      <c r="B32" s="37" t="s">
        <v>26</v>
      </c>
      <c r="C32" s="38" t="s">
        <v>4</v>
      </c>
      <c r="D32" s="63">
        <f>'P一般'!D32+'B一般'!D32</f>
        <v>0</v>
      </c>
      <c r="E32" s="64">
        <f>'P一般'!E32+'B一般'!E32</f>
        <v>0</v>
      </c>
      <c r="F32" s="64">
        <f>'P一般'!F32+'B一般'!F32</f>
        <v>0</v>
      </c>
      <c r="G32" s="64">
        <f>'P一般'!G32+'B一般'!G32</f>
        <v>0</v>
      </c>
      <c r="H32" s="64">
        <f>'P一般'!H32+'B一般'!H32</f>
        <v>0</v>
      </c>
      <c r="I32" s="65">
        <f>'P一般'!I32+'B一般'!I32</f>
        <v>0</v>
      </c>
      <c r="J32" s="66">
        <f>SUM(D32:I32)</f>
        <v>0</v>
      </c>
      <c r="K32" s="65">
        <f>'P一般'!K32+'B一般'!K32</f>
        <v>0</v>
      </c>
      <c r="L32" s="64">
        <f>'P一般'!L32+'B一般'!L32</f>
        <v>0</v>
      </c>
      <c r="M32" s="64">
        <f>'P一般'!M32+'B一般'!M32</f>
        <v>0</v>
      </c>
      <c r="N32" s="64">
        <f>'P一般'!N32+'B一般'!N32</f>
        <v>0</v>
      </c>
      <c r="O32" s="64">
        <f>'P一般'!O32+'B一般'!O32</f>
        <v>0</v>
      </c>
      <c r="P32" s="65">
        <f>'P一般'!P32+'B一般'!P32</f>
        <v>46151</v>
      </c>
      <c r="Q32" s="66">
        <f>SUM(K32:P32)</f>
        <v>46151</v>
      </c>
      <c r="R32" s="67">
        <f>J32+Q32</f>
        <v>46151</v>
      </c>
      <c r="S32" s="35"/>
    </row>
    <row r="33" spans="1:19" s="36" customFormat="1" ht="13.5" customHeight="1">
      <c r="A33" s="105"/>
      <c r="B33" s="37" t="s">
        <v>28</v>
      </c>
      <c r="C33" s="38" t="s">
        <v>5</v>
      </c>
      <c r="D33" s="63">
        <f>'P一般'!D33+'B一般'!D33</f>
        <v>0</v>
      </c>
      <c r="E33" s="64">
        <f>'P一般'!E33+'B一般'!E33</f>
        <v>0</v>
      </c>
      <c r="F33" s="64">
        <f>'P一般'!F33+'B一般'!F33</f>
        <v>0</v>
      </c>
      <c r="G33" s="64">
        <f>'P一般'!G33+'B一般'!G33</f>
        <v>0</v>
      </c>
      <c r="H33" s="64">
        <f>'P一般'!H33+'B一般'!H33</f>
        <v>0</v>
      </c>
      <c r="I33" s="65">
        <f>'P一般'!I33+'B一般'!I33</f>
        <v>0</v>
      </c>
      <c r="J33" s="66">
        <f>SUM(D33:I33)</f>
        <v>0</v>
      </c>
      <c r="K33" s="71">
        <f>'P一般'!K33+'B一般'!K33</f>
        <v>0</v>
      </c>
      <c r="L33" s="72">
        <f>'P一般'!L33+'B一般'!L33</f>
        <v>0</v>
      </c>
      <c r="M33" s="72">
        <f>'P一般'!M33+'B一般'!M33</f>
        <v>0</v>
      </c>
      <c r="N33" s="72">
        <f>'P一般'!N33+'B一般'!N33</f>
        <v>0</v>
      </c>
      <c r="O33" s="72">
        <f>'P一般'!O33+'B一般'!O33</f>
        <v>0</v>
      </c>
      <c r="P33" s="71">
        <f>'P一般'!P33+'B一般'!P33</f>
        <v>3110009</v>
      </c>
      <c r="Q33" s="66">
        <f>SUM(K33:P33)</f>
        <v>3110009</v>
      </c>
      <c r="R33" s="67">
        <f>J33+Q33</f>
        <v>3110009</v>
      </c>
      <c r="S33" s="35"/>
    </row>
    <row r="34" spans="1:19" s="36" customFormat="1" ht="13.5" customHeight="1" thickBot="1">
      <c r="A34" s="106"/>
      <c r="B34" s="18" t="s">
        <v>30</v>
      </c>
      <c r="C34" s="40" t="s">
        <v>6</v>
      </c>
      <c r="D34" s="82">
        <f aca="true" t="shared" si="9" ref="D34:R34">IF(D32=0,"",(D33/D32)*1000)</f>
      </c>
      <c r="E34" s="83">
        <f t="shared" si="9"/>
      </c>
      <c r="F34" s="83">
        <f t="shared" si="9"/>
      </c>
      <c r="G34" s="83">
        <f t="shared" si="9"/>
      </c>
      <c r="H34" s="83">
        <f t="shared" si="9"/>
      </c>
      <c r="I34" s="87">
        <f t="shared" si="9"/>
      </c>
      <c r="J34" s="88">
        <f t="shared" si="9"/>
      </c>
      <c r="K34" s="87">
        <f t="shared" si="9"/>
      </c>
      <c r="L34" s="83">
        <f t="shared" si="9"/>
      </c>
      <c r="M34" s="83">
        <f t="shared" si="9"/>
      </c>
      <c r="N34" s="83">
        <f t="shared" si="9"/>
      </c>
      <c r="O34" s="83">
        <f t="shared" si="9"/>
      </c>
      <c r="P34" s="87">
        <f t="shared" si="9"/>
        <v>67387.68390717427</v>
      </c>
      <c r="Q34" s="88">
        <f t="shared" si="9"/>
        <v>67387.68390717427</v>
      </c>
      <c r="R34" s="90">
        <f t="shared" si="9"/>
        <v>67387.68390717427</v>
      </c>
      <c r="S34" s="35"/>
    </row>
    <row r="35" spans="1:19" s="36" customFormat="1" ht="13.5" customHeight="1">
      <c r="A35" s="104" t="s">
        <v>50</v>
      </c>
      <c r="B35" s="37" t="s">
        <v>26</v>
      </c>
      <c r="C35" s="38" t="s">
        <v>4</v>
      </c>
      <c r="D35" s="63">
        <f>'P一般'!D35+'B一般'!D35</f>
        <v>23606</v>
      </c>
      <c r="E35" s="64">
        <f>'P一般'!E35+'B一般'!E35</f>
        <v>0</v>
      </c>
      <c r="F35" s="64">
        <f>'P一般'!F35+'B一般'!F35</f>
        <v>0</v>
      </c>
      <c r="G35" s="64">
        <f>'P一般'!G35+'B一般'!G35</f>
        <v>285</v>
      </c>
      <c r="H35" s="64">
        <f>'P一般'!H35+'B一般'!H35</f>
        <v>0</v>
      </c>
      <c r="I35" s="65">
        <f>'P一般'!I35+'B一般'!I35</f>
        <v>19781</v>
      </c>
      <c r="J35" s="66">
        <f>SUM(D35:I35)</f>
        <v>43672</v>
      </c>
      <c r="K35" s="65">
        <f>'P一般'!K35+'B一般'!K35</f>
        <v>0</v>
      </c>
      <c r="L35" s="64">
        <f>'P一般'!L35+'B一般'!L35</f>
        <v>0</v>
      </c>
      <c r="M35" s="64">
        <f>'P一般'!M35+'B一般'!M35</f>
        <v>22563</v>
      </c>
      <c r="N35" s="64">
        <f>'P一般'!N35+'B一般'!N35</f>
        <v>22465</v>
      </c>
      <c r="O35" s="64">
        <f>'P一般'!O35+'B一般'!O35</f>
        <v>21980</v>
      </c>
      <c r="P35" s="65">
        <f>'P一般'!P35+'B一般'!P35</f>
        <v>22061</v>
      </c>
      <c r="Q35" s="66">
        <f>SUM(K35:P35)</f>
        <v>89069</v>
      </c>
      <c r="R35" s="67">
        <f>J35+Q35</f>
        <v>132741</v>
      </c>
      <c r="S35" s="35"/>
    </row>
    <row r="36" spans="1:19" s="36" customFormat="1" ht="13.5" customHeight="1">
      <c r="A36" s="105"/>
      <c r="B36" s="37" t="s">
        <v>28</v>
      </c>
      <c r="C36" s="38" t="s">
        <v>5</v>
      </c>
      <c r="D36" s="63">
        <f>'P一般'!D36+'B一般'!D36</f>
        <v>1578378</v>
      </c>
      <c r="E36" s="64">
        <f>'P一般'!E36+'B一般'!E36</f>
        <v>0</v>
      </c>
      <c r="F36" s="64">
        <f>'P一般'!F36+'B一般'!F36</f>
        <v>0</v>
      </c>
      <c r="G36" s="64">
        <f>'P一般'!G36+'B一般'!G36</f>
        <v>20864</v>
      </c>
      <c r="H36" s="64">
        <f>'P一般'!H36+'B一般'!H36</f>
        <v>0</v>
      </c>
      <c r="I36" s="65">
        <f>'P一般'!I36+'B一般'!I36</f>
        <v>1337888</v>
      </c>
      <c r="J36" s="66">
        <f>SUM(D36:I36)</f>
        <v>2937130</v>
      </c>
      <c r="K36" s="71">
        <f>'P一般'!K36+'B一般'!K36</f>
        <v>0</v>
      </c>
      <c r="L36" s="72">
        <f>'P一般'!L36+'B一般'!L36</f>
        <v>0</v>
      </c>
      <c r="M36" s="72">
        <f>'P一般'!M36+'B一般'!M36</f>
        <v>1324983</v>
      </c>
      <c r="N36" s="72">
        <f>'P一般'!N36+'B一般'!N36</f>
        <v>1388644</v>
      </c>
      <c r="O36" s="72">
        <f>'P一般'!O36+'B一般'!O36</f>
        <v>1478342</v>
      </c>
      <c r="P36" s="71">
        <f>'P一般'!P36+'B一般'!P36</f>
        <v>1445472</v>
      </c>
      <c r="Q36" s="66">
        <f>SUM(K36:P36)</f>
        <v>5637441</v>
      </c>
      <c r="R36" s="67">
        <f>J36+Q36</f>
        <v>8574571</v>
      </c>
      <c r="S36" s="35"/>
    </row>
    <row r="37" spans="1:19" s="36" customFormat="1" ht="13.5" customHeight="1" thickBot="1">
      <c r="A37" s="106"/>
      <c r="B37" s="18" t="s">
        <v>30</v>
      </c>
      <c r="C37" s="40" t="s">
        <v>6</v>
      </c>
      <c r="D37" s="82">
        <f aca="true" t="shared" si="10" ref="D37:R37">IF(D35=0,"",(D36/D35)*1000)</f>
        <v>66863.42455307972</v>
      </c>
      <c r="E37" s="83">
        <f t="shared" si="10"/>
      </c>
      <c r="F37" s="83">
        <f t="shared" si="10"/>
      </c>
      <c r="G37" s="83">
        <f t="shared" si="10"/>
        <v>73207.01754385965</v>
      </c>
      <c r="H37" s="83">
        <f t="shared" si="10"/>
      </c>
      <c r="I37" s="87">
        <f t="shared" si="10"/>
        <v>67635.0032859815</v>
      </c>
      <c r="J37" s="88">
        <f t="shared" si="10"/>
        <v>67254.30481773219</v>
      </c>
      <c r="K37" s="87">
        <f t="shared" si="10"/>
      </c>
      <c r="L37" s="83">
        <f t="shared" si="10"/>
      </c>
      <c r="M37" s="83">
        <f t="shared" si="10"/>
        <v>58723.706953862515</v>
      </c>
      <c r="N37" s="83">
        <f t="shared" si="10"/>
        <v>61813.66570220343</v>
      </c>
      <c r="O37" s="83">
        <f t="shared" si="10"/>
        <v>67258.50773430392</v>
      </c>
      <c r="P37" s="87">
        <f t="shared" si="10"/>
        <v>65521.59920221205</v>
      </c>
      <c r="Q37" s="88">
        <f t="shared" si="10"/>
        <v>63292.96388193423</v>
      </c>
      <c r="R37" s="90">
        <f t="shared" si="10"/>
        <v>64596.25134660731</v>
      </c>
      <c r="S37" s="35"/>
    </row>
    <row r="38" spans="1:19" s="36" customFormat="1" ht="13.5" customHeight="1">
      <c r="A38" s="104" t="s">
        <v>52</v>
      </c>
      <c r="B38" s="37" t="s">
        <v>26</v>
      </c>
      <c r="C38" s="38" t="s">
        <v>4</v>
      </c>
      <c r="D38" s="63">
        <f>'P一般'!D38+'B一般'!D38</f>
        <v>24243</v>
      </c>
      <c r="E38" s="64">
        <f>'P一般'!E38+'B一般'!E38</f>
        <v>52</v>
      </c>
      <c r="F38" s="64">
        <f>'P一般'!F38+'B一般'!F38</f>
        <v>79</v>
      </c>
      <c r="G38" s="64">
        <f>'P一般'!G38+'B一般'!G38</f>
        <v>376</v>
      </c>
      <c r="H38" s="64">
        <f>'P一般'!H38+'B一般'!H38</f>
        <v>112</v>
      </c>
      <c r="I38" s="65">
        <f>'P一般'!I38+'B一般'!I38</f>
        <v>119</v>
      </c>
      <c r="J38" s="66">
        <f>SUM(D38:I38)</f>
        <v>24981</v>
      </c>
      <c r="K38" s="65">
        <f>'P一般'!K38+'B一般'!K38</f>
        <v>121</v>
      </c>
      <c r="L38" s="64">
        <f>'P一般'!L38+'B一般'!L38</f>
        <v>152</v>
      </c>
      <c r="M38" s="64">
        <f>'P一般'!M38+'B一般'!M38</f>
        <v>108</v>
      </c>
      <c r="N38" s="64">
        <f>'P一般'!N38+'B一般'!N38</f>
        <v>114</v>
      </c>
      <c r="O38" s="64">
        <f>'P一般'!O38+'B一般'!O38</f>
        <v>67711</v>
      </c>
      <c r="P38" s="65">
        <f>'P一般'!P38+'B一般'!P38</f>
        <v>42999</v>
      </c>
      <c r="Q38" s="66">
        <f>SUM(K38:P38)</f>
        <v>111205</v>
      </c>
      <c r="R38" s="67">
        <f>J38+Q38</f>
        <v>136186</v>
      </c>
      <c r="S38" s="35"/>
    </row>
    <row r="39" spans="1:19" s="36" customFormat="1" ht="13.5" customHeight="1">
      <c r="A39" s="105"/>
      <c r="B39" s="37" t="s">
        <v>28</v>
      </c>
      <c r="C39" s="38" t="s">
        <v>5</v>
      </c>
      <c r="D39" s="63">
        <f>'P一般'!D39+'B一般'!D39</f>
        <v>1623819</v>
      </c>
      <c r="E39" s="64">
        <f>'P一般'!E39+'B一般'!E39</f>
        <v>21146</v>
      </c>
      <c r="F39" s="64">
        <f>'P一般'!F39+'B一般'!F39</f>
        <v>31539</v>
      </c>
      <c r="G39" s="64">
        <f>'P一般'!G39+'B一般'!G39</f>
        <v>53069</v>
      </c>
      <c r="H39" s="64">
        <f>'P一般'!H39+'B一般'!H39</f>
        <v>55643</v>
      </c>
      <c r="I39" s="65">
        <f>'P一般'!I39+'B一般'!I39</f>
        <v>55607</v>
      </c>
      <c r="J39" s="66">
        <f>SUM(D39:I39)</f>
        <v>1840823</v>
      </c>
      <c r="K39" s="71">
        <f>'P一般'!K39+'B一般'!K39</f>
        <v>57461</v>
      </c>
      <c r="L39" s="72">
        <f>'P一般'!L39+'B一般'!L39</f>
        <v>67956</v>
      </c>
      <c r="M39" s="72">
        <f>'P一般'!M39+'B一般'!M39</f>
        <v>52835</v>
      </c>
      <c r="N39" s="72">
        <f>'P一般'!N39+'B一般'!N39</f>
        <v>76866</v>
      </c>
      <c r="O39" s="72">
        <f>'P一般'!O39+'B一般'!O39</f>
        <v>4718585</v>
      </c>
      <c r="P39" s="71">
        <f>'P一般'!P39+'B一般'!P39</f>
        <v>2776013</v>
      </c>
      <c r="Q39" s="66">
        <f>SUM(K39:P39)</f>
        <v>7749716</v>
      </c>
      <c r="R39" s="67">
        <f>J39+Q39</f>
        <v>9590539</v>
      </c>
      <c r="S39" s="35"/>
    </row>
    <row r="40" spans="1:19" s="36" customFormat="1" ht="13.5" customHeight="1" thickBot="1">
      <c r="A40" s="106"/>
      <c r="B40" s="18" t="s">
        <v>30</v>
      </c>
      <c r="C40" s="40" t="s">
        <v>6</v>
      </c>
      <c r="D40" s="82">
        <f aca="true" t="shared" si="11" ref="D40:R40">IF(D38=0,"",(D39/D38)*1000)</f>
        <v>66980.94295260488</v>
      </c>
      <c r="E40" s="83">
        <f t="shared" si="11"/>
        <v>406653.8461538461</v>
      </c>
      <c r="F40" s="83">
        <f t="shared" si="11"/>
        <v>399227.8481012658</v>
      </c>
      <c r="G40" s="83">
        <f t="shared" si="11"/>
        <v>141140.9574468085</v>
      </c>
      <c r="H40" s="83">
        <f t="shared" si="11"/>
        <v>496812.5</v>
      </c>
      <c r="I40" s="87">
        <f t="shared" si="11"/>
        <v>467285.71428571426</v>
      </c>
      <c r="J40" s="88">
        <f t="shared" si="11"/>
        <v>73688.92358192227</v>
      </c>
      <c r="K40" s="87">
        <f t="shared" si="11"/>
        <v>474884.29752066114</v>
      </c>
      <c r="L40" s="83">
        <f t="shared" si="11"/>
        <v>447078.94736842107</v>
      </c>
      <c r="M40" s="83">
        <f t="shared" si="11"/>
        <v>489212.962962963</v>
      </c>
      <c r="N40" s="83">
        <f t="shared" si="11"/>
        <v>674263.1578947369</v>
      </c>
      <c r="O40" s="83">
        <f t="shared" si="11"/>
        <v>69687.12616856936</v>
      </c>
      <c r="P40" s="87">
        <f t="shared" si="11"/>
        <v>64559.94325449428</v>
      </c>
      <c r="Q40" s="88">
        <f t="shared" si="11"/>
        <v>69688.55716919203</v>
      </c>
      <c r="R40" s="90">
        <f t="shared" si="11"/>
        <v>70422.35618932931</v>
      </c>
      <c r="S40" s="35"/>
    </row>
    <row r="41" spans="1:19" s="36" customFormat="1" ht="18" customHeight="1">
      <c r="A41" s="104" t="s">
        <v>7</v>
      </c>
      <c r="B41" s="37" t="s">
        <v>26</v>
      </c>
      <c r="C41" s="38" t="s">
        <v>4</v>
      </c>
      <c r="D41" s="63">
        <f>'P一般'!D41+'B一般'!D41</f>
        <v>1195605</v>
      </c>
      <c r="E41" s="64">
        <f>'P一般'!E41+'B一般'!E41</f>
        <v>1090730</v>
      </c>
      <c r="F41" s="64">
        <f>'P一般'!F41+'B一般'!F41</f>
        <v>914120</v>
      </c>
      <c r="G41" s="64">
        <f>'P一般'!G41+'B一般'!G41</f>
        <v>1079206</v>
      </c>
      <c r="H41" s="64">
        <f>'P一般'!H41+'B一般'!H41</f>
        <v>1010150</v>
      </c>
      <c r="I41" s="65">
        <f>'P一般'!I41+'B一般'!I41</f>
        <v>1328902</v>
      </c>
      <c r="J41" s="66">
        <f>'P一般'!J41+'B一般'!J41</f>
        <v>6618713</v>
      </c>
      <c r="K41" s="65">
        <f>'P一般'!K41+'B一般'!K41</f>
        <v>1056329</v>
      </c>
      <c r="L41" s="64">
        <f>'P一般'!L41+'B一般'!L41</f>
        <v>916543</v>
      </c>
      <c r="M41" s="64">
        <f>'P一般'!M41+'B一般'!M41</f>
        <v>1064525</v>
      </c>
      <c r="N41" s="64">
        <f>'P一般'!N41+'B一般'!N41</f>
        <v>1254460</v>
      </c>
      <c r="O41" s="64">
        <f>'P一般'!O41+'B一般'!O41</f>
        <v>971552</v>
      </c>
      <c r="P41" s="65">
        <f>'P一般'!P41+'B一般'!P41</f>
        <v>1480941</v>
      </c>
      <c r="Q41" s="66">
        <f>'P一般'!Q41+'B一般'!Q41</f>
        <v>6744350</v>
      </c>
      <c r="R41" s="67">
        <f>J41+Q41</f>
        <v>13363063</v>
      </c>
      <c r="S41" s="35"/>
    </row>
    <row r="42" spans="1:19" s="36" customFormat="1" ht="18" customHeight="1">
      <c r="A42" s="105"/>
      <c r="B42" s="37" t="s">
        <v>28</v>
      </c>
      <c r="C42" s="38" t="s">
        <v>5</v>
      </c>
      <c r="D42" s="63">
        <f>'P一般'!D42+'B一般'!D42</f>
        <v>75616664</v>
      </c>
      <c r="E42" s="64">
        <f>'P一般'!E42+'B一般'!E42</f>
        <v>60766540</v>
      </c>
      <c r="F42" s="64">
        <f>'P一般'!F42+'B一般'!F42</f>
        <v>52477939</v>
      </c>
      <c r="G42" s="64">
        <f>'P一般'!G42+'B一般'!G42</f>
        <v>64151948</v>
      </c>
      <c r="H42" s="64">
        <f>'P一般'!H42+'B一般'!H42</f>
        <v>64539382</v>
      </c>
      <c r="I42" s="65">
        <f>'P一般'!I42+'B一般'!I42</f>
        <v>89677952</v>
      </c>
      <c r="J42" s="66">
        <f>'P一般'!J42+'B一般'!J42</f>
        <v>407230425</v>
      </c>
      <c r="K42" s="71">
        <f>'P一般'!K42+'B一般'!K42</f>
        <v>72085695</v>
      </c>
      <c r="L42" s="72">
        <f>'P一般'!L42+'B一般'!L42</f>
        <v>57162745</v>
      </c>
      <c r="M42" s="72">
        <f>'P一般'!M42+'B一般'!M42</f>
        <v>63588194</v>
      </c>
      <c r="N42" s="72">
        <f>'P一般'!N42+'B一般'!N42</f>
        <v>81558665</v>
      </c>
      <c r="O42" s="72">
        <f>'P一般'!O42+'B一般'!O42</f>
        <v>67039867</v>
      </c>
      <c r="P42" s="71">
        <f>'P一般'!P42+'B一般'!P42</f>
        <v>96388212</v>
      </c>
      <c r="Q42" s="66">
        <f>'P一般'!Q42+'B一般'!Q42</f>
        <v>437823378</v>
      </c>
      <c r="R42" s="67">
        <f>J42+Q42</f>
        <v>845053803</v>
      </c>
      <c r="S42" s="35"/>
    </row>
    <row r="43" spans="1:19" s="36" customFormat="1" ht="18" customHeight="1" thickBot="1">
      <c r="A43" s="107"/>
      <c r="B43" s="18" t="s">
        <v>30</v>
      </c>
      <c r="C43" s="40" t="s">
        <v>6</v>
      </c>
      <c r="D43" s="82">
        <f aca="true" t="shared" si="12" ref="D43:R43">IF(D41=0,"",(D42/D41)*1000)</f>
        <v>63245.5233961049</v>
      </c>
      <c r="E43" s="83">
        <f t="shared" si="12"/>
        <v>55711.807688428846</v>
      </c>
      <c r="F43" s="83">
        <f t="shared" si="12"/>
        <v>57408.15100862031</v>
      </c>
      <c r="G43" s="83">
        <f t="shared" si="12"/>
        <v>59443.653945585924</v>
      </c>
      <c r="H43" s="83">
        <f t="shared" si="12"/>
        <v>63890.88947186062</v>
      </c>
      <c r="I43" s="87">
        <f t="shared" si="12"/>
        <v>67482.74289601491</v>
      </c>
      <c r="J43" s="88">
        <f t="shared" si="12"/>
        <v>61527.131483114616</v>
      </c>
      <c r="K43" s="87">
        <f t="shared" si="12"/>
        <v>68241.70783912965</v>
      </c>
      <c r="L43" s="83">
        <f t="shared" si="12"/>
        <v>62367.77216126249</v>
      </c>
      <c r="M43" s="83">
        <f t="shared" si="12"/>
        <v>59733.866278387075</v>
      </c>
      <c r="N43" s="83">
        <f t="shared" si="12"/>
        <v>65014.95862761667</v>
      </c>
      <c r="O43" s="83">
        <f t="shared" si="12"/>
        <v>69002.86037185864</v>
      </c>
      <c r="P43" s="87">
        <f t="shared" si="12"/>
        <v>65085.78802261535</v>
      </c>
      <c r="Q43" s="88">
        <f t="shared" si="12"/>
        <v>64917.06065076694</v>
      </c>
      <c r="R43" s="90">
        <f t="shared" si="12"/>
        <v>63238.031804534636</v>
      </c>
      <c r="S43" s="35"/>
    </row>
    <row r="44" spans="1:19" s="36" customFormat="1" ht="24" customHeight="1" thickBot="1">
      <c r="A44" s="108" t="s">
        <v>23</v>
      </c>
      <c r="B44" s="109"/>
      <c r="C44" s="110"/>
      <c r="D44" s="52">
        <f>'総合計'!D44</f>
        <v>117.55</v>
      </c>
      <c r="E44" s="53">
        <f>'総合計'!E44</f>
        <v>113.51</v>
      </c>
      <c r="F44" s="62">
        <f>'総合計'!F44</f>
        <v>112.71</v>
      </c>
      <c r="G44" s="54">
        <f>'総合計'!G44</f>
        <v>115.33</v>
      </c>
      <c r="H44" s="57">
        <f>'総合計'!H44</f>
        <v>115.89</v>
      </c>
      <c r="I44" s="42">
        <f>'総合計'!I44</f>
        <v>116.78</v>
      </c>
      <c r="J44" s="43">
        <f>'総合計'!J44</f>
        <v>115.44530318142787</v>
      </c>
      <c r="K44" s="44">
        <f>'総合計'!K44</f>
        <v>117.94</v>
      </c>
      <c r="L44" s="58">
        <f>'総合計'!L44</f>
        <v>118.16</v>
      </c>
      <c r="M44" s="45">
        <f>'総合計'!M44</f>
        <v>116.53</v>
      </c>
      <c r="N44" s="45">
        <f>'総合計'!N44</f>
        <v>119.2</v>
      </c>
      <c r="O44" s="54">
        <f>'総合計'!O44</f>
        <v>120.96</v>
      </c>
      <c r="P44" s="55">
        <f>'総合計'!P44</f>
        <v>118.44</v>
      </c>
      <c r="Q44" s="56">
        <f>'総合計'!Q44</f>
        <v>118.51657732664314</v>
      </c>
      <c r="R44" s="51">
        <f>'総合計'!R44</f>
        <v>116.98163203125084</v>
      </c>
      <c r="S44" s="35"/>
    </row>
    <row r="45" spans="1:18" ht="15.75" customHeight="1">
      <c r="A45" s="59" t="s">
        <v>80</v>
      </c>
      <c r="E45" s="6"/>
      <c r="F45" s="6"/>
      <c r="G45" s="6"/>
      <c r="H45" s="6"/>
      <c r="I45" s="6"/>
      <c r="J45" s="7"/>
      <c r="K45" s="6"/>
      <c r="L45" s="6"/>
      <c r="M45" s="6"/>
      <c r="N45" s="6"/>
      <c r="O45" s="6"/>
      <c r="P45" s="6"/>
      <c r="Q45" s="6"/>
      <c r="R45" s="6"/>
    </row>
    <row r="46" spans="4:18" ht="12.75">
      <c r="D46" s="6"/>
      <c r="E46" s="6"/>
      <c r="F46" s="6"/>
      <c r="G46" s="6"/>
      <c r="H46" s="8"/>
      <c r="I46" s="6"/>
      <c r="J46" s="6"/>
      <c r="K46" s="6"/>
      <c r="L46" s="6"/>
      <c r="M46" s="6"/>
      <c r="N46" s="6"/>
      <c r="O46" s="8"/>
      <c r="P46" s="8"/>
      <c r="Q46" s="6"/>
      <c r="R46" s="9"/>
    </row>
  </sheetData>
  <mergeCells count="15">
    <mergeCell ref="D2:P2"/>
    <mergeCell ref="A26:A28"/>
    <mergeCell ref="A5:A7"/>
    <mergeCell ref="A8:A10"/>
    <mergeCell ref="A11:A13"/>
    <mergeCell ref="A14:A16"/>
    <mergeCell ref="A17:A19"/>
    <mergeCell ref="A20:A22"/>
    <mergeCell ref="A23:A25"/>
    <mergeCell ref="A41:A43"/>
    <mergeCell ref="A44:C44"/>
    <mergeCell ref="A29:A31"/>
    <mergeCell ref="A32:A34"/>
    <mergeCell ref="A35:A37"/>
    <mergeCell ref="A38:A40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0" zoomScaleNormal="70" workbookViewId="0" topLeftCell="A1">
      <pane xSplit="3" ySplit="4" topLeftCell="D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ColWidth="9.140625" defaultRowHeight="12.75"/>
  <cols>
    <col min="1" max="1" width="14.28125" style="0" customWidth="1"/>
    <col min="4" max="9" width="10.28125" style="0" customWidth="1"/>
    <col min="10" max="10" width="12.140625" style="0" customWidth="1"/>
    <col min="11" max="16" width="10.28125" style="0" customWidth="1"/>
    <col min="17" max="18" width="12.140625" style="0" customWidth="1"/>
    <col min="19" max="19" width="9.00390625" style="0" customWidth="1"/>
  </cols>
  <sheetData>
    <row r="2" spans="1:16" ht="27" customHeight="1">
      <c r="A2" s="15" t="s">
        <v>7</v>
      </c>
      <c r="B2" s="26" t="s">
        <v>74</v>
      </c>
      <c r="C2" s="1"/>
      <c r="D2" s="111" t="s">
        <v>79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8" ht="18" customHeight="1" thickBot="1">
      <c r="A3" s="19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1">
        <f>'P一般'!R3</f>
        <v>39199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16" t="s">
        <v>32</v>
      </c>
      <c r="B5" s="37" t="s">
        <v>26</v>
      </c>
      <c r="C5" s="38" t="s">
        <v>4</v>
      </c>
      <c r="D5" s="63">
        <f>'B原料'!D5+'P原料'!D5</f>
        <v>9731</v>
      </c>
      <c r="E5" s="64">
        <f>'B原料'!E5+'P原料'!E5</f>
        <v>36246</v>
      </c>
      <c r="F5" s="64">
        <f>'B原料'!F5+'P原料'!F5</f>
        <v>2000</v>
      </c>
      <c r="G5" s="64">
        <f>'B原料'!G5+'P原料'!G5</f>
        <v>36458</v>
      </c>
      <c r="H5" s="64">
        <f>'B原料'!H5+'P原料'!H5</f>
        <v>23073</v>
      </c>
      <c r="I5" s="65">
        <f>'B原料'!I5+'P原料'!I5</f>
        <v>19642</v>
      </c>
      <c r="J5" s="66">
        <f>SUM(D5:I5)</f>
        <v>127150</v>
      </c>
      <c r="K5" s="65">
        <f>'B原料'!K5+'P原料'!K5</f>
        <v>7827</v>
      </c>
      <c r="L5" s="64">
        <f>'B原料'!L5+'P原料'!L5</f>
        <v>34397</v>
      </c>
      <c r="M5" s="64">
        <f>'B原料'!M5+'P原料'!M5</f>
        <v>33071</v>
      </c>
      <c r="N5" s="64">
        <f>'B原料'!N5+'P原料'!N5</f>
        <v>0</v>
      </c>
      <c r="O5" s="64">
        <f>'B原料'!O5+'P原料'!O5</f>
        <v>13500</v>
      </c>
      <c r="P5" s="65">
        <f>'B原料'!P5+'P原料'!P5</f>
        <v>31127</v>
      </c>
      <c r="Q5" s="66">
        <f>SUM(K5:P5)</f>
        <v>119922</v>
      </c>
      <c r="R5" s="67">
        <f>Q5+J5</f>
        <v>247072</v>
      </c>
      <c r="S5" s="35"/>
    </row>
    <row r="6" spans="1:19" s="36" customFormat="1" ht="13.5" customHeight="1">
      <c r="A6" s="105"/>
      <c r="B6" s="37" t="s">
        <v>28</v>
      </c>
      <c r="C6" s="38" t="s">
        <v>5</v>
      </c>
      <c r="D6" s="63">
        <f>'B原料'!D6+'P原料'!D6</f>
        <v>652343</v>
      </c>
      <c r="E6" s="64">
        <f>'B原料'!E6+'P原料'!E6</f>
        <v>1973292</v>
      </c>
      <c r="F6" s="64">
        <f>'B原料'!F6+'P原料'!F6</f>
        <v>108440</v>
      </c>
      <c r="G6" s="64">
        <f>'B原料'!G6+'P原料'!G6</f>
        <v>2266147</v>
      </c>
      <c r="H6" s="64">
        <f>'B原料'!H6+'P原料'!H6</f>
        <v>1442294</v>
      </c>
      <c r="I6" s="65">
        <f>'B原料'!I6+'P原料'!I6</f>
        <v>1328637</v>
      </c>
      <c r="J6" s="66">
        <f>SUM(D6:I6)</f>
        <v>7771153</v>
      </c>
      <c r="K6" s="71">
        <f>'B原料'!K6+'P原料'!K6</f>
        <v>539573</v>
      </c>
      <c r="L6" s="72">
        <f>'B原料'!L6+'P原料'!L6</f>
        <v>2148344</v>
      </c>
      <c r="M6" s="72">
        <f>'B原料'!M6+'P原料'!M6</f>
        <v>1892439</v>
      </c>
      <c r="N6" s="72">
        <f>'B原料'!N6+'P原料'!N6</f>
        <v>0</v>
      </c>
      <c r="O6" s="72">
        <f>'B原料'!O6+'P原料'!O6</f>
        <v>917199</v>
      </c>
      <c r="P6" s="71">
        <f>'B原料'!P6+'P原料'!P6</f>
        <v>2147308</v>
      </c>
      <c r="Q6" s="66">
        <f>SUM(K6:P6)</f>
        <v>7644863</v>
      </c>
      <c r="R6" s="67">
        <f>Q6+J6</f>
        <v>15416016</v>
      </c>
      <c r="S6" s="35"/>
    </row>
    <row r="7" spans="1:19" s="36" customFormat="1" ht="13.5" customHeight="1" thickBot="1">
      <c r="A7" s="106"/>
      <c r="B7" s="18" t="s">
        <v>30</v>
      </c>
      <c r="C7" s="40" t="s">
        <v>6</v>
      </c>
      <c r="D7" s="82">
        <f aca="true" t="shared" si="0" ref="D7:R7">IF(D5=0,"",(D6/D5)*1000)</f>
        <v>67037.61175624294</v>
      </c>
      <c r="E7" s="83">
        <f t="shared" si="0"/>
        <v>54441.64873365337</v>
      </c>
      <c r="F7" s="83">
        <f t="shared" si="0"/>
        <v>54220</v>
      </c>
      <c r="G7" s="83">
        <f t="shared" si="0"/>
        <v>62157.743156508855</v>
      </c>
      <c r="H7" s="83">
        <f t="shared" si="0"/>
        <v>62510.03337233996</v>
      </c>
      <c r="I7" s="87">
        <f t="shared" si="0"/>
        <v>67642.65349760717</v>
      </c>
      <c r="J7" s="88">
        <f t="shared" si="0"/>
        <v>61117.99449469131</v>
      </c>
      <c r="K7" s="87">
        <f t="shared" si="0"/>
        <v>68937.3961926664</v>
      </c>
      <c r="L7" s="83">
        <f t="shared" si="0"/>
        <v>62457.30732331308</v>
      </c>
      <c r="M7" s="83">
        <f t="shared" si="0"/>
        <v>57223.51909527985</v>
      </c>
      <c r="N7" s="83">
        <f t="shared" si="0"/>
      </c>
      <c r="O7" s="83">
        <f t="shared" si="0"/>
        <v>67940.66666666667</v>
      </c>
      <c r="P7" s="87">
        <f t="shared" si="0"/>
        <v>68985.38246538375</v>
      </c>
      <c r="Q7" s="88">
        <f t="shared" si="0"/>
        <v>63748.62827504545</v>
      </c>
      <c r="R7" s="90">
        <f t="shared" si="0"/>
        <v>62394.83227561197</v>
      </c>
      <c r="S7" s="35"/>
    </row>
    <row r="8" spans="1:19" s="36" customFormat="1" ht="13.5" customHeight="1">
      <c r="A8" s="104" t="s">
        <v>33</v>
      </c>
      <c r="B8" s="37" t="s">
        <v>26</v>
      </c>
      <c r="C8" s="38" t="s">
        <v>4</v>
      </c>
      <c r="D8" s="63">
        <f>'B原料'!D8+'P原料'!D8</f>
        <v>19670</v>
      </c>
      <c r="E8" s="64">
        <f>'B原料'!E8+'P原料'!E8</f>
        <v>15038</v>
      </c>
      <c r="F8" s="64">
        <f>'B原料'!F8+'P原料'!F8</f>
        <v>22427</v>
      </c>
      <c r="G8" s="64">
        <f>'B原料'!G8+'P原料'!G8</f>
        <v>22581</v>
      </c>
      <c r="H8" s="64">
        <f>'B原料'!H8+'P原料'!H8</f>
        <v>32843</v>
      </c>
      <c r="I8" s="65">
        <f>'B原料'!I8+'P原料'!I8</f>
        <v>14087</v>
      </c>
      <c r="J8" s="66">
        <f>SUM(D8:I8)</f>
        <v>126646</v>
      </c>
      <c r="K8" s="65">
        <f>'B原料'!K8+'P原料'!K8</f>
        <v>0</v>
      </c>
      <c r="L8" s="64">
        <f>'B原料'!L8+'P原料'!L8</f>
        <v>0</v>
      </c>
      <c r="M8" s="64">
        <f>'B原料'!M8+'P原料'!M8</f>
        <v>9010</v>
      </c>
      <c r="N8" s="64">
        <f>'B原料'!N8+'P原料'!N8</f>
        <v>0</v>
      </c>
      <c r="O8" s="64">
        <f>'B原料'!O8+'P原料'!O8</f>
        <v>0</v>
      </c>
      <c r="P8" s="65">
        <f>'B原料'!P8+'P原料'!P8</f>
        <v>26882</v>
      </c>
      <c r="Q8" s="66">
        <f>SUM(K8:P8)</f>
        <v>35892</v>
      </c>
      <c r="R8" s="67">
        <f>Q8+J8</f>
        <v>162538</v>
      </c>
      <c r="S8" s="35"/>
    </row>
    <row r="9" spans="1:19" s="36" customFormat="1" ht="13.5" customHeight="1">
      <c r="A9" s="105"/>
      <c r="B9" s="37" t="s">
        <v>28</v>
      </c>
      <c r="C9" s="38" t="s">
        <v>5</v>
      </c>
      <c r="D9" s="63">
        <f>'B原料'!D9+'P原料'!D9</f>
        <v>1104003</v>
      </c>
      <c r="E9" s="64">
        <f>'B原料'!E9+'P原料'!E9</f>
        <v>823261</v>
      </c>
      <c r="F9" s="64">
        <f>'B原料'!F9+'P原料'!F9</f>
        <v>1357824</v>
      </c>
      <c r="G9" s="64">
        <f>'B原料'!G9+'P原料'!G9</f>
        <v>1428646</v>
      </c>
      <c r="H9" s="64">
        <f>'B原料'!H9+'P原料'!H9</f>
        <v>2162190</v>
      </c>
      <c r="I9" s="65">
        <f>'B原料'!I9+'P原料'!I9</f>
        <v>897905</v>
      </c>
      <c r="J9" s="66">
        <f>SUM(D9:I9)</f>
        <v>7773829</v>
      </c>
      <c r="K9" s="71">
        <f>'B原料'!K9+'P原料'!K9</f>
        <v>0</v>
      </c>
      <c r="L9" s="72">
        <f>'B原料'!L9+'P原料'!L9</f>
        <v>0</v>
      </c>
      <c r="M9" s="72">
        <f>'B原料'!M9+'P原料'!M9</f>
        <v>552499</v>
      </c>
      <c r="N9" s="72">
        <f>'B原料'!N9+'P原料'!N9</f>
        <v>0</v>
      </c>
      <c r="O9" s="72">
        <f>'B原料'!O9+'P原料'!O9</f>
        <v>0</v>
      </c>
      <c r="P9" s="71">
        <f>'B原料'!P9+'P原料'!P9</f>
        <v>1759031</v>
      </c>
      <c r="Q9" s="66">
        <f>SUM(K9:P9)</f>
        <v>2311530</v>
      </c>
      <c r="R9" s="67">
        <f>Q9+J9</f>
        <v>10085359</v>
      </c>
      <c r="S9" s="35"/>
    </row>
    <row r="10" spans="1:19" s="36" customFormat="1" ht="13.5" customHeight="1" thickBot="1">
      <c r="A10" s="106"/>
      <c r="B10" s="18" t="s">
        <v>30</v>
      </c>
      <c r="C10" s="40" t="s">
        <v>6</v>
      </c>
      <c r="D10" s="82">
        <f aca="true" t="shared" si="1" ref="D10:R10">IF(D8=0,"",(D9/D8)*1000)</f>
        <v>56126.2328418912</v>
      </c>
      <c r="E10" s="83">
        <f t="shared" si="1"/>
        <v>54745.37837478388</v>
      </c>
      <c r="F10" s="83">
        <f t="shared" si="1"/>
        <v>60544.16551478129</v>
      </c>
      <c r="G10" s="83">
        <f t="shared" si="1"/>
        <v>63267.61436605996</v>
      </c>
      <c r="H10" s="83">
        <f t="shared" si="1"/>
        <v>65834.11990378467</v>
      </c>
      <c r="I10" s="87">
        <f t="shared" si="1"/>
        <v>63739.97302477461</v>
      </c>
      <c r="J10" s="88">
        <f t="shared" si="1"/>
        <v>61382.349225399936</v>
      </c>
      <c r="K10" s="87">
        <f t="shared" si="1"/>
      </c>
      <c r="L10" s="83">
        <f t="shared" si="1"/>
      </c>
      <c r="M10" s="83">
        <f t="shared" si="1"/>
        <v>61320.64372918979</v>
      </c>
      <c r="N10" s="83">
        <f t="shared" si="1"/>
      </c>
      <c r="O10" s="83">
        <f t="shared" si="1"/>
      </c>
      <c r="P10" s="87">
        <f t="shared" si="1"/>
        <v>65435.27267316419</v>
      </c>
      <c r="Q10" s="88">
        <f t="shared" si="1"/>
        <v>64402.37378803076</v>
      </c>
      <c r="R10" s="90">
        <f t="shared" si="1"/>
        <v>62049.23771671855</v>
      </c>
      <c r="S10" s="35"/>
    </row>
    <row r="11" spans="1:19" s="36" customFormat="1" ht="13.5" customHeight="1">
      <c r="A11" s="104" t="s">
        <v>35</v>
      </c>
      <c r="B11" s="37" t="s">
        <v>26</v>
      </c>
      <c r="C11" s="38" t="s">
        <v>4</v>
      </c>
      <c r="D11" s="63">
        <f>'B原料'!D11+'P原料'!D11</f>
        <v>0</v>
      </c>
      <c r="E11" s="64">
        <f>'B原料'!E11+'P原料'!E11</f>
        <v>0</v>
      </c>
      <c r="F11" s="64">
        <f>'B原料'!F11+'P原料'!F11</f>
        <v>0</v>
      </c>
      <c r="G11" s="64">
        <f>'B原料'!G11+'P原料'!G11</f>
        <v>0</v>
      </c>
      <c r="H11" s="64">
        <f>'B原料'!H11+'P原料'!H11</f>
        <v>0</v>
      </c>
      <c r="I11" s="65">
        <f>'B原料'!I11+'P原料'!I11</f>
        <v>0</v>
      </c>
      <c r="J11" s="66">
        <f>SUM(D11:I11)</f>
        <v>0</v>
      </c>
      <c r="K11" s="65">
        <f>'B原料'!K11+'P原料'!K11</f>
        <v>0</v>
      </c>
      <c r="L11" s="64">
        <f>'B原料'!L11+'P原料'!L11</f>
        <v>0</v>
      </c>
      <c r="M11" s="64">
        <f>'B原料'!M11+'P原料'!M11</f>
        <v>0</v>
      </c>
      <c r="N11" s="64">
        <f>'B原料'!N11+'P原料'!N11</f>
        <v>0</v>
      </c>
      <c r="O11" s="64">
        <f>'B原料'!O11+'P原料'!O11</f>
        <v>0</v>
      </c>
      <c r="P11" s="65">
        <f>'B原料'!P11+'P原料'!P11</f>
        <v>0</v>
      </c>
      <c r="Q11" s="66">
        <f>SUM(K11:P11)</f>
        <v>0</v>
      </c>
      <c r="R11" s="67">
        <f>Q11+J11</f>
        <v>0</v>
      </c>
      <c r="S11" s="35"/>
    </row>
    <row r="12" spans="1:19" s="36" customFormat="1" ht="13.5" customHeight="1">
      <c r="A12" s="105"/>
      <c r="B12" s="37" t="s">
        <v>28</v>
      </c>
      <c r="C12" s="38" t="s">
        <v>5</v>
      </c>
      <c r="D12" s="63">
        <f>'B原料'!D12+'P原料'!D12</f>
        <v>0</v>
      </c>
      <c r="E12" s="64">
        <f>'B原料'!E12+'P原料'!E12</f>
        <v>0</v>
      </c>
      <c r="F12" s="64">
        <f>'B原料'!F12+'P原料'!F12</f>
        <v>0</v>
      </c>
      <c r="G12" s="64">
        <f>'B原料'!G12+'P原料'!G12</f>
        <v>0</v>
      </c>
      <c r="H12" s="64">
        <f>'B原料'!H12+'P原料'!H12</f>
        <v>0</v>
      </c>
      <c r="I12" s="65">
        <f>'B原料'!I12+'P原料'!I12</f>
        <v>0</v>
      </c>
      <c r="J12" s="66">
        <f>SUM(D12:I12)</f>
        <v>0</v>
      </c>
      <c r="K12" s="71">
        <f>'B原料'!K12+'P原料'!K12</f>
        <v>0</v>
      </c>
      <c r="L12" s="72">
        <f>'B原料'!L12+'P原料'!L12</f>
        <v>0</v>
      </c>
      <c r="M12" s="72">
        <f>'B原料'!M12+'P原料'!M12</f>
        <v>0</v>
      </c>
      <c r="N12" s="72">
        <f>'B原料'!N12+'P原料'!N12</f>
        <v>0</v>
      </c>
      <c r="O12" s="72">
        <f>'B原料'!O12+'P原料'!O12</f>
        <v>0</v>
      </c>
      <c r="P12" s="71">
        <f>'B原料'!P12+'P原料'!P12</f>
        <v>0</v>
      </c>
      <c r="Q12" s="66">
        <f>SUM(K12:P12)</f>
        <v>0</v>
      </c>
      <c r="R12" s="67">
        <f>Q12+J12</f>
        <v>0</v>
      </c>
      <c r="S12" s="35"/>
    </row>
    <row r="13" spans="1:19" s="36" customFormat="1" ht="13.5" customHeight="1" thickBot="1">
      <c r="A13" s="106"/>
      <c r="B13" s="18" t="s">
        <v>30</v>
      </c>
      <c r="C13" s="40" t="s">
        <v>6</v>
      </c>
      <c r="D13" s="82">
        <f aca="true" t="shared" si="2" ref="D13:R13">IF(D11=0,"",(D12/D11)*1000)</f>
      </c>
      <c r="E13" s="83">
        <f t="shared" si="2"/>
      </c>
      <c r="F13" s="83">
        <f t="shared" si="2"/>
      </c>
      <c r="G13" s="83">
        <f t="shared" si="2"/>
      </c>
      <c r="H13" s="83">
        <f t="shared" si="2"/>
      </c>
      <c r="I13" s="87">
        <f t="shared" si="2"/>
      </c>
      <c r="J13" s="88">
        <f t="shared" si="2"/>
      </c>
      <c r="K13" s="87">
        <f t="shared" si="2"/>
      </c>
      <c r="L13" s="83">
        <f t="shared" si="2"/>
      </c>
      <c r="M13" s="83">
        <f t="shared" si="2"/>
      </c>
      <c r="N13" s="83">
        <f t="shared" si="2"/>
      </c>
      <c r="O13" s="83">
        <f t="shared" si="2"/>
      </c>
      <c r="P13" s="87">
        <f t="shared" si="2"/>
      </c>
      <c r="Q13" s="88">
        <f t="shared" si="2"/>
      </c>
      <c r="R13" s="90">
        <f t="shared" si="2"/>
      </c>
      <c r="S13" s="35"/>
    </row>
    <row r="14" spans="1:19" s="36" customFormat="1" ht="13.5" customHeight="1">
      <c r="A14" s="104" t="s">
        <v>37</v>
      </c>
      <c r="B14" s="37" t="s">
        <v>26</v>
      </c>
      <c r="C14" s="38" t="s">
        <v>4</v>
      </c>
      <c r="D14" s="63">
        <f>'B原料'!D14+'P原料'!D14</f>
        <v>0</v>
      </c>
      <c r="E14" s="64">
        <f>'B原料'!E14+'P原料'!E14</f>
        <v>0</v>
      </c>
      <c r="F14" s="64">
        <f>'B原料'!F14+'P原料'!F14</f>
        <v>0</v>
      </c>
      <c r="G14" s="64">
        <f>'B原料'!G14+'P原料'!G14</f>
        <v>0</v>
      </c>
      <c r="H14" s="64">
        <f>'B原料'!H14+'P原料'!H14</f>
        <v>0</v>
      </c>
      <c r="I14" s="65">
        <f>'B原料'!I14+'P原料'!I14</f>
        <v>0</v>
      </c>
      <c r="J14" s="66">
        <f>SUM(D14:I14)</f>
        <v>0</v>
      </c>
      <c r="K14" s="65">
        <f>'B原料'!K14+'P原料'!K14</f>
        <v>0</v>
      </c>
      <c r="L14" s="64">
        <f>'B原料'!L14+'P原料'!L14</f>
        <v>0</v>
      </c>
      <c r="M14" s="64">
        <f>'B原料'!M14+'P原料'!M14</f>
        <v>0</v>
      </c>
      <c r="N14" s="64">
        <f>'B原料'!N14+'P原料'!N14</f>
        <v>0</v>
      </c>
      <c r="O14" s="64">
        <f>'B原料'!O14+'P原料'!O14</f>
        <v>0</v>
      </c>
      <c r="P14" s="65">
        <f>'B原料'!P14+'P原料'!P14</f>
        <v>0</v>
      </c>
      <c r="Q14" s="66">
        <f>SUM(K14:P14)</f>
        <v>0</v>
      </c>
      <c r="R14" s="67">
        <f>Q14+J14</f>
        <v>0</v>
      </c>
      <c r="S14" s="35"/>
    </row>
    <row r="15" spans="1:19" s="36" customFormat="1" ht="13.5" customHeight="1">
      <c r="A15" s="105"/>
      <c r="B15" s="37" t="s">
        <v>28</v>
      </c>
      <c r="C15" s="38" t="s">
        <v>5</v>
      </c>
      <c r="D15" s="63">
        <f>'B原料'!D15+'P原料'!D15</f>
        <v>0</v>
      </c>
      <c r="E15" s="64">
        <f>'B原料'!E15+'P原料'!E15</f>
        <v>0</v>
      </c>
      <c r="F15" s="64">
        <f>'B原料'!F15+'P原料'!F15</f>
        <v>0</v>
      </c>
      <c r="G15" s="64">
        <f>'B原料'!G15+'P原料'!G15</f>
        <v>0</v>
      </c>
      <c r="H15" s="64">
        <f>'B原料'!H15+'P原料'!H15</f>
        <v>0</v>
      </c>
      <c r="I15" s="65">
        <f>'B原料'!I15+'P原料'!I15</f>
        <v>0</v>
      </c>
      <c r="J15" s="66">
        <f>SUM(D15:I15)</f>
        <v>0</v>
      </c>
      <c r="K15" s="71">
        <f>'B原料'!K15+'P原料'!K15</f>
        <v>0</v>
      </c>
      <c r="L15" s="72">
        <f>'B原料'!L15+'P原料'!L15</f>
        <v>0</v>
      </c>
      <c r="M15" s="72">
        <f>'B原料'!M15+'P原料'!M15</f>
        <v>0</v>
      </c>
      <c r="N15" s="72">
        <f>'B原料'!N15+'P原料'!N15</f>
        <v>0</v>
      </c>
      <c r="O15" s="72">
        <f>'B原料'!O15+'P原料'!O15</f>
        <v>0</v>
      </c>
      <c r="P15" s="71">
        <f>'B原料'!P15+'P原料'!P15</f>
        <v>0</v>
      </c>
      <c r="Q15" s="66">
        <f>SUM(K15:P15)</f>
        <v>0</v>
      </c>
      <c r="R15" s="67">
        <f>Q15+J15</f>
        <v>0</v>
      </c>
      <c r="S15" s="35"/>
    </row>
    <row r="16" spans="1:19" s="36" customFormat="1" ht="13.5" customHeight="1" thickBot="1">
      <c r="A16" s="106"/>
      <c r="B16" s="18" t="s">
        <v>30</v>
      </c>
      <c r="C16" s="40" t="s">
        <v>6</v>
      </c>
      <c r="D16" s="82">
        <f aca="true" t="shared" si="3" ref="D16:R16">IF(D14=0,"",(D15/D14)*1000)</f>
      </c>
      <c r="E16" s="83">
        <f t="shared" si="3"/>
      </c>
      <c r="F16" s="83">
        <f t="shared" si="3"/>
      </c>
      <c r="G16" s="83">
        <f t="shared" si="3"/>
      </c>
      <c r="H16" s="83">
        <f t="shared" si="3"/>
      </c>
      <c r="I16" s="87">
        <f t="shared" si="3"/>
      </c>
      <c r="J16" s="88">
        <f t="shared" si="3"/>
      </c>
      <c r="K16" s="87">
        <f t="shared" si="3"/>
      </c>
      <c r="L16" s="83">
        <f t="shared" si="3"/>
      </c>
      <c r="M16" s="83">
        <f t="shared" si="3"/>
      </c>
      <c r="N16" s="83">
        <f t="shared" si="3"/>
      </c>
      <c r="O16" s="83">
        <f t="shared" si="3"/>
      </c>
      <c r="P16" s="87">
        <f t="shared" si="3"/>
      </c>
      <c r="Q16" s="88">
        <f t="shared" si="3"/>
      </c>
      <c r="R16" s="90">
        <f t="shared" si="3"/>
      </c>
      <c r="S16" s="35"/>
    </row>
    <row r="17" spans="1:19" s="36" customFormat="1" ht="13.5" customHeight="1">
      <c r="A17" s="104" t="s">
        <v>39</v>
      </c>
      <c r="B17" s="37" t="s">
        <v>26</v>
      </c>
      <c r="C17" s="38" t="s">
        <v>4</v>
      </c>
      <c r="D17" s="63">
        <f>'B原料'!D17+'P原料'!D17</f>
        <v>0</v>
      </c>
      <c r="E17" s="64">
        <f>'B原料'!E17+'P原料'!E17</f>
        <v>1800</v>
      </c>
      <c r="F17" s="64">
        <f>'B原料'!F17+'P原料'!F17</f>
        <v>0</v>
      </c>
      <c r="G17" s="64">
        <f>'B原料'!G17+'P原料'!G17</f>
        <v>19880</v>
      </c>
      <c r="H17" s="64">
        <f>'B原料'!H17+'P原料'!H17</f>
        <v>15451</v>
      </c>
      <c r="I17" s="65">
        <f>'B原料'!I17+'P原料'!I17</f>
        <v>7535</v>
      </c>
      <c r="J17" s="66">
        <f>SUM(D17:I17)</f>
        <v>44666</v>
      </c>
      <c r="K17" s="65">
        <f>'B原料'!K17+'P原料'!K17</f>
        <v>9577</v>
      </c>
      <c r="L17" s="64">
        <f>'B原料'!L17+'P原料'!L17</f>
        <v>22974</v>
      </c>
      <c r="M17" s="64">
        <f>'B原料'!M17+'P原料'!M17</f>
        <v>0</v>
      </c>
      <c r="N17" s="64">
        <f>'B原料'!N17+'P原料'!N17</f>
        <v>0</v>
      </c>
      <c r="O17" s="64">
        <f>'B原料'!O17+'P原料'!O17</f>
        <v>0</v>
      </c>
      <c r="P17" s="65">
        <f>'B原料'!P17+'P原料'!P17</f>
        <v>17289</v>
      </c>
      <c r="Q17" s="66">
        <f>SUM(K17:P17)</f>
        <v>49840</v>
      </c>
      <c r="R17" s="67">
        <f>Q17+J17</f>
        <v>94506</v>
      </c>
      <c r="S17" s="35"/>
    </row>
    <row r="18" spans="1:19" s="36" customFormat="1" ht="13.5" customHeight="1">
      <c r="A18" s="105"/>
      <c r="B18" s="37" t="s">
        <v>28</v>
      </c>
      <c r="C18" s="38" t="s">
        <v>5</v>
      </c>
      <c r="D18" s="63">
        <f>'B原料'!D18+'P原料'!D18</f>
        <v>0</v>
      </c>
      <c r="E18" s="64">
        <f>'B原料'!E18+'P原料'!E18</f>
        <v>117202</v>
      </c>
      <c r="F18" s="64">
        <f>'B原料'!F18+'P原料'!F18</f>
        <v>0</v>
      </c>
      <c r="G18" s="64">
        <f>'B原料'!G18+'P原料'!G18</f>
        <v>1206180</v>
      </c>
      <c r="H18" s="64">
        <f>'B原料'!H18+'P原料'!H18</f>
        <v>1034067</v>
      </c>
      <c r="I18" s="65">
        <f>'B原料'!I18+'P原料'!I18</f>
        <v>473819</v>
      </c>
      <c r="J18" s="66">
        <f>SUM(D18:I18)</f>
        <v>2831268</v>
      </c>
      <c r="K18" s="71">
        <f>'B原料'!K18+'P原料'!K18</f>
        <v>586115</v>
      </c>
      <c r="L18" s="72">
        <f>'B原料'!L18+'P原料'!L18</f>
        <v>1443743</v>
      </c>
      <c r="M18" s="72">
        <f>'B原料'!M18+'P原料'!M18</f>
        <v>0</v>
      </c>
      <c r="N18" s="72">
        <f>'B原料'!N18+'P原料'!N18</f>
        <v>0</v>
      </c>
      <c r="O18" s="72">
        <f>'B原料'!O18+'P原料'!O18</f>
        <v>0</v>
      </c>
      <c r="P18" s="71">
        <f>'B原料'!P18+'P原料'!P18</f>
        <v>1147347</v>
      </c>
      <c r="Q18" s="66">
        <f>SUM(K18:P18)</f>
        <v>3177205</v>
      </c>
      <c r="R18" s="67">
        <f>Q18+J18</f>
        <v>6008473</v>
      </c>
      <c r="S18" s="35"/>
    </row>
    <row r="19" spans="1:19" s="36" customFormat="1" ht="13.5" customHeight="1" thickBot="1">
      <c r="A19" s="106"/>
      <c r="B19" s="18" t="s">
        <v>30</v>
      </c>
      <c r="C19" s="40" t="s">
        <v>6</v>
      </c>
      <c r="D19" s="82">
        <f aca="true" t="shared" si="4" ref="D19:R19">IF(D17=0,"",(D18/D17)*1000)</f>
      </c>
      <c r="E19" s="83">
        <f t="shared" si="4"/>
        <v>65112.222222222226</v>
      </c>
      <c r="F19" s="83">
        <f t="shared" si="4"/>
      </c>
      <c r="G19" s="83">
        <f t="shared" si="4"/>
        <v>60673.03822937626</v>
      </c>
      <c r="H19" s="83">
        <f t="shared" si="4"/>
        <v>66925.57116044269</v>
      </c>
      <c r="I19" s="87">
        <f t="shared" si="4"/>
        <v>62882.41539482416</v>
      </c>
      <c r="J19" s="88">
        <f t="shared" si="4"/>
        <v>63387.54309765818</v>
      </c>
      <c r="K19" s="87">
        <f t="shared" si="4"/>
        <v>61200.27148376318</v>
      </c>
      <c r="L19" s="83">
        <f t="shared" si="4"/>
        <v>62842.47410115783</v>
      </c>
      <c r="M19" s="83">
        <f t="shared" si="4"/>
      </c>
      <c r="N19" s="83">
        <f t="shared" si="4"/>
      </c>
      <c r="O19" s="83">
        <f t="shared" si="4"/>
      </c>
      <c r="P19" s="87">
        <f t="shared" si="4"/>
        <v>66362.83185840708</v>
      </c>
      <c r="Q19" s="88">
        <f t="shared" si="4"/>
        <v>63748.093900481545</v>
      </c>
      <c r="R19" s="90">
        <f t="shared" si="4"/>
        <v>63577.688189109685</v>
      </c>
      <c r="S19" s="35"/>
    </row>
    <row r="20" spans="1:19" s="36" customFormat="1" ht="13.5" customHeight="1">
      <c r="A20" s="113" t="s">
        <v>41</v>
      </c>
      <c r="B20" s="37" t="s">
        <v>26</v>
      </c>
      <c r="C20" s="38" t="s">
        <v>4</v>
      </c>
      <c r="D20" s="63">
        <f>'B原料'!D20+'P原料'!D20</f>
        <v>0</v>
      </c>
      <c r="E20" s="64">
        <f>'B原料'!E20+'P原料'!E20</f>
        <v>26693</v>
      </c>
      <c r="F20" s="64">
        <f>'B原料'!F20+'P原料'!F20</f>
        <v>3477</v>
      </c>
      <c r="G20" s="64">
        <f>'B原料'!G20+'P原料'!G20</f>
        <v>13181</v>
      </c>
      <c r="H20" s="64">
        <f>'B原料'!H20+'P原料'!H20</f>
        <v>21480</v>
      </c>
      <c r="I20" s="65">
        <f>'B原料'!I20+'P原料'!I20</f>
        <v>7913</v>
      </c>
      <c r="J20" s="66">
        <f>SUM(D20:I20)</f>
        <v>72744</v>
      </c>
      <c r="K20" s="65">
        <f>'B原料'!K20+'P原料'!K20</f>
        <v>0</v>
      </c>
      <c r="L20" s="64">
        <f>'B原料'!L20+'P原料'!L20</f>
        <v>26098</v>
      </c>
      <c r="M20" s="64">
        <f>'B原料'!M20+'P原料'!M20</f>
        <v>5200</v>
      </c>
      <c r="N20" s="64">
        <f>'B原料'!N20+'P原料'!N20</f>
        <v>0</v>
      </c>
      <c r="O20" s="64">
        <f>'B原料'!O20+'P原料'!O20</f>
        <v>14357</v>
      </c>
      <c r="P20" s="65">
        <f>'B原料'!P20+'P原料'!P20</f>
        <v>7851</v>
      </c>
      <c r="Q20" s="66">
        <f>SUM(K20:P20)</f>
        <v>53506</v>
      </c>
      <c r="R20" s="67">
        <f>Q20+J20</f>
        <v>126250</v>
      </c>
      <c r="S20" s="35"/>
    </row>
    <row r="21" spans="1:19" s="36" customFormat="1" ht="13.5" customHeight="1">
      <c r="A21" s="114"/>
      <c r="B21" s="37" t="s">
        <v>28</v>
      </c>
      <c r="C21" s="38" t="s">
        <v>5</v>
      </c>
      <c r="D21" s="63">
        <f>'B原料'!D21+'P原料'!D21</f>
        <v>0</v>
      </c>
      <c r="E21" s="64">
        <f>'B原料'!E21+'P原料'!E21</f>
        <v>1529800</v>
      </c>
      <c r="F21" s="64">
        <f>'B原料'!F21+'P原料'!F21</f>
        <v>206037</v>
      </c>
      <c r="G21" s="64">
        <f>'B原料'!G21+'P原料'!G21</f>
        <v>785077</v>
      </c>
      <c r="H21" s="64">
        <f>'B原料'!H21+'P原料'!H21</f>
        <v>1451281</v>
      </c>
      <c r="I21" s="65">
        <f>'B原料'!I21+'P原料'!I21</f>
        <v>534119</v>
      </c>
      <c r="J21" s="66">
        <f>SUM(D21:I21)</f>
        <v>4506314</v>
      </c>
      <c r="K21" s="71">
        <f>'B原料'!K21+'P原料'!K21</f>
        <v>0</v>
      </c>
      <c r="L21" s="72">
        <f>'B原料'!L21+'P原料'!L21</f>
        <v>1702214</v>
      </c>
      <c r="M21" s="72">
        <f>'B原料'!M21+'P原料'!M21</f>
        <v>308602</v>
      </c>
      <c r="N21" s="72">
        <f>'B原料'!N21+'P原料'!N21</f>
        <v>0</v>
      </c>
      <c r="O21" s="72">
        <f>'B原料'!O21+'P原料'!O21</f>
        <v>948905</v>
      </c>
      <c r="P21" s="71">
        <f>'B原料'!P21+'P原料'!P21</f>
        <v>524647</v>
      </c>
      <c r="Q21" s="66">
        <f>SUM(K21:P21)</f>
        <v>3484368</v>
      </c>
      <c r="R21" s="67">
        <f>Q21+J21</f>
        <v>7990682</v>
      </c>
      <c r="S21" s="35"/>
    </row>
    <row r="22" spans="1:19" s="36" customFormat="1" ht="13.5" customHeight="1" thickBot="1">
      <c r="A22" s="115"/>
      <c r="B22" s="18" t="s">
        <v>30</v>
      </c>
      <c r="C22" s="40" t="s">
        <v>6</v>
      </c>
      <c r="D22" s="82">
        <f aca="true" t="shared" si="5" ref="D22:R22">IF(D20=0,"",(D21/D20)*1000)</f>
      </c>
      <c r="E22" s="83">
        <f t="shared" si="5"/>
        <v>57310.905480837675</v>
      </c>
      <c r="F22" s="83">
        <f t="shared" si="5"/>
        <v>59257.11820534944</v>
      </c>
      <c r="G22" s="83">
        <f t="shared" si="5"/>
        <v>59561.26242318488</v>
      </c>
      <c r="H22" s="83">
        <f t="shared" si="5"/>
        <v>67564.29236499069</v>
      </c>
      <c r="I22" s="87">
        <f t="shared" si="5"/>
        <v>67498.92581827374</v>
      </c>
      <c r="J22" s="88">
        <f t="shared" si="5"/>
        <v>61947.56955900143</v>
      </c>
      <c r="K22" s="87">
        <f t="shared" si="5"/>
      </c>
      <c r="L22" s="83">
        <f t="shared" si="5"/>
        <v>65223.92520499655</v>
      </c>
      <c r="M22" s="83">
        <f t="shared" si="5"/>
        <v>59346.53846153847</v>
      </c>
      <c r="N22" s="83">
        <f t="shared" si="5"/>
      </c>
      <c r="O22" s="83">
        <f t="shared" si="5"/>
        <v>66093.54321933552</v>
      </c>
      <c r="P22" s="87">
        <f t="shared" si="5"/>
        <v>66825.49993631385</v>
      </c>
      <c r="Q22" s="88">
        <f t="shared" si="5"/>
        <v>65121.0705341457</v>
      </c>
      <c r="R22" s="90">
        <f t="shared" si="5"/>
        <v>63292.53069306931</v>
      </c>
      <c r="S22" s="35"/>
    </row>
    <row r="23" spans="1:19" s="36" customFormat="1" ht="13.5" customHeight="1">
      <c r="A23" s="104" t="s">
        <v>42</v>
      </c>
      <c r="B23" s="37" t="s">
        <v>26</v>
      </c>
      <c r="C23" s="38" t="s">
        <v>4</v>
      </c>
      <c r="D23" s="63">
        <f>'B原料'!D23+'P原料'!D23</f>
        <v>28394</v>
      </c>
      <c r="E23" s="64">
        <f>'B原料'!E23+'P原料'!E23</f>
        <v>0</v>
      </c>
      <c r="F23" s="64">
        <f>'B原料'!F23+'P原料'!F23</f>
        <v>0</v>
      </c>
      <c r="G23" s="64">
        <f>'B原料'!G23+'P原料'!G23</f>
        <v>7200</v>
      </c>
      <c r="H23" s="64">
        <f>'B原料'!H23+'P原料'!H23</f>
        <v>22023</v>
      </c>
      <c r="I23" s="65">
        <f>'B原料'!I23+'P原料'!I23</f>
        <v>0</v>
      </c>
      <c r="J23" s="66">
        <f>SUM(D23:I23)</f>
        <v>57617</v>
      </c>
      <c r="K23" s="65">
        <f>'B原料'!K23+'P原料'!K23</f>
        <v>17933</v>
      </c>
      <c r="L23" s="64">
        <f>'B原料'!L23+'P原料'!L23</f>
        <v>19013</v>
      </c>
      <c r="M23" s="64">
        <f>'B原料'!M23+'P原料'!M23</f>
        <v>0</v>
      </c>
      <c r="N23" s="64">
        <f>'B原料'!N23+'P原料'!N23</f>
        <v>7000</v>
      </c>
      <c r="O23" s="64">
        <f>'B原料'!O23+'P原料'!O23</f>
        <v>7000</v>
      </c>
      <c r="P23" s="65">
        <f>'B原料'!P23+'P原料'!P23</f>
        <v>0</v>
      </c>
      <c r="Q23" s="66">
        <f>SUM(K23:P23)</f>
        <v>50946</v>
      </c>
      <c r="R23" s="67">
        <f>Q23+J23</f>
        <v>108563</v>
      </c>
      <c r="S23" s="35"/>
    </row>
    <row r="24" spans="1:19" s="36" customFormat="1" ht="13.5" customHeight="1">
      <c r="A24" s="105"/>
      <c r="B24" s="37" t="s">
        <v>28</v>
      </c>
      <c r="C24" s="38" t="s">
        <v>5</v>
      </c>
      <c r="D24" s="63">
        <f>'B原料'!D24+'P原料'!D24</f>
        <v>1818667</v>
      </c>
      <c r="E24" s="64">
        <f>'B原料'!E24+'P原料'!E24</f>
        <v>0</v>
      </c>
      <c r="F24" s="64">
        <f>'B原料'!F24+'P原料'!F24</f>
        <v>0</v>
      </c>
      <c r="G24" s="64">
        <f>'B原料'!G24+'P原料'!G24</f>
        <v>426483</v>
      </c>
      <c r="H24" s="64">
        <f>'B原料'!H24+'P原料'!H24</f>
        <v>1392801</v>
      </c>
      <c r="I24" s="65">
        <f>'B原料'!I24+'P原料'!I24</f>
        <v>0</v>
      </c>
      <c r="J24" s="66">
        <f>SUM(D24:I24)</f>
        <v>3637951</v>
      </c>
      <c r="K24" s="71">
        <f>'B原料'!K24+'P原料'!K24</f>
        <v>1241460</v>
      </c>
      <c r="L24" s="72">
        <f>'B原料'!L24+'P原料'!L24</f>
        <v>1310700</v>
      </c>
      <c r="M24" s="72">
        <f>'B原料'!M24+'P原料'!M24</f>
        <v>0</v>
      </c>
      <c r="N24" s="72">
        <f>'B原料'!N24+'P原料'!N24</f>
        <v>434135</v>
      </c>
      <c r="O24" s="72">
        <f>'B原料'!O24+'P原料'!O24</f>
        <v>503729</v>
      </c>
      <c r="P24" s="71">
        <f>'B原料'!P24+'P原料'!P24</f>
        <v>0</v>
      </c>
      <c r="Q24" s="66">
        <f>SUM(K24:P24)</f>
        <v>3490024</v>
      </c>
      <c r="R24" s="67">
        <f>Q24+J24</f>
        <v>7127975</v>
      </c>
      <c r="S24" s="35"/>
    </row>
    <row r="25" spans="1:19" s="36" customFormat="1" ht="13.5" customHeight="1" thickBot="1">
      <c r="A25" s="106"/>
      <c r="B25" s="18" t="s">
        <v>30</v>
      </c>
      <c r="C25" s="40" t="s">
        <v>6</v>
      </c>
      <c r="D25" s="82">
        <f aca="true" t="shared" si="6" ref="D25:R25">IF(D23=0,"",(D24/D23)*1000)</f>
        <v>64051.10234556597</v>
      </c>
      <c r="E25" s="83">
        <f t="shared" si="6"/>
      </c>
      <c r="F25" s="83">
        <f t="shared" si="6"/>
      </c>
      <c r="G25" s="83">
        <f t="shared" si="6"/>
        <v>59233.75</v>
      </c>
      <c r="H25" s="83">
        <f t="shared" si="6"/>
        <v>63243.018662307586</v>
      </c>
      <c r="I25" s="87">
        <f t="shared" si="6"/>
      </c>
      <c r="J25" s="88">
        <f t="shared" si="6"/>
        <v>63140.23638856588</v>
      </c>
      <c r="K25" s="87">
        <f t="shared" si="6"/>
        <v>69227.680811911</v>
      </c>
      <c r="L25" s="83">
        <f t="shared" si="6"/>
        <v>68937.04307579024</v>
      </c>
      <c r="M25" s="83">
        <f t="shared" si="6"/>
      </c>
      <c r="N25" s="83">
        <f t="shared" si="6"/>
        <v>62019.28571428572</v>
      </c>
      <c r="O25" s="83">
        <f t="shared" si="6"/>
        <v>71961.28571428571</v>
      </c>
      <c r="P25" s="87">
        <f t="shared" si="6"/>
      </c>
      <c r="Q25" s="88">
        <f t="shared" si="6"/>
        <v>68504.37718368469</v>
      </c>
      <c r="R25" s="90">
        <f t="shared" si="6"/>
        <v>65657.49841106086</v>
      </c>
      <c r="S25" s="35"/>
    </row>
    <row r="26" spans="1:19" s="36" customFormat="1" ht="13.5" customHeight="1">
      <c r="A26" s="104" t="s">
        <v>44</v>
      </c>
      <c r="B26" s="37" t="s">
        <v>26</v>
      </c>
      <c r="C26" s="38" t="s">
        <v>4</v>
      </c>
      <c r="D26" s="63">
        <f>'B原料'!D26+'P原料'!D26</f>
        <v>0</v>
      </c>
      <c r="E26" s="64">
        <f>'B原料'!E26+'P原料'!E26</f>
        <v>0</v>
      </c>
      <c r="F26" s="64">
        <f>'B原料'!F26+'P原料'!F26</f>
        <v>0</v>
      </c>
      <c r="G26" s="64">
        <f>'B原料'!G26+'P原料'!G26</f>
        <v>0</v>
      </c>
      <c r="H26" s="64">
        <f>'B原料'!H26+'P原料'!H26</f>
        <v>0</v>
      </c>
      <c r="I26" s="65">
        <f>'B原料'!I26+'P原料'!I26</f>
        <v>0</v>
      </c>
      <c r="J26" s="66">
        <f>SUM(D26:I26)</f>
        <v>0</v>
      </c>
      <c r="K26" s="65">
        <f>'B原料'!K26+'P原料'!K26</f>
        <v>0</v>
      </c>
      <c r="L26" s="64">
        <f>'B原料'!L26+'P原料'!L26</f>
        <v>0</v>
      </c>
      <c r="M26" s="64">
        <f>'B原料'!M26+'P原料'!M26</f>
        <v>0</v>
      </c>
      <c r="N26" s="64">
        <f>'B原料'!N26+'P原料'!N26</f>
        <v>0</v>
      </c>
      <c r="O26" s="64">
        <f>'B原料'!O26+'P原料'!O26</f>
        <v>0</v>
      </c>
      <c r="P26" s="65">
        <f>'B原料'!P26+'P原料'!P26</f>
        <v>0</v>
      </c>
      <c r="Q26" s="66">
        <f>SUM(K26:P26)</f>
        <v>0</v>
      </c>
      <c r="R26" s="67">
        <f>Q26+J26</f>
        <v>0</v>
      </c>
      <c r="S26" s="35"/>
    </row>
    <row r="27" spans="1:19" s="36" customFormat="1" ht="13.5" customHeight="1">
      <c r="A27" s="105"/>
      <c r="B27" s="37" t="s">
        <v>28</v>
      </c>
      <c r="C27" s="38" t="s">
        <v>5</v>
      </c>
      <c r="D27" s="63">
        <f>'B原料'!D27+'P原料'!D27</f>
        <v>0</v>
      </c>
      <c r="E27" s="64">
        <f>'B原料'!E27+'P原料'!E27</f>
        <v>0</v>
      </c>
      <c r="F27" s="64">
        <f>'B原料'!F27+'P原料'!F27</f>
        <v>0</v>
      </c>
      <c r="G27" s="64">
        <f>'B原料'!G27+'P原料'!G27</f>
        <v>0</v>
      </c>
      <c r="H27" s="64">
        <f>'B原料'!H27+'P原料'!H27</f>
        <v>0</v>
      </c>
      <c r="I27" s="65">
        <f>'B原料'!I27+'P原料'!I27</f>
        <v>0</v>
      </c>
      <c r="J27" s="66">
        <f>SUM(D27:I27)</f>
        <v>0</v>
      </c>
      <c r="K27" s="71">
        <f>'B原料'!K27+'P原料'!K27</f>
        <v>0</v>
      </c>
      <c r="L27" s="72">
        <f>'B原料'!L27+'P原料'!L27</f>
        <v>0</v>
      </c>
      <c r="M27" s="72">
        <f>'B原料'!M27+'P原料'!M27</f>
        <v>0</v>
      </c>
      <c r="N27" s="72">
        <f>'B原料'!N27+'P原料'!N27</f>
        <v>0</v>
      </c>
      <c r="O27" s="72">
        <f>'B原料'!O27+'P原料'!O27</f>
        <v>0</v>
      </c>
      <c r="P27" s="71">
        <f>'B原料'!P27+'P原料'!P27</f>
        <v>0</v>
      </c>
      <c r="Q27" s="66">
        <f>SUM(K27:P27)</f>
        <v>0</v>
      </c>
      <c r="R27" s="67">
        <f>Q27+J27</f>
        <v>0</v>
      </c>
      <c r="S27" s="35"/>
    </row>
    <row r="28" spans="1:19" s="36" customFormat="1" ht="13.5" customHeight="1" thickBot="1">
      <c r="A28" s="106"/>
      <c r="B28" s="18" t="s">
        <v>30</v>
      </c>
      <c r="C28" s="40" t="s">
        <v>6</v>
      </c>
      <c r="D28" s="82">
        <f aca="true" t="shared" si="7" ref="D28:R28">IF(D26=0,"",(D27/D26)*1000)</f>
      </c>
      <c r="E28" s="83">
        <f t="shared" si="7"/>
      </c>
      <c r="F28" s="83">
        <f t="shared" si="7"/>
      </c>
      <c r="G28" s="83">
        <f t="shared" si="7"/>
      </c>
      <c r="H28" s="83">
        <f t="shared" si="7"/>
      </c>
      <c r="I28" s="87">
        <f t="shared" si="7"/>
      </c>
      <c r="J28" s="88">
        <f t="shared" si="7"/>
      </c>
      <c r="K28" s="87">
        <f t="shared" si="7"/>
      </c>
      <c r="L28" s="83">
        <f t="shared" si="7"/>
      </c>
      <c r="M28" s="83">
        <f t="shared" si="7"/>
      </c>
      <c r="N28" s="83">
        <f t="shared" si="7"/>
      </c>
      <c r="O28" s="83">
        <f t="shared" si="7"/>
      </c>
      <c r="P28" s="87">
        <f t="shared" si="7"/>
      </c>
      <c r="Q28" s="88">
        <f t="shared" si="7"/>
      </c>
      <c r="R28" s="90">
        <f t="shared" si="7"/>
      </c>
      <c r="S28" s="35"/>
    </row>
    <row r="29" spans="1:19" s="36" customFormat="1" ht="13.5" customHeight="1">
      <c r="A29" s="104" t="s">
        <v>46</v>
      </c>
      <c r="B29" s="37" t="s">
        <v>26</v>
      </c>
      <c r="C29" s="38" t="s">
        <v>4</v>
      </c>
      <c r="D29" s="63">
        <f>'B原料'!D29+'P原料'!D29</f>
        <v>0</v>
      </c>
      <c r="E29" s="64">
        <f>'B原料'!E29+'P原料'!E29</f>
        <v>0</v>
      </c>
      <c r="F29" s="64">
        <f>'B原料'!F29+'P原料'!F29</f>
        <v>0</v>
      </c>
      <c r="G29" s="64">
        <f>'B原料'!G29+'P原料'!G29</f>
        <v>0</v>
      </c>
      <c r="H29" s="64">
        <f>'B原料'!H29+'P原料'!H29</f>
        <v>0</v>
      </c>
      <c r="I29" s="65">
        <f>'B原料'!I29+'P原料'!I29</f>
        <v>0</v>
      </c>
      <c r="J29" s="66">
        <f>SUM(D29:I29)</f>
        <v>0</v>
      </c>
      <c r="K29" s="65">
        <f>'B原料'!K29+'P原料'!K29</f>
        <v>0</v>
      </c>
      <c r="L29" s="64">
        <f>'B原料'!L29+'P原料'!L29</f>
        <v>0</v>
      </c>
      <c r="M29" s="64">
        <f>'B原料'!M29+'P原料'!M29</f>
        <v>0</v>
      </c>
      <c r="N29" s="64">
        <f>'B原料'!N29+'P原料'!N29</f>
        <v>0</v>
      </c>
      <c r="O29" s="64">
        <f>'B原料'!O29+'P原料'!O29</f>
        <v>0</v>
      </c>
      <c r="P29" s="65">
        <f>'B原料'!P29+'P原料'!P29</f>
        <v>0</v>
      </c>
      <c r="Q29" s="66">
        <f>SUM(K29:P29)</f>
        <v>0</v>
      </c>
      <c r="R29" s="67">
        <f>Q29+J29</f>
        <v>0</v>
      </c>
      <c r="S29" s="35"/>
    </row>
    <row r="30" spans="1:19" s="36" customFormat="1" ht="13.5" customHeight="1">
      <c r="A30" s="105"/>
      <c r="B30" s="37" t="s">
        <v>28</v>
      </c>
      <c r="C30" s="38" t="s">
        <v>5</v>
      </c>
      <c r="D30" s="63">
        <f>'B原料'!D30+'P原料'!D30</f>
        <v>0</v>
      </c>
      <c r="E30" s="64">
        <f>'B原料'!E30+'P原料'!E30</f>
        <v>0</v>
      </c>
      <c r="F30" s="64">
        <f>'B原料'!F30+'P原料'!F30</f>
        <v>0</v>
      </c>
      <c r="G30" s="64">
        <f>'B原料'!G30+'P原料'!G30</f>
        <v>0</v>
      </c>
      <c r="H30" s="64">
        <f>'B原料'!H30+'P原料'!H30</f>
        <v>0</v>
      </c>
      <c r="I30" s="65">
        <f>'B原料'!I30+'P原料'!I30</f>
        <v>0</v>
      </c>
      <c r="J30" s="66">
        <f>SUM(D30:I30)</f>
        <v>0</v>
      </c>
      <c r="K30" s="71">
        <f>'B原料'!K30+'P原料'!K30</f>
        <v>0</v>
      </c>
      <c r="L30" s="72">
        <f>'B原料'!L30+'P原料'!L30</f>
        <v>0</v>
      </c>
      <c r="M30" s="72">
        <f>'B原料'!M30+'P原料'!M30</f>
        <v>0</v>
      </c>
      <c r="N30" s="72">
        <f>'B原料'!N30+'P原料'!N30</f>
        <v>0</v>
      </c>
      <c r="O30" s="72">
        <f>'B原料'!O30+'P原料'!O30</f>
        <v>0</v>
      </c>
      <c r="P30" s="71">
        <f>'B原料'!P30+'P原料'!P30</f>
        <v>0</v>
      </c>
      <c r="Q30" s="66">
        <f>SUM(K30:P30)</f>
        <v>0</v>
      </c>
      <c r="R30" s="67">
        <f>Q30+J30</f>
        <v>0</v>
      </c>
      <c r="S30" s="35"/>
    </row>
    <row r="31" spans="1:19" s="36" customFormat="1" ht="13.5" customHeight="1" thickBot="1">
      <c r="A31" s="106"/>
      <c r="B31" s="18" t="s">
        <v>30</v>
      </c>
      <c r="C31" s="40" t="s">
        <v>6</v>
      </c>
      <c r="D31" s="82">
        <f aca="true" t="shared" si="8" ref="D31:R31">IF(D29=0,"",(D30/D29)*1000)</f>
      </c>
      <c r="E31" s="83">
        <f t="shared" si="8"/>
      </c>
      <c r="F31" s="83">
        <f t="shared" si="8"/>
      </c>
      <c r="G31" s="83">
        <f t="shared" si="8"/>
      </c>
      <c r="H31" s="83">
        <f t="shared" si="8"/>
      </c>
      <c r="I31" s="87">
        <f t="shared" si="8"/>
      </c>
      <c r="J31" s="88">
        <f t="shared" si="8"/>
      </c>
      <c r="K31" s="87">
        <f t="shared" si="8"/>
      </c>
      <c r="L31" s="83">
        <f t="shared" si="8"/>
      </c>
      <c r="M31" s="83">
        <f t="shared" si="8"/>
      </c>
      <c r="N31" s="83">
        <f t="shared" si="8"/>
      </c>
      <c r="O31" s="83">
        <f t="shared" si="8"/>
      </c>
      <c r="P31" s="87">
        <f t="shared" si="8"/>
      </c>
      <c r="Q31" s="88">
        <f t="shared" si="8"/>
      </c>
      <c r="R31" s="90">
        <f t="shared" si="8"/>
      </c>
      <c r="S31" s="35"/>
    </row>
    <row r="32" spans="1:19" s="36" customFormat="1" ht="13.5" customHeight="1">
      <c r="A32" s="104" t="s">
        <v>48</v>
      </c>
      <c r="B32" s="37" t="s">
        <v>26</v>
      </c>
      <c r="C32" s="38" t="s">
        <v>4</v>
      </c>
      <c r="D32" s="63">
        <f>'B原料'!D32+'P原料'!D32</f>
        <v>0</v>
      </c>
      <c r="E32" s="64">
        <f>'B原料'!E32+'P原料'!E32</f>
        <v>0</v>
      </c>
      <c r="F32" s="64">
        <f>'B原料'!F32+'P原料'!F32</f>
        <v>0</v>
      </c>
      <c r="G32" s="64">
        <f>'B原料'!G32+'P原料'!G32</f>
        <v>0</v>
      </c>
      <c r="H32" s="64">
        <f>'B原料'!H32+'P原料'!H32</f>
        <v>0</v>
      </c>
      <c r="I32" s="65">
        <f>'B原料'!I32+'P原料'!I32</f>
        <v>0</v>
      </c>
      <c r="J32" s="66">
        <f>SUM(D32:I32)</f>
        <v>0</v>
      </c>
      <c r="K32" s="65">
        <f>'B原料'!K32+'P原料'!K32</f>
        <v>0</v>
      </c>
      <c r="L32" s="64">
        <f>'B原料'!L32+'P原料'!L32</f>
        <v>0</v>
      </c>
      <c r="M32" s="64">
        <f>'B原料'!M32+'P原料'!M32</f>
        <v>0</v>
      </c>
      <c r="N32" s="64">
        <f>'B原料'!N32+'P原料'!N32</f>
        <v>0</v>
      </c>
      <c r="O32" s="64">
        <f>'B原料'!O32+'P原料'!O32</f>
        <v>0</v>
      </c>
      <c r="P32" s="65">
        <f>'B原料'!P32+'P原料'!P32</f>
        <v>0</v>
      </c>
      <c r="Q32" s="66">
        <f>SUM(K32:P32)</f>
        <v>0</v>
      </c>
      <c r="R32" s="67">
        <f>Q32+J32</f>
        <v>0</v>
      </c>
      <c r="S32" s="35"/>
    </row>
    <row r="33" spans="1:19" s="36" customFormat="1" ht="13.5" customHeight="1">
      <c r="A33" s="105"/>
      <c r="B33" s="37" t="s">
        <v>28</v>
      </c>
      <c r="C33" s="38" t="s">
        <v>5</v>
      </c>
      <c r="D33" s="63">
        <f>'B原料'!D33+'P原料'!D33</f>
        <v>0</v>
      </c>
      <c r="E33" s="64">
        <f>'B原料'!E33+'P原料'!E33</f>
        <v>0</v>
      </c>
      <c r="F33" s="64">
        <f>'B原料'!F33+'P原料'!F33</f>
        <v>0</v>
      </c>
      <c r="G33" s="64">
        <f>'B原料'!G33+'P原料'!G33</f>
        <v>0</v>
      </c>
      <c r="H33" s="64">
        <f>'B原料'!H33+'P原料'!H33</f>
        <v>0</v>
      </c>
      <c r="I33" s="65">
        <f>'B原料'!I33+'P原料'!I33</f>
        <v>0</v>
      </c>
      <c r="J33" s="66">
        <f>SUM(D33:I33)</f>
        <v>0</v>
      </c>
      <c r="K33" s="71">
        <f>'B原料'!K33+'P原料'!K33</f>
        <v>0</v>
      </c>
      <c r="L33" s="72">
        <f>'B原料'!L33+'P原料'!L33</f>
        <v>0</v>
      </c>
      <c r="M33" s="72">
        <f>'B原料'!M33+'P原料'!M33</f>
        <v>0</v>
      </c>
      <c r="N33" s="72">
        <f>'B原料'!N33+'P原料'!N33</f>
        <v>0</v>
      </c>
      <c r="O33" s="72">
        <f>'B原料'!O33+'P原料'!O33</f>
        <v>0</v>
      </c>
      <c r="P33" s="71">
        <f>'B原料'!P33+'P原料'!P33</f>
        <v>0</v>
      </c>
      <c r="Q33" s="66">
        <f>SUM(K33:P33)</f>
        <v>0</v>
      </c>
      <c r="R33" s="67">
        <f>Q33+J33</f>
        <v>0</v>
      </c>
      <c r="S33" s="35"/>
    </row>
    <row r="34" spans="1:19" s="36" customFormat="1" ht="13.5" customHeight="1" thickBot="1">
      <c r="A34" s="106"/>
      <c r="B34" s="18" t="s">
        <v>30</v>
      </c>
      <c r="C34" s="40" t="s">
        <v>6</v>
      </c>
      <c r="D34" s="82">
        <f aca="true" t="shared" si="9" ref="D34:R34">IF(D32=0,"",(D33/D32)*1000)</f>
      </c>
      <c r="E34" s="83">
        <f t="shared" si="9"/>
      </c>
      <c r="F34" s="83">
        <f t="shared" si="9"/>
      </c>
      <c r="G34" s="83">
        <f t="shared" si="9"/>
      </c>
      <c r="H34" s="83">
        <f t="shared" si="9"/>
      </c>
      <c r="I34" s="87">
        <f t="shared" si="9"/>
      </c>
      <c r="J34" s="88">
        <f t="shared" si="9"/>
      </c>
      <c r="K34" s="87">
        <f t="shared" si="9"/>
      </c>
      <c r="L34" s="83">
        <f t="shared" si="9"/>
      </c>
      <c r="M34" s="83">
        <f t="shared" si="9"/>
      </c>
      <c r="N34" s="83">
        <f t="shared" si="9"/>
      </c>
      <c r="O34" s="83">
        <f t="shared" si="9"/>
      </c>
      <c r="P34" s="87">
        <f t="shared" si="9"/>
      </c>
      <c r="Q34" s="88">
        <f t="shared" si="9"/>
      </c>
      <c r="R34" s="90">
        <f t="shared" si="9"/>
      </c>
      <c r="S34" s="35"/>
    </row>
    <row r="35" spans="1:19" s="36" customFormat="1" ht="13.5" customHeight="1">
      <c r="A35" s="104" t="s">
        <v>50</v>
      </c>
      <c r="B35" s="37" t="s">
        <v>26</v>
      </c>
      <c r="C35" s="38" t="s">
        <v>4</v>
      </c>
      <c r="D35" s="63">
        <f>'B原料'!D35+'P原料'!D35</f>
        <v>0</v>
      </c>
      <c r="E35" s="64">
        <f>'B原料'!E35+'P原料'!E35</f>
        <v>0</v>
      </c>
      <c r="F35" s="64">
        <f>'B原料'!F35+'P原料'!F35</f>
        <v>0</v>
      </c>
      <c r="G35" s="64">
        <f>'B原料'!G35+'P原料'!G35</f>
        <v>0</v>
      </c>
      <c r="H35" s="64">
        <f>'B原料'!H35+'P原料'!H35</f>
        <v>0</v>
      </c>
      <c r="I35" s="65">
        <f>'B原料'!I35+'P原料'!I35</f>
        <v>0</v>
      </c>
      <c r="J35" s="66">
        <f>SUM(D35:I35)</f>
        <v>0</v>
      </c>
      <c r="K35" s="65">
        <f>'B原料'!K35+'P原料'!K35</f>
        <v>0</v>
      </c>
      <c r="L35" s="64">
        <f>'B原料'!L35+'P原料'!L35</f>
        <v>0</v>
      </c>
      <c r="M35" s="64">
        <f>'B原料'!M35+'P原料'!M35</f>
        <v>0</v>
      </c>
      <c r="N35" s="64">
        <f>'B原料'!N35+'P原料'!N35</f>
        <v>0</v>
      </c>
      <c r="O35" s="64">
        <f>'B原料'!O35+'P原料'!O35</f>
        <v>0</v>
      </c>
      <c r="P35" s="65">
        <f>'B原料'!P35+'P原料'!P35</f>
        <v>0</v>
      </c>
      <c r="Q35" s="66">
        <f>SUM(K35:P35)</f>
        <v>0</v>
      </c>
      <c r="R35" s="67">
        <f>Q35+J35</f>
        <v>0</v>
      </c>
      <c r="S35" s="35"/>
    </row>
    <row r="36" spans="1:19" s="36" customFormat="1" ht="13.5" customHeight="1">
      <c r="A36" s="105"/>
      <c r="B36" s="37" t="s">
        <v>28</v>
      </c>
      <c r="C36" s="38" t="s">
        <v>5</v>
      </c>
      <c r="D36" s="63">
        <f>'B原料'!D36+'P原料'!D36</f>
        <v>0</v>
      </c>
      <c r="E36" s="64">
        <f>'B原料'!E36+'P原料'!E36</f>
        <v>0</v>
      </c>
      <c r="F36" s="64">
        <f>'B原料'!F36+'P原料'!F36</f>
        <v>0</v>
      </c>
      <c r="G36" s="64">
        <f>'B原料'!G36+'P原料'!G36</f>
        <v>0</v>
      </c>
      <c r="H36" s="64">
        <f>'B原料'!H36+'P原料'!H36</f>
        <v>0</v>
      </c>
      <c r="I36" s="65">
        <f>'B原料'!I36+'P原料'!I36</f>
        <v>0</v>
      </c>
      <c r="J36" s="66">
        <f>SUM(D36:I36)</f>
        <v>0</v>
      </c>
      <c r="K36" s="71">
        <f>'B原料'!K36+'P原料'!K36</f>
        <v>0</v>
      </c>
      <c r="L36" s="72">
        <f>'B原料'!L36+'P原料'!L36</f>
        <v>0</v>
      </c>
      <c r="M36" s="72">
        <f>'B原料'!M36+'P原料'!M36</f>
        <v>0</v>
      </c>
      <c r="N36" s="72">
        <f>'B原料'!N36+'P原料'!N36</f>
        <v>0</v>
      </c>
      <c r="O36" s="72">
        <f>'B原料'!O36+'P原料'!O36</f>
        <v>0</v>
      </c>
      <c r="P36" s="71">
        <f>'B原料'!P36+'P原料'!P36</f>
        <v>0</v>
      </c>
      <c r="Q36" s="66">
        <f>SUM(K36:P36)</f>
        <v>0</v>
      </c>
      <c r="R36" s="67">
        <f>Q36+J36</f>
        <v>0</v>
      </c>
      <c r="S36" s="35"/>
    </row>
    <row r="37" spans="1:19" s="36" customFormat="1" ht="13.5" customHeight="1" thickBot="1">
      <c r="A37" s="106"/>
      <c r="B37" s="18" t="s">
        <v>30</v>
      </c>
      <c r="C37" s="40" t="s">
        <v>6</v>
      </c>
      <c r="D37" s="82">
        <f aca="true" t="shared" si="10" ref="D37:R37">IF(D35=0,"",(D36/D35)*1000)</f>
      </c>
      <c r="E37" s="83">
        <f t="shared" si="10"/>
      </c>
      <c r="F37" s="83">
        <f t="shared" si="10"/>
      </c>
      <c r="G37" s="83">
        <f t="shared" si="10"/>
      </c>
      <c r="H37" s="83">
        <f t="shared" si="10"/>
      </c>
      <c r="I37" s="87">
        <f t="shared" si="10"/>
      </c>
      <c r="J37" s="88">
        <f t="shared" si="10"/>
      </c>
      <c r="K37" s="87">
        <f t="shared" si="10"/>
      </c>
      <c r="L37" s="83">
        <f t="shared" si="10"/>
      </c>
      <c r="M37" s="83">
        <f t="shared" si="10"/>
      </c>
      <c r="N37" s="83">
        <f t="shared" si="10"/>
      </c>
      <c r="O37" s="83">
        <f t="shared" si="10"/>
      </c>
      <c r="P37" s="87">
        <f t="shared" si="10"/>
      </c>
      <c r="Q37" s="88">
        <f t="shared" si="10"/>
      </c>
      <c r="R37" s="90">
        <f t="shared" si="10"/>
      </c>
      <c r="S37" s="35"/>
    </row>
    <row r="38" spans="1:19" s="36" customFormat="1" ht="13.5" customHeight="1">
      <c r="A38" s="104" t="s">
        <v>52</v>
      </c>
      <c r="B38" s="37" t="s">
        <v>26</v>
      </c>
      <c r="C38" s="38" t="s">
        <v>4</v>
      </c>
      <c r="D38" s="63">
        <f>'B原料'!D38+'P原料'!D38</f>
        <v>0</v>
      </c>
      <c r="E38" s="64">
        <f>'B原料'!E38+'P原料'!E38</f>
        <v>0</v>
      </c>
      <c r="F38" s="64">
        <f>'B原料'!F38+'P原料'!F38</f>
        <v>0</v>
      </c>
      <c r="G38" s="64">
        <f>'B原料'!G38+'P原料'!G38</f>
        <v>0</v>
      </c>
      <c r="H38" s="64">
        <f>'B原料'!H38+'P原料'!H38</f>
        <v>0</v>
      </c>
      <c r="I38" s="65">
        <f>'B原料'!I38+'P原料'!I38</f>
        <v>0</v>
      </c>
      <c r="J38" s="66">
        <f>SUM(D38:I38)</f>
        <v>0</v>
      </c>
      <c r="K38" s="65">
        <f>'B原料'!K38+'P原料'!K38</f>
        <v>0</v>
      </c>
      <c r="L38" s="64">
        <f>'B原料'!L38+'P原料'!L38</f>
        <v>0</v>
      </c>
      <c r="M38" s="64">
        <f>'B原料'!M38+'P原料'!M38</f>
        <v>0</v>
      </c>
      <c r="N38" s="64">
        <f>'B原料'!N38+'P原料'!N38</f>
        <v>0</v>
      </c>
      <c r="O38" s="64">
        <f>'B原料'!O38+'P原料'!O38</f>
        <v>0</v>
      </c>
      <c r="P38" s="65">
        <f>'B原料'!P38+'P原料'!P38</f>
        <v>0</v>
      </c>
      <c r="Q38" s="66">
        <f>SUM(K38:P38)</f>
        <v>0</v>
      </c>
      <c r="R38" s="67">
        <f>Q38+J38</f>
        <v>0</v>
      </c>
      <c r="S38" s="35"/>
    </row>
    <row r="39" spans="1:19" s="36" customFormat="1" ht="13.5" customHeight="1">
      <c r="A39" s="105"/>
      <c r="B39" s="37" t="s">
        <v>28</v>
      </c>
      <c r="C39" s="38" t="s">
        <v>5</v>
      </c>
      <c r="D39" s="63">
        <f>'B原料'!D39+'P原料'!D39</f>
        <v>0</v>
      </c>
      <c r="E39" s="64">
        <f>'B原料'!E39+'P原料'!E39</f>
        <v>0</v>
      </c>
      <c r="F39" s="64">
        <f>'B原料'!F39+'P原料'!F39</f>
        <v>0</v>
      </c>
      <c r="G39" s="64">
        <f>'B原料'!G39+'P原料'!G39</f>
        <v>0</v>
      </c>
      <c r="H39" s="64">
        <f>'B原料'!H39+'P原料'!H39</f>
        <v>0</v>
      </c>
      <c r="I39" s="65">
        <f>'B原料'!I39+'P原料'!I39</f>
        <v>0</v>
      </c>
      <c r="J39" s="66">
        <f>SUM(D39:I39)</f>
        <v>0</v>
      </c>
      <c r="K39" s="71">
        <f>'B原料'!K39+'P原料'!K39</f>
        <v>0</v>
      </c>
      <c r="L39" s="72">
        <f>'B原料'!L39+'P原料'!L39</f>
        <v>0</v>
      </c>
      <c r="M39" s="72">
        <f>'B原料'!M39+'P原料'!M39</f>
        <v>0</v>
      </c>
      <c r="N39" s="72">
        <f>'B原料'!N39+'P原料'!N39</f>
        <v>0</v>
      </c>
      <c r="O39" s="72">
        <f>'B原料'!O39+'P原料'!O39</f>
        <v>0</v>
      </c>
      <c r="P39" s="71">
        <f>'B原料'!P39+'P原料'!P39</f>
        <v>0</v>
      </c>
      <c r="Q39" s="66">
        <f>SUM(K39:P39)</f>
        <v>0</v>
      </c>
      <c r="R39" s="67">
        <f>Q39+J39</f>
        <v>0</v>
      </c>
      <c r="S39" s="35"/>
    </row>
    <row r="40" spans="1:19" s="36" customFormat="1" ht="12.75" customHeight="1" thickBot="1">
      <c r="A40" s="106"/>
      <c r="B40" s="18" t="s">
        <v>30</v>
      </c>
      <c r="C40" s="40" t="s">
        <v>6</v>
      </c>
      <c r="D40" s="82">
        <f aca="true" t="shared" si="11" ref="D40:R40">IF(D38=0,"",(D39/D38)*1000)</f>
      </c>
      <c r="E40" s="83">
        <f t="shared" si="11"/>
      </c>
      <c r="F40" s="83">
        <f t="shared" si="11"/>
      </c>
      <c r="G40" s="83">
        <f t="shared" si="11"/>
      </c>
      <c r="H40" s="83">
        <f t="shared" si="11"/>
      </c>
      <c r="I40" s="87">
        <f t="shared" si="11"/>
      </c>
      <c r="J40" s="88">
        <f t="shared" si="11"/>
      </c>
      <c r="K40" s="87">
        <f t="shared" si="11"/>
      </c>
      <c r="L40" s="83">
        <f t="shared" si="11"/>
      </c>
      <c r="M40" s="83">
        <f t="shared" si="11"/>
      </c>
      <c r="N40" s="83">
        <f t="shared" si="11"/>
      </c>
      <c r="O40" s="83">
        <f t="shared" si="11"/>
      </c>
      <c r="P40" s="87">
        <f t="shared" si="11"/>
      </c>
      <c r="Q40" s="88">
        <f t="shared" si="11"/>
      </c>
      <c r="R40" s="90">
        <f t="shared" si="11"/>
      </c>
      <c r="S40" s="35"/>
    </row>
    <row r="41" spans="1:19" s="36" customFormat="1" ht="18" customHeight="1">
      <c r="A41" s="104" t="s">
        <v>7</v>
      </c>
      <c r="B41" s="37" t="s">
        <v>26</v>
      </c>
      <c r="C41" s="38" t="s">
        <v>4</v>
      </c>
      <c r="D41" s="63">
        <f>'B原料'!D41+'P原料'!D41</f>
        <v>57795</v>
      </c>
      <c r="E41" s="64">
        <f>'B原料'!E41+'P原料'!E41</f>
        <v>79777</v>
      </c>
      <c r="F41" s="64">
        <f>'B原料'!F41+'P原料'!F41</f>
        <v>27904</v>
      </c>
      <c r="G41" s="64">
        <f>'B原料'!G41+'P原料'!G41</f>
        <v>99300</v>
      </c>
      <c r="H41" s="64">
        <f>'B原料'!H41+'P原料'!H41</f>
        <v>114870</v>
      </c>
      <c r="I41" s="65">
        <f>'B原料'!I41+'P原料'!I41</f>
        <v>49177</v>
      </c>
      <c r="J41" s="66">
        <f>'B原料'!J41</f>
        <v>428823</v>
      </c>
      <c r="K41" s="65">
        <f>'B原料'!K41+'P原料'!K41</f>
        <v>35337</v>
      </c>
      <c r="L41" s="64">
        <f>'B原料'!L41+'P原料'!L41</f>
        <v>102482</v>
      </c>
      <c r="M41" s="64">
        <f>'B原料'!M41+'P原料'!M41</f>
        <v>47281</v>
      </c>
      <c r="N41" s="64">
        <f>'B原料'!N41+'P原料'!N41</f>
        <v>7000</v>
      </c>
      <c r="O41" s="64">
        <f>'B原料'!O41+'P原料'!O41</f>
        <v>34857</v>
      </c>
      <c r="P41" s="65">
        <f>'B原料'!P41+'P原料'!P41</f>
        <v>83149</v>
      </c>
      <c r="Q41" s="66">
        <f>'B原料'!Q41</f>
        <v>310106</v>
      </c>
      <c r="R41" s="67">
        <f>J41+Q41</f>
        <v>738929</v>
      </c>
      <c r="S41" s="35"/>
    </row>
    <row r="42" spans="1:19" s="36" customFormat="1" ht="18" customHeight="1">
      <c r="A42" s="105"/>
      <c r="B42" s="37" t="s">
        <v>28</v>
      </c>
      <c r="C42" s="38" t="s">
        <v>5</v>
      </c>
      <c r="D42" s="63">
        <f>'B原料'!D42+'P原料'!D42</f>
        <v>3575013</v>
      </c>
      <c r="E42" s="64">
        <f>'B原料'!E42+'P原料'!E42</f>
        <v>4443555</v>
      </c>
      <c r="F42" s="64">
        <f>'B原料'!F42+'P原料'!F42</f>
        <v>1672301</v>
      </c>
      <c r="G42" s="64">
        <f>'B原料'!G42+'P原料'!G42</f>
        <v>6112533</v>
      </c>
      <c r="H42" s="64">
        <f>'B原料'!H42+'P原料'!H42</f>
        <v>7482633</v>
      </c>
      <c r="I42" s="65">
        <f>'B原料'!I42+'P原料'!I42</f>
        <v>3234480</v>
      </c>
      <c r="J42" s="66">
        <f>'B原料'!J42</f>
        <v>26520515</v>
      </c>
      <c r="K42" s="71">
        <f>'B原料'!K42+'P原料'!K42</f>
        <v>2367148</v>
      </c>
      <c r="L42" s="72">
        <f>'B原料'!L42+'P原料'!L42</f>
        <v>6605001</v>
      </c>
      <c r="M42" s="72">
        <f>'B原料'!M42+'P原料'!M42</f>
        <v>2753540</v>
      </c>
      <c r="N42" s="72">
        <f>'B原料'!N42+'P原料'!N42</f>
        <v>434135</v>
      </c>
      <c r="O42" s="72">
        <f>'B原料'!O42+'P原料'!O42</f>
        <v>2369833</v>
      </c>
      <c r="P42" s="71">
        <f>'B原料'!P42+'P原料'!P42</f>
        <v>5578333</v>
      </c>
      <c r="Q42" s="66">
        <f>'B原料'!Q42</f>
        <v>20107990</v>
      </c>
      <c r="R42" s="67">
        <f>J42+Q42</f>
        <v>46628505</v>
      </c>
      <c r="S42" s="35"/>
    </row>
    <row r="43" spans="1:19" s="36" customFormat="1" ht="18" customHeight="1" thickBot="1">
      <c r="A43" s="107"/>
      <c r="B43" s="18" t="s">
        <v>30</v>
      </c>
      <c r="C43" s="40" t="s">
        <v>6</v>
      </c>
      <c r="D43" s="82">
        <f aca="true" t="shared" si="12" ref="D43:R43">IF(D41=0,"",(D42/D41)*1000)</f>
        <v>61856.78691928368</v>
      </c>
      <c r="E43" s="83">
        <f t="shared" si="12"/>
        <v>55699.700414906554</v>
      </c>
      <c r="F43" s="83">
        <f t="shared" si="12"/>
        <v>59930.51175458716</v>
      </c>
      <c r="G43" s="83">
        <f t="shared" si="12"/>
        <v>61556.223564954686</v>
      </c>
      <c r="H43" s="83">
        <f t="shared" si="12"/>
        <v>65140.010446591805</v>
      </c>
      <c r="I43" s="87">
        <f t="shared" si="12"/>
        <v>65772.21058624967</v>
      </c>
      <c r="J43" s="88">
        <f t="shared" si="12"/>
        <v>61844.898711123235</v>
      </c>
      <c r="K43" s="87">
        <f t="shared" si="12"/>
        <v>66987.80315250305</v>
      </c>
      <c r="L43" s="83">
        <f t="shared" si="12"/>
        <v>64450.352256981714</v>
      </c>
      <c r="M43" s="83">
        <f t="shared" si="12"/>
        <v>58237.76992872401</v>
      </c>
      <c r="N43" s="83">
        <f t="shared" si="12"/>
        <v>62019.28571428572</v>
      </c>
      <c r="O43" s="83">
        <f t="shared" si="12"/>
        <v>67987.29093152021</v>
      </c>
      <c r="P43" s="87">
        <f t="shared" si="12"/>
        <v>67088.39553091438</v>
      </c>
      <c r="Q43" s="88">
        <f t="shared" si="12"/>
        <v>64842.31198364431</v>
      </c>
      <c r="R43" s="90">
        <f t="shared" si="12"/>
        <v>63102.82178666692</v>
      </c>
      <c r="S43" s="35"/>
    </row>
    <row r="44" spans="1:19" s="36" customFormat="1" ht="24" customHeight="1" thickBot="1">
      <c r="A44" s="108" t="s">
        <v>23</v>
      </c>
      <c r="B44" s="109"/>
      <c r="C44" s="110"/>
      <c r="D44" s="52">
        <f>'総合計'!D44</f>
        <v>117.55</v>
      </c>
      <c r="E44" s="53">
        <f>'総合計'!E44</f>
        <v>113.51</v>
      </c>
      <c r="F44" s="62">
        <f>'総合計'!F44</f>
        <v>112.71</v>
      </c>
      <c r="G44" s="54">
        <f>'総合計'!G44</f>
        <v>115.33</v>
      </c>
      <c r="H44" s="57">
        <f>'総合計'!H44</f>
        <v>115.89</v>
      </c>
      <c r="I44" s="42">
        <f>'総合計'!I44</f>
        <v>116.78</v>
      </c>
      <c r="J44" s="43">
        <f>'総合計'!J44</f>
        <v>115.44530318142787</v>
      </c>
      <c r="K44" s="44">
        <f>'総合計'!K44</f>
        <v>117.94</v>
      </c>
      <c r="L44" s="58">
        <f>'総合計'!L44</f>
        <v>118.16</v>
      </c>
      <c r="M44" s="45">
        <f>'総合計'!M44</f>
        <v>116.53</v>
      </c>
      <c r="N44" s="45">
        <f>'総合計'!N44</f>
        <v>119.2</v>
      </c>
      <c r="O44" s="54">
        <f>'総合計'!O44</f>
        <v>120.96</v>
      </c>
      <c r="P44" s="55">
        <f>'総合計'!P44</f>
        <v>118.44</v>
      </c>
      <c r="Q44" s="56">
        <f>'総合計'!Q44</f>
        <v>118.51657732664314</v>
      </c>
      <c r="R44" s="51">
        <f>'総合計'!R44</f>
        <v>116.98163203125084</v>
      </c>
      <c r="S44" s="35"/>
    </row>
    <row r="45" spans="1:18" ht="15.75" customHeight="1">
      <c r="A45" s="59" t="s">
        <v>80</v>
      </c>
      <c r="E45" s="6"/>
      <c r="F45" s="6"/>
      <c r="G45" s="6"/>
      <c r="H45" s="6"/>
      <c r="I45" s="6"/>
      <c r="J45" s="7"/>
      <c r="K45" s="6"/>
      <c r="L45" s="6"/>
      <c r="M45" s="6"/>
      <c r="N45" s="6"/>
      <c r="O45" s="6"/>
      <c r="P45" s="6"/>
      <c r="Q45" s="6"/>
      <c r="R45" s="6"/>
    </row>
    <row r="46" spans="4:18" ht="12.7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9"/>
    </row>
  </sheetData>
  <mergeCells count="15">
    <mergeCell ref="D2:P2"/>
    <mergeCell ref="A26:A28"/>
    <mergeCell ref="A5:A7"/>
    <mergeCell ref="A8:A10"/>
    <mergeCell ref="A11:A13"/>
    <mergeCell ref="A14:A16"/>
    <mergeCell ref="A17:A19"/>
    <mergeCell ref="A20:A22"/>
    <mergeCell ref="A23:A25"/>
    <mergeCell ref="A41:A43"/>
    <mergeCell ref="A44:C44"/>
    <mergeCell ref="A29:A31"/>
    <mergeCell ref="A32:A34"/>
    <mergeCell ref="A35:A37"/>
    <mergeCell ref="A38:A40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&amp;C&amp;20 -9-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 登</dc:creator>
  <cp:keywords/>
  <dc:description/>
  <cp:lastModifiedBy>HP Customer</cp:lastModifiedBy>
  <cp:lastPrinted>2007-04-27T01:40:37Z</cp:lastPrinted>
  <dcterms:created xsi:type="dcterms:W3CDTF">1998-08-05T13:54:29Z</dcterms:created>
  <dcterms:modified xsi:type="dcterms:W3CDTF">2007-04-27T08:35:35Z</dcterms:modified>
  <cp:category/>
  <cp:version/>
  <cp:contentType/>
  <cp:contentStatus/>
</cp:coreProperties>
</file>