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521" windowWidth="6630" windowHeight="7905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<sst xmlns="http://schemas.openxmlformats.org/spreadsheetml/2006/main" count="1334" uniqueCount="55">
  <si>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</si>
  <si>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</si>
  <si>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</si>
  <si>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</si>
  <si>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</si>
  <si>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</si>
  <si>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</si>
  <si>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</si>
  <si>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</si>
  <si>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</si>
  <si>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</si>
  <si>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</si>
  <si>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</si>
  <si>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</si>
  <si>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</si>
  <si>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</si>
  <si>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</si>
  <si>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</si>
  <si>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</si>
  <si>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</si>
  <si>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</si>
  <si>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</si>
  <si>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</si>
  <si>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</si>
  <si>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</si>
  <si>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</si>
  <si>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</si>
  <si>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</si>
  <si>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</si>
  <si>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</si>
  <si>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</si>
  <si>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</si>
  <si>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</si>
  <si>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</si>
  <si>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</si>
  <si>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</si>
  <si>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</si>
  <si>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</si>
  <si>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</si>
  <si>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</si>
  <si>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</si>
  <si>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</si>
  <si>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2711.12-020</t>
  </si>
  <si>
    <t>ブタン</t>
  </si>
  <si>
    <t>プロパン</t>
  </si>
  <si>
    <t>2711.12-010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</si>
  <si>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</si>
  <si>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</si>
  <si>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</si>
  <si>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</si>
  <si>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</si>
  <si>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</si>
  <si>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パナマ</t>
  </si>
  <si>
    <t>ノルウェー</t>
  </si>
  <si>
    <t>※4月～6月は確報値。7月速報値。確報値速報値は修正される可能性があります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</si>
</sst>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4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1"/>
      <name val="Arial Narrow"/>
      <family val="2"/>
    </font>
    <font>
      <sz val="14"/>
      <name val="メイリオ"/>
      <family val="3"/>
    </font>
    <font>
      <sz val="14"/>
      <color indexed="12"/>
      <name val="メイリオ"/>
      <family val="3"/>
    </font>
    <font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9"/>
      <color indexed="16"/>
      <name val="メイリオ"/>
      <family val="3"/>
    </font>
    <font>
      <sz val="9"/>
      <color indexed="16"/>
      <name val="メイリオ"/>
      <family val="3"/>
    </font>
    <font>
      <sz val="20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12"/>
      <name val="ＭＳ Ｐゴシック"/>
      <family val="3"/>
    </font>
    <font>
      <sz val="11"/>
      <name val="Verdana"/>
      <family val="2"/>
    </font>
    <font>
      <b/>
      <sz val="14"/>
      <color indexed="12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8"/>
      <name val="Lucida Console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14" fontId="0" fillId="0" borderId="10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 locked="0"/>
    </xf>
    <xf numFmtId="38" fontId="6" fillId="0" borderId="12" xfId="49" applyFont="1" applyBorder="1" applyAlignment="1" applyProtection="1">
      <alignment vertical="center"/>
      <protection locked="0"/>
    </xf>
    <xf numFmtId="38" fontId="7" fillId="0" borderId="13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 quotePrefix="1">
      <alignment horizontal="right"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6" fillId="0" borderId="15" xfId="49" applyFont="1" applyBorder="1" applyAlignment="1" applyProtection="1">
      <alignment vertical="center"/>
      <protection locked="0"/>
    </xf>
    <xf numFmtId="38" fontId="7" fillId="0" borderId="16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 quotePrefix="1">
      <alignment horizontal="right" vertical="center"/>
      <protection locked="0"/>
    </xf>
    <xf numFmtId="38" fontId="6" fillId="0" borderId="17" xfId="49" applyFont="1" applyBorder="1" applyAlignment="1" applyProtection="1">
      <alignment vertical="center"/>
      <protection locked="0"/>
    </xf>
    <xf numFmtId="38" fontId="7" fillId="0" borderId="18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 quotePrefix="1">
      <alignment horizontal="right" vertical="center"/>
      <protection locked="0"/>
    </xf>
    <xf numFmtId="38" fontId="6" fillId="0" borderId="19" xfId="49" applyFont="1" applyBorder="1" applyAlignment="1" applyProtection="1">
      <alignment vertical="center"/>
      <protection locked="0"/>
    </xf>
    <xf numFmtId="38" fontId="7" fillId="0" borderId="20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 quotePrefix="1">
      <alignment horizontal="right" vertical="center"/>
      <protection locked="0"/>
    </xf>
    <xf numFmtId="38" fontId="6" fillId="0" borderId="21" xfId="49" applyFont="1" applyBorder="1" applyAlignment="1" applyProtection="1">
      <alignment vertical="center"/>
      <protection locked="0"/>
    </xf>
    <xf numFmtId="38" fontId="7" fillId="0" borderId="22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3" xfId="49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40" fontId="6" fillId="0" borderId="29" xfId="49" applyNumberFormat="1" applyFont="1" applyBorder="1" applyAlignment="1" applyProtection="1">
      <alignment vertical="center"/>
      <protection locked="0"/>
    </xf>
    <xf numFmtId="38" fontId="7" fillId="0" borderId="30" xfId="49" applyFont="1" applyBorder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3" fillId="33" borderId="3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38" fontId="15" fillId="34" borderId="11" xfId="49" applyFont="1" applyFill="1" applyBorder="1" applyAlignment="1" applyProtection="1">
      <alignment horizontal="center" vertical="center"/>
      <protection/>
    </xf>
    <xf numFmtId="38" fontId="15" fillId="34" borderId="30" xfId="49" applyFont="1" applyFill="1" applyBorder="1" applyAlignment="1" applyProtection="1">
      <alignment horizontal="centerContinuous" vertical="center"/>
      <protection/>
    </xf>
    <xf numFmtId="38" fontId="15" fillId="34" borderId="30" xfId="49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vertical="top"/>
      <protection/>
    </xf>
    <xf numFmtId="0" fontId="17" fillId="0" borderId="0" xfId="0" applyFont="1" applyAlignment="1">
      <alignment/>
    </xf>
    <xf numFmtId="3" fontId="18" fillId="33" borderId="31" xfId="0" applyNumberFormat="1" applyFont="1" applyFill="1" applyBorder="1" applyAlignment="1">
      <alignment horizontal="center" vertical="center"/>
    </xf>
    <xf numFmtId="3" fontId="18" fillId="33" borderId="26" xfId="0" applyNumberFormat="1" applyFont="1" applyFill="1" applyBorder="1" applyAlignment="1">
      <alignment horizontal="center" vertical="center"/>
    </xf>
    <xf numFmtId="3" fontId="18" fillId="33" borderId="25" xfId="0" applyNumberFormat="1" applyFont="1" applyFill="1" applyBorder="1" applyAlignment="1">
      <alignment horizontal="center" vertical="center"/>
    </xf>
    <xf numFmtId="3" fontId="18" fillId="33" borderId="32" xfId="0" applyNumberFormat="1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center" vertical="center"/>
    </xf>
    <xf numFmtId="3" fontId="18" fillId="33" borderId="29" xfId="0" applyNumberFormat="1" applyFont="1" applyFill="1" applyBorder="1" applyAlignment="1">
      <alignment horizontal="center" vertical="center"/>
    </xf>
    <xf numFmtId="3" fontId="19" fillId="33" borderId="27" xfId="0" applyNumberFormat="1" applyFont="1" applyFill="1" applyBorder="1" applyAlignment="1">
      <alignment horizontal="center" vertical="center"/>
    </xf>
    <xf numFmtId="3" fontId="19" fillId="33" borderId="29" xfId="0" applyNumberFormat="1" applyFont="1" applyFill="1" applyBorder="1" applyAlignment="1">
      <alignment horizontal="center" vertical="center"/>
    </xf>
    <xf numFmtId="2" fontId="20" fillId="0" borderId="3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2" fontId="20" fillId="0" borderId="13" xfId="0" applyNumberFormat="1" applyFont="1" applyBorder="1" applyAlignment="1" applyProtection="1">
      <alignment vertical="center"/>
      <protection locked="0"/>
    </xf>
    <xf numFmtId="39" fontId="20" fillId="0" borderId="13" xfId="0" applyNumberFormat="1" applyFont="1" applyBorder="1" applyAlignment="1" applyProtection="1">
      <alignment vertical="center"/>
      <protection locked="0"/>
    </xf>
    <xf numFmtId="40" fontId="20" fillId="0" borderId="10" xfId="49" applyNumberFormat="1" applyFont="1" applyBorder="1" applyAlignment="1" applyProtection="1">
      <alignment vertical="center"/>
      <protection/>
    </xf>
    <xf numFmtId="2" fontId="20" fillId="0" borderId="22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/>
    </xf>
    <xf numFmtId="4" fontId="20" fillId="0" borderId="13" xfId="0" applyNumberFormat="1" applyFont="1" applyBorder="1" applyAlignment="1" applyProtection="1">
      <alignment vertical="center"/>
      <protection/>
    </xf>
    <xf numFmtId="2" fontId="20" fillId="0" borderId="13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 locked="0"/>
    </xf>
    <xf numFmtId="2" fontId="20" fillId="0" borderId="22" xfId="0" applyNumberFormat="1" applyFont="1" applyBorder="1" applyAlignment="1" applyProtection="1">
      <alignment vertical="center"/>
      <protection locked="0"/>
    </xf>
    <xf numFmtId="2" fontId="20" fillId="0" borderId="3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38" fontId="6" fillId="0" borderId="11" xfId="49" applyFont="1" applyBorder="1" applyAlignment="1" applyProtection="1">
      <alignment vertical="center"/>
      <protection/>
    </xf>
    <xf numFmtId="38" fontId="15" fillId="34" borderId="34" xfId="49" applyFont="1" applyFill="1" applyBorder="1" applyAlignment="1" applyProtection="1">
      <alignment horizontal="center"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35" xfId="49" applyFont="1" applyBorder="1" applyAlignment="1" applyProtection="1" quotePrefix="1">
      <alignment horizontal="right" vertical="center"/>
      <protection locked="0"/>
    </xf>
    <xf numFmtId="38" fontId="61" fillId="0" borderId="11" xfId="49" applyFont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38" fontId="61" fillId="0" borderId="12" xfId="49" applyFont="1" applyBorder="1" applyAlignment="1" applyProtection="1">
      <alignment vertical="center"/>
      <protection locked="0"/>
    </xf>
    <xf numFmtId="38" fontId="61" fillId="0" borderId="0" xfId="49" applyFont="1" applyBorder="1" applyAlignment="1" applyProtection="1">
      <alignment vertical="center"/>
      <protection locked="0"/>
    </xf>
    <xf numFmtId="38" fontId="7" fillId="0" borderId="10" xfId="49" applyFont="1" applyBorder="1" applyAlignment="1" applyProtection="1">
      <alignment vertical="center"/>
      <protection/>
    </xf>
    <xf numFmtId="38" fontId="61" fillId="0" borderId="0" xfId="49" applyFont="1" applyBorder="1" applyAlignment="1" applyProtection="1">
      <alignment vertical="center"/>
      <protection/>
    </xf>
    <xf numFmtId="38" fontId="62" fillId="0" borderId="21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61" fillId="0" borderId="12" xfId="49" applyFont="1" applyBorder="1" applyAlignment="1" applyProtection="1">
      <alignment vertical="center"/>
      <protection/>
    </xf>
    <xf numFmtId="38" fontId="61" fillId="0" borderId="36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2" xfId="49" applyFont="1" applyBorder="1" applyAlignment="1" applyProtection="1">
      <alignment vertical="center"/>
      <protection locked="0"/>
    </xf>
    <xf numFmtId="38" fontId="63" fillId="0" borderId="12" xfId="49" applyFont="1" applyFill="1" applyBorder="1" applyAlignment="1" applyProtection="1">
      <alignment vertical="center"/>
      <protection locked="0"/>
    </xf>
    <xf numFmtId="38" fontId="63" fillId="0" borderId="0" xfId="49" applyFont="1" applyBorder="1" applyAlignment="1" applyProtection="1">
      <alignment vertical="center"/>
      <protection locked="0"/>
    </xf>
    <xf numFmtId="38" fontId="63" fillId="0" borderId="12" xfId="49" applyFont="1" applyBorder="1" applyAlignment="1" applyProtection="1">
      <alignment vertical="center"/>
      <protection/>
    </xf>
    <xf numFmtId="38" fontId="63" fillId="0" borderId="0" xfId="49" applyFont="1" applyBorder="1" applyAlignment="1" applyProtection="1">
      <alignment vertical="center"/>
      <protection/>
    </xf>
    <xf numFmtId="38" fontId="14" fillId="34" borderId="37" xfId="49" applyFont="1" applyFill="1" applyBorder="1" applyAlignment="1" applyProtection="1">
      <alignment horizontal="left" vertical="center"/>
      <protection/>
    </xf>
    <xf numFmtId="38" fontId="14" fillId="34" borderId="38" xfId="49" applyFont="1" applyFill="1" applyBorder="1" applyAlignment="1" applyProtection="1">
      <alignment horizontal="left" vertical="center"/>
      <protection/>
    </xf>
    <xf numFmtId="38" fontId="14" fillId="34" borderId="39" xfId="49" applyFont="1" applyFill="1" applyBorder="1" applyAlignment="1" applyProtection="1">
      <alignment horizontal="left" vertical="center"/>
      <protection/>
    </xf>
    <xf numFmtId="38" fontId="14" fillId="34" borderId="37" xfId="49" applyFont="1" applyFill="1" applyBorder="1" applyAlignment="1" applyProtection="1">
      <alignment horizontal="center" vertical="center"/>
      <protection/>
    </xf>
    <xf numFmtId="38" fontId="14" fillId="34" borderId="38" xfId="49" applyFont="1" applyFill="1" applyBorder="1" applyAlignment="1" applyProtection="1">
      <alignment horizontal="center" vertical="center"/>
      <protection/>
    </xf>
    <xf numFmtId="38" fontId="14" fillId="34" borderId="39" xfId="49" applyFont="1" applyFill="1" applyBorder="1" applyAlignment="1" applyProtection="1">
      <alignment horizontal="center" vertical="center"/>
      <protection/>
    </xf>
    <xf numFmtId="38" fontId="14" fillId="34" borderId="37" xfId="49" applyFont="1" applyFill="1" applyBorder="1" applyAlignment="1" applyProtection="1">
      <alignment horizontal="center" vertical="center" wrapText="1"/>
      <protection/>
    </xf>
    <xf numFmtId="38" fontId="14" fillId="34" borderId="31" xfId="49" applyFont="1" applyFill="1" applyBorder="1" applyAlignment="1" applyProtection="1">
      <alignment horizontal="center" vertical="center"/>
      <protection/>
    </xf>
    <xf numFmtId="38" fontId="14" fillId="34" borderId="32" xfId="49" applyFont="1" applyFill="1" applyBorder="1" applyAlignment="1" applyProtection="1">
      <alignment horizontal="center" vertical="center"/>
      <protection/>
    </xf>
    <xf numFmtId="38" fontId="14" fillId="34" borderId="29" xfId="49" applyFont="1" applyFill="1" applyBorder="1" applyAlignment="1" applyProtection="1">
      <alignment horizontal="center" vertical="center"/>
      <protection/>
    </xf>
    <xf numFmtId="186" fontId="12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114300</xdr:rowOff>
    </xdr:from>
    <xdr:to>
      <xdr:col>13</xdr:col>
      <xdr:colOff>152400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76650" y="114300"/>
          <a:ext cx="66008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6048375" cy="476250"/>
    <xdr:sp>
      <xdr:nvSpPr>
        <xdr:cNvPr id="2" name="Text Box 3"/>
        <xdr:cNvSpPr txBox="1">
          <a:spLocks noChangeArrowheads="1"/>
        </xdr:cNvSpPr>
      </xdr:nvSpPr>
      <xdr:spPr>
        <a:xfrm>
          <a:off x="3743325" y="28575"/>
          <a:ext cx="6048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123825</xdr:rowOff>
    </xdr:from>
    <xdr:to>
      <xdr:col>13</xdr:col>
      <xdr:colOff>400050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924300" y="123825"/>
          <a:ext cx="7181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114300</xdr:rowOff>
    </xdr:from>
    <xdr:to>
      <xdr:col>13</xdr:col>
      <xdr:colOff>276225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4000500" y="114300"/>
          <a:ext cx="70008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114300</xdr:rowOff>
    </xdr:from>
    <xdr:to>
      <xdr:col>13</xdr:col>
      <xdr:colOff>381000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24300" y="114300"/>
          <a:ext cx="7181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13</xdr:col>
      <xdr:colOff>552450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4095750" y="114300"/>
          <a:ext cx="7181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114300</xdr:rowOff>
    </xdr:from>
    <xdr:to>
      <xdr:col>13</xdr:col>
      <xdr:colOff>466725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4067175" y="114300"/>
          <a:ext cx="71247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13</xdr:col>
      <xdr:colOff>638175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43350" y="114300"/>
          <a:ext cx="74199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114300</xdr:rowOff>
    </xdr:from>
    <xdr:to>
      <xdr:col>13</xdr:col>
      <xdr:colOff>285750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714750" y="114300"/>
          <a:ext cx="72961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114300</xdr:rowOff>
    </xdr:from>
    <xdr:to>
      <xdr:col>13</xdr:col>
      <xdr:colOff>257175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67125" y="114300"/>
          <a:ext cx="73152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13</xdr:col>
      <xdr:colOff>238125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48075" y="114300"/>
          <a:ext cx="73152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66712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tabSelected="1" zoomScale="55" zoomScaleNormal="55" zoomScaleSheetLayoutView="70" zoomScalePageLayoutView="0" workbookViewId="0" topLeftCell="A1">
      <pane xSplit="3" ySplit="3" topLeftCell="E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ht="27.75" customHeight="1">
      <c r="A1" s="45" t="s">
        <v>8</v>
      </c>
      <c r="B1" s="83" t="s">
        <v>47</v>
      </c>
      <c r="C1" s="47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47"/>
      <c r="R1" s="48"/>
    </row>
    <row r="2" spans="1:18" ht="23.2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14">
        <v>42243</v>
      </c>
      <c r="R2" s="114"/>
    </row>
    <row r="3" spans="1:19" ht="25.5" customHeight="1" thickBot="1">
      <c r="A3" s="50"/>
      <c r="B3" s="51"/>
      <c r="C3" s="51"/>
      <c r="D3" s="62" t="s">
        <v>25</v>
      </c>
      <c r="E3" s="63" t="s">
        <v>26</v>
      </c>
      <c r="F3" s="64" t="s">
        <v>27</v>
      </c>
      <c r="G3" s="64" t="s">
        <v>28</v>
      </c>
      <c r="H3" s="64" t="s">
        <v>29</v>
      </c>
      <c r="I3" s="65" t="s">
        <v>30</v>
      </c>
      <c r="J3" s="66" t="s">
        <v>14</v>
      </c>
      <c r="K3" s="65" t="s">
        <v>31</v>
      </c>
      <c r="L3" s="64" t="s">
        <v>32</v>
      </c>
      <c r="M3" s="64" t="s">
        <v>33</v>
      </c>
      <c r="N3" s="64" t="s">
        <v>34</v>
      </c>
      <c r="O3" s="64" t="s">
        <v>35</v>
      </c>
      <c r="P3" s="65" t="s">
        <v>36</v>
      </c>
      <c r="Q3" s="66" t="s">
        <v>15</v>
      </c>
      <c r="R3" s="67" t="s">
        <v>16</v>
      </c>
      <c r="S3" s="2"/>
    </row>
    <row r="4" spans="1:19" ht="13.5" customHeight="1">
      <c r="A4" s="104" t="s">
        <v>17</v>
      </c>
      <c r="B4" s="52" t="s">
        <v>9</v>
      </c>
      <c r="C4" s="52" t="s">
        <v>1</v>
      </c>
      <c r="D4" s="18">
        <f>'P合計'!D4+'B合計'!D4+'液化石油ガス'!D4</f>
        <v>70610</v>
      </c>
      <c r="E4" s="14">
        <f>'P合計'!E4+'B合計'!E4+'液化石油ガス'!E4</f>
        <v>80665</v>
      </c>
      <c r="F4" s="14">
        <f>'P合計'!F4+'B合計'!F4+'液化石油ガス'!F4</f>
        <v>189981</v>
      </c>
      <c r="G4" s="14">
        <f>'P合計'!G4+'B合計'!G4+'液化石油ガス'!G4</f>
        <v>50041</v>
      </c>
      <c r="H4" s="14">
        <f>'P合計'!H4+'B合計'!H4+'液化石油ガス'!H4</f>
        <v>0</v>
      </c>
      <c r="I4" s="23">
        <f>'P合計'!I4+'B合計'!I4+'液化石油ガス'!I4</f>
        <v>0</v>
      </c>
      <c r="J4" s="31">
        <f>SUM(D4:I4)</f>
        <v>391297</v>
      </c>
      <c r="K4" s="27">
        <f>'P合計'!K4+'B合計'!K4+'液化石油ガス'!K4</f>
        <v>0</v>
      </c>
      <c r="L4" s="14">
        <f>'P合計'!L4+'B合計'!L4+'液化石油ガス'!L4</f>
        <v>0</v>
      </c>
      <c r="M4" s="14">
        <f>'P合計'!M4+'B合計'!M4+'液化石油ガス'!M4</f>
        <v>0</v>
      </c>
      <c r="N4" s="14">
        <f>'P合計'!N4+'B合計'!N4+'液化石油ガス'!N4</f>
        <v>0</v>
      </c>
      <c r="O4" s="14">
        <f>'P合計'!O4+'B合計'!O4+'液化石油ガス'!O4</f>
        <v>0</v>
      </c>
      <c r="P4" s="23">
        <f>'P合計'!P4+'B合計'!P4+'液化石油ガス'!P4</f>
        <v>0</v>
      </c>
      <c r="Q4" s="31">
        <f>'P合計'!Q4+'B合計'!Q4+'液化石油ガス'!Q4</f>
        <v>0</v>
      </c>
      <c r="R4" s="27">
        <f>'P合計'!R4+'B合計'!R4+'液化石油ガス'!R4</f>
        <v>391297</v>
      </c>
      <c r="S4" s="2"/>
    </row>
    <row r="5" spans="1:19" ht="13.5" customHeight="1">
      <c r="A5" s="105"/>
      <c r="B5" s="52" t="s">
        <v>10</v>
      </c>
      <c r="C5" s="52" t="s">
        <v>2</v>
      </c>
      <c r="D5" s="19">
        <f>'P合計'!D5+'B合計'!D5+'液化石油ガス'!D5</f>
        <v>4301188</v>
      </c>
      <c r="E5" s="14">
        <f>'P合計'!E5+'B合計'!E5+'液化石油ガス'!E5</f>
        <v>5052470</v>
      </c>
      <c r="F5" s="14">
        <f>'P合計'!F5+'B合計'!F5+'液化石油ガス'!F5</f>
        <v>11732833</v>
      </c>
      <c r="G5" s="14">
        <f>'P合計'!G5+'B合計'!G5+'液化石油ガス'!G5</f>
        <v>2915672</v>
      </c>
      <c r="H5" s="14">
        <f>'P合計'!H5+'B合計'!H5+'液化石油ガス'!H5</f>
        <v>0</v>
      </c>
      <c r="I5" s="23">
        <f>'P合計'!I5+'B合計'!I5+'液化石油ガス'!I5</f>
        <v>0</v>
      </c>
      <c r="J5" s="31">
        <f>SUM(D5:I5)</f>
        <v>24002163</v>
      </c>
      <c r="K5" s="27">
        <f>'P合計'!K5+'B合計'!K5+'液化石油ガス'!K5</f>
        <v>0</v>
      </c>
      <c r="L5" s="14">
        <f>'P合計'!L5+'B合計'!L5+'液化石油ガス'!L5</f>
        <v>0</v>
      </c>
      <c r="M5" s="14">
        <f>'P合計'!M5+'B合計'!M5+'液化石油ガス'!M5</f>
        <v>0</v>
      </c>
      <c r="N5" s="14">
        <f>'P合計'!N5+'B合計'!N5+'液化石油ガス'!N5</f>
        <v>0</v>
      </c>
      <c r="O5" s="14">
        <f>'P合計'!O5+'B合計'!O5+'液化石油ガス'!O5</f>
        <v>0</v>
      </c>
      <c r="P5" s="23">
        <f>'P合計'!P5+'B合計'!P5+'液化石油ガス'!P5</f>
        <v>0</v>
      </c>
      <c r="Q5" s="31">
        <f>'P合計'!Q5+'B合計'!Q5+'液化石油ガス'!Q5</f>
        <v>0</v>
      </c>
      <c r="R5" s="27">
        <f>'P合計'!R5+'B合計'!R5+'液化石油ガス'!R5</f>
        <v>24002163</v>
      </c>
      <c r="S5" s="2"/>
    </row>
    <row r="6" spans="1:19" ht="13.5" customHeight="1" thickBot="1">
      <c r="A6" s="106"/>
      <c r="B6" s="53" t="s">
        <v>18</v>
      </c>
      <c r="C6" s="54" t="s">
        <v>3</v>
      </c>
      <c r="D6" s="20">
        <f>IF(OR(D4=0,D5=0)," ",(D5/D4)*1000)</f>
        <v>60914.71462965586</v>
      </c>
      <c r="E6" s="15">
        <f aca="true" t="shared" si="0" ref="E6:R6">IF(OR(E4=0,E5=0)," ",(E5/E4)*1000)</f>
        <v>62635.21973594496</v>
      </c>
      <c r="F6" s="15">
        <f t="shared" si="0"/>
        <v>61757.928424421385</v>
      </c>
      <c r="G6" s="15">
        <f t="shared" si="0"/>
        <v>58265.662157031235</v>
      </c>
      <c r="H6" s="15" t="str">
        <f t="shared" si="0"/>
        <v> </v>
      </c>
      <c r="I6" s="24" t="str">
        <f t="shared" si="0"/>
        <v> </v>
      </c>
      <c r="J6" s="32">
        <f t="shared" si="0"/>
        <v>61340.01282912979</v>
      </c>
      <c r="K6" s="28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 t="str">
        <f t="shared" si="0"/>
        <v> </v>
      </c>
      <c r="R6" s="28">
        <f t="shared" si="0"/>
        <v>61340.01282912979</v>
      </c>
      <c r="S6" s="2"/>
    </row>
    <row r="7" spans="1:19" ht="13.5" customHeight="1">
      <c r="A7" s="104" t="s">
        <v>19</v>
      </c>
      <c r="B7" s="52" t="s">
        <v>9</v>
      </c>
      <c r="C7" s="52" t="s">
        <v>1</v>
      </c>
      <c r="D7" s="18">
        <f>'P合計'!D7+'B合計'!D7+'液化石油ガス'!D7</f>
        <v>114215</v>
      </c>
      <c r="E7" s="14">
        <f>'P合計'!E7+'B合計'!E7+'液化石油ガス'!E7</f>
        <v>90906</v>
      </c>
      <c r="F7" s="14">
        <f>'P合計'!F7+'B合計'!F7+'液化石油ガス'!F7</f>
        <v>91120</v>
      </c>
      <c r="G7" s="14">
        <f>'P合計'!G7+'B合計'!G7+'液化石油ガス'!G7</f>
        <v>63890</v>
      </c>
      <c r="H7" s="14">
        <f>'P合計'!H7+'B合計'!H7+'液化石油ガス'!H7</f>
        <v>0</v>
      </c>
      <c r="I7" s="23">
        <f>'P合計'!I7+'B合計'!I7+'液化石油ガス'!I7</f>
        <v>0</v>
      </c>
      <c r="J7" s="31">
        <f>SUM(D7:I7)</f>
        <v>360131</v>
      </c>
      <c r="K7" s="27">
        <f>'P合計'!K7+'B合計'!K7+'液化石油ガス'!K7</f>
        <v>0</v>
      </c>
      <c r="L7" s="14">
        <f>'P合計'!L7+'B合計'!L7+'液化石油ガス'!L7</f>
        <v>0</v>
      </c>
      <c r="M7" s="14">
        <f>'P合計'!M7+'B合計'!M7+'液化石油ガス'!M7</f>
        <v>0</v>
      </c>
      <c r="N7" s="14">
        <f>'P合計'!N7+'B合計'!N7+'液化石油ガス'!N7</f>
        <v>0</v>
      </c>
      <c r="O7" s="14">
        <f>'P合計'!O7+'B合計'!O7+'液化石油ガス'!O7</f>
        <v>0</v>
      </c>
      <c r="P7" s="23">
        <f>'P合計'!P7+'B合計'!P7+'液化石油ガス'!P7</f>
        <v>0</v>
      </c>
      <c r="Q7" s="31">
        <f>'P合計'!Q7+'B合計'!Q7+'液化石油ガス'!Q7</f>
        <v>0</v>
      </c>
      <c r="R7" s="27">
        <f>'P合計'!R7+'B合計'!R7+'液化石油ガス'!R7</f>
        <v>360131</v>
      </c>
      <c r="S7" s="2"/>
    </row>
    <row r="8" spans="1:19" ht="13.5" customHeight="1">
      <c r="A8" s="105"/>
      <c r="B8" s="52" t="s">
        <v>10</v>
      </c>
      <c r="C8" s="52" t="s">
        <v>2</v>
      </c>
      <c r="D8" s="19">
        <f>'P合計'!D8+'B合計'!D8+'液化石油ガス'!D8</f>
        <v>7335481</v>
      </c>
      <c r="E8" s="14">
        <f>'P合計'!E8+'B合計'!E8+'液化石油ガス'!E8</f>
        <v>5665928</v>
      </c>
      <c r="F8" s="14">
        <f>'P合計'!F8+'B合計'!F8+'液化石油ガス'!F8</f>
        <v>5611329</v>
      </c>
      <c r="G8" s="14">
        <f>'P合計'!G8+'B合計'!G8+'液化石油ガス'!G8</f>
        <v>3538339</v>
      </c>
      <c r="H8" s="14">
        <f>'P合計'!H8+'B合計'!H8+'液化石油ガス'!H8</f>
        <v>0</v>
      </c>
      <c r="I8" s="23">
        <f>'P合計'!I8+'B合計'!I8+'液化石油ガス'!I8</f>
        <v>0</v>
      </c>
      <c r="J8" s="31">
        <f>SUM(D8:I8)</f>
        <v>22151077</v>
      </c>
      <c r="K8" s="27">
        <f>'P合計'!K8+'B合計'!K8+'液化石油ガス'!K8</f>
        <v>0</v>
      </c>
      <c r="L8" s="14">
        <f>'P合計'!L8+'B合計'!L8+'液化石油ガス'!L8</f>
        <v>0</v>
      </c>
      <c r="M8" s="14">
        <f>'P合計'!M8+'B合計'!M8+'液化石油ガス'!M8</f>
        <v>0</v>
      </c>
      <c r="N8" s="14">
        <f>'P合計'!N8+'B合計'!N8+'液化石油ガス'!N8</f>
        <v>0</v>
      </c>
      <c r="O8" s="14">
        <f>'P合計'!O8+'B合計'!O8+'液化石油ガス'!O8</f>
        <v>0</v>
      </c>
      <c r="P8" s="23">
        <f>'P合計'!P8+'B合計'!P8+'液化石油ガス'!P8</f>
        <v>0</v>
      </c>
      <c r="Q8" s="31">
        <f>'P合計'!Q8+'B合計'!Q8+'液化石油ガス'!Q8</f>
        <v>0</v>
      </c>
      <c r="R8" s="27">
        <f>'P合計'!R8+'B合計'!R8+'液化石油ガス'!R8</f>
        <v>22151077</v>
      </c>
      <c r="S8" s="2"/>
    </row>
    <row r="9" spans="1:19" ht="13.5" customHeight="1" thickBot="1">
      <c r="A9" s="106"/>
      <c r="B9" s="53" t="s">
        <v>18</v>
      </c>
      <c r="C9" s="54" t="s">
        <v>3</v>
      </c>
      <c r="D9" s="20">
        <f>IF(OR(D7=0,D8=0)," ",(D8/D7)*1000)</f>
        <v>64225.198091319</v>
      </c>
      <c r="E9" s="15">
        <f aca="true" t="shared" si="1" ref="E9:R9">IF(OR(E7=0,E8=0)," ",(E8/E7)*1000)</f>
        <v>62327.32712912239</v>
      </c>
      <c r="F9" s="15">
        <f t="shared" si="1"/>
        <v>61581.749341527655</v>
      </c>
      <c r="G9" s="15">
        <f t="shared" si="1"/>
        <v>55381.73423070903</v>
      </c>
      <c r="H9" s="15" t="str">
        <f t="shared" si="1"/>
        <v> </v>
      </c>
      <c r="I9" s="24" t="str">
        <f t="shared" si="1"/>
        <v> </v>
      </c>
      <c r="J9" s="32">
        <f t="shared" si="1"/>
        <v>61508.387225759514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>
        <f t="shared" si="1"/>
        <v>61508.387225759514</v>
      </c>
      <c r="S9" s="2"/>
    </row>
    <row r="10" spans="1:19" ht="13.5" customHeight="1">
      <c r="A10" s="104" t="s">
        <v>39</v>
      </c>
      <c r="B10" s="52" t="s">
        <v>9</v>
      </c>
      <c r="C10" s="52" t="s">
        <v>1</v>
      </c>
      <c r="D10" s="18">
        <f>'P合計'!D10+'B合計'!D10+'液化石油ガス'!D10</f>
        <v>268818</v>
      </c>
      <c r="E10" s="14">
        <f>'P合計'!E10+'B合計'!E10+'液化石油ガス'!E10</f>
        <v>177325</v>
      </c>
      <c r="F10" s="14">
        <f>'P合計'!F10+'B合計'!F10+'液化石油ガス'!F10</f>
        <v>171770</v>
      </c>
      <c r="G10" s="14">
        <f>'P合計'!G10+'B合計'!G10+'液化石油ガス'!G10</f>
        <v>125490</v>
      </c>
      <c r="H10" s="14">
        <f>'P合計'!H10+'B合計'!H10+'液化石油ガス'!H10</f>
        <v>0</v>
      </c>
      <c r="I10" s="23">
        <f>'P合計'!I10+'B合計'!I10+'液化石油ガス'!I10</f>
        <v>0</v>
      </c>
      <c r="J10" s="31">
        <f>SUM(D10:I10)</f>
        <v>743403</v>
      </c>
      <c r="K10" s="27">
        <f>'P合計'!K10+'B合計'!K10+'液化石油ガス'!K10</f>
        <v>0</v>
      </c>
      <c r="L10" s="14">
        <f>'P合計'!L10+'B合計'!L10+'液化石油ガス'!L10</f>
        <v>0</v>
      </c>
      <c r="M10" s="14">
        <f>'P合計'!M10+'B合計'!M10+'液化石油ガス'!M10</f>
        <v>0</v>
      </c>
      <c r="N10" s="14">
        <f>'P合計'!N10+'B合計'!N10+'液化石油ガス'!N10</f>
        <v>0</v>
      </c>
      <c r="O10" s="14">
        <f>'P合計'!O10+'B合計'!O10+'液化石油ガス'!O10</f>
        <v>0</v>
      </c>
      <c r="P10" s="23">
        <f>'P合計'!P10+'B合計'!P10+'液化石油ガス'!P10</f>
        <v>0</v>
      </c>
      <c r="Q10" s="31">
        <f>'P合計'!Q10+'B合計'!Q10+'液化石油ガス'!Q10</f>
        <v>0</v>
      </c>
      <c r="R10" s="27">
        <f>'P合計'!R10+'B合計'!R10+'液化石油ガス'!R10</f>
        <v>743403</v>
      </c>
      <c r="S10" s="2"/>
    </row>
    <row r="11" spans="1:19" ht="13.5" customHeight="1">
      <c r="A11" s="105"/>
      <c r="B11" s="52" t="s">
        <v>10</v>
      </c>
      <c r="C11" s="52" t="s">
        <v>2</v>
      </c>
      <c r="D11" s="19">
        <f>'P合計'!D11+'B合計'!D11+'液化石油ガス'!D11</f>
        <v>17017438</v>
      </c>
      <c r="E11" s="14">
        <f>'P合計'!E11+'B合計'!E11+'液化石油ガス'!E11</f>
        <v>11252258</v>
      </c>
      <c r="F11" s="14">
        <f>'P合計'!F11+'B合計'!F11+'液化石油ガス'!F11</f>
        <v>10882829</v>
      </c>
      <c r="G11" s="14">
        <f>'P合計'!G11+'B合計'!G11+'液化石油ガス'!G11</f>
        <v>7692999</v>
      </c>
      <c r="H11" s="14">
        <f>'P合計'!H11+'B合計'!H11+'液化石油ガス'!H11</f>
        <v>0</v>
      </c>
      <c r="I11" s="23">
        <f>'P合計'!I11+'B合計'!I11+'液化石油ガス'!I11</f>
        <v>0</v>
      </c>
      <c r="J11" s="31">
        <f>SUM(D11:I11)</f>
        <v>46845524</v>
      </c>
      <c r="K11" s="27">
        <f>'P合計'!K11+'B合計'!K11+'液化石油ガス'!K11</f>
        <v>0</v>
      </c>
      <c r="L11" s="14">
        <f>'P合計'!L11+'B合計'!L11+'液化石油ガス'!L11</f>
        <v>0</v>
      </c>
      <c r="M11" s="14">
        <f>'P合計'!M11+'B合計'!M11+'液化石油ガス'!M11</f>
        <v>0</v>
      </c>
      <c r="N11" s="14">
        <f>'P合計'!N11+'B合計'!N11+'液化石油ガス'!N11</f>
        <v>0</v>
      </c>
      <c r="O11" s="14">
        <f>'P合計'!O11+'B合計'!O11+'液化石油ガス'!O11</f>
        <v>0</v>
      </c>
      <c r="P11" s="23">
        <f>'P合計'!P11+'B合計'!P11+'液化石油ガス'!P11</f>
        <v>0</v>
      </c>
      <c r="Q11" s="31">
        <f>'P合計'!Q11+'B合計'!Q11+'液化石油ガス'!Q11</f>
        <v>0</v>
      </c>
      <c r="R11" s="27">
        <f>'P合計'!R11+'B合計'!R11+'液化石油ガス'!R11</f>
        <v>46845524</v>
      </c>
      <c r="S11" s="2"/>
    </row>
    <row r="12" spans="1:19" ht="13.5" customHeight="1" thickBot="1">
      <c r="A12" s="106"/>
      <c r="B12" s="53" t="s">
        <v>18</v>
      </c>
      <c r="C12" s="54" t="s">
        <v>3</v>
      </c>
      <c r="D12" s="20">
        <f>IF(OR(D10=0,D11=0)," ",(D11/D10)*1000)</f>
        <v>63304.68197814134</v>
      </c>
      <c r="E12" s="15">
        <f aca="true" t="shared" si="2" ref="E12:R12">IF(OR(E10=0,E11=0)," ",(E11/E10)*1000)</f>
        <v>63455.564641195546</v>
      </c>
      <c r="F12" s="15">
        <f t="shared" si="2"/>
        <v>63356.9831751761</v>
      </c>
      <c r="G12" s="15">
        <f t="shared" si="2"/>
        <v>61303.681568252454</v>
      </c>
      <c r="H12" s="15" t="str">
        <f t="shared" si="2"/>
        <v> </v>
      </c>
      <c r="I12" s="24" t="str">
        <f t="shared" si="2"/>
        <v> </v>
      </c>
      <c r="J12" s="32">
        <f t="shared" si="2"/>
        <v>63014.978416821024</v>
      </c>
      <c r="K12" s="28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 t="str">
        <f t="shared" si="2"/>
        <v> </v>
      </c>
      <c r="R12" s="28">
        <f t="shared" si="2"/>
        <v>63014.978416821024</v>
      </c>
      <c r="S12" s="2"/>
    </row>
    <row r="13" spans="1:19" ht="13.5" customHeight="1">
      <c r="A13" s="104" t="s">
        <v>22</v>
      </c>
      <c r="B13" s="52" t="s">
        <v>9</v>
      </c>
      <c r="C13" s="52" t="s">
        <v>1</v>
      </c>
      <c r="D13" s="18">
        <f>'P合計'!D13+'B合計'!D13+'液化石油ガス'!D13</f>
        <v>149566</v>
      </c>
      <c r="E13" s="14">
        <f>'P合計'!E13+'B合計'!E13+'液化石油ガス'!E13</f>
        <v>146102</v>
      </c>
      <c r="F13" s="14">
        <f>'P合計'!F13+'B合計'!F13+'液化石油ガス'!F13</f>
        <v>185200</v>
      </c>
      <c r="G13" s="14">
        <f>'P合計'!G13+'B合計'!G13+'液化石油ガス'!G13</f>
        <v>208436</v>
      </c>
      <c r="H13" s="14">
        <f>'P合計'!H13+'B合計'!H13+'液化石油ガス'!H13</f>
        <v>0</v>
      </c>
      <c r="I13" s="23">
        <f>'P合計'!I13+'B合計'!I13+'液化石油ガス'!I13</f>
        <v>0</v>
      </c>
      <c r="J13" s="31">
        <f>SUM(D13:I13)</f>
        <v>689304</v>
      </c>
      <c r="K13" s="27">
        <f>'P合計'!K13+'B合計'!K13+'液化石油ガス'!K13</f>
        <v>0</v>
      </c>
      <c r="L13" s="14">
        <f>'P合計'!L13+'B合計'!L13+'液化石油ガス'!L13</f>
        <v>0</v>
      </c>
      <c r="M13" s="14">
        <f>'P合計'!M13+'B合計'!M13+'液化石油ガス'!M13</f>
        <v>0</v>
      </c>
      <c r="N13" s="14">
        <f>'P合計'!N13+'B合計'!N13+'液化石油ガス'!N13</f>
        <v>0</v>
      </c>
      <c r="O13" s="14">
        <f>'P合計'!O13+'B合計'!O13+'液化石油ガス'!O13</f>
        <v>0</v>
      </c>
      <c r="P13" s="23">
        <f>'P合計'!P13+'B合計'!P13+'液化石油ガス'!P13</f>
        <v>0</v>
      </c>
      <c r="Q13" s="31">
        <f>'P合計'!Q13+'B合計'!Q13+'液化石油ガス'!Q13</f>
        <v>0</v>
      </c>
      <c r="R13" s="27">
        <f>'P合計'!R13+'B合計'!R13+'液化石油ガス'!R13</f>
        <v>689304</v>
      </c>
      <c r="S13" s="2"/>
    </row>
    <row r="14" spans="1:19" ht="13.5" customHeight="1">
      <c r="A14" s="105"/>
      <c r="B14" s="52" t="s">
        <v>10</v>
      </c>
      <c r="C14" s="52" t="s">
        <v>2</v>
      </c>
      <c r="D14" s="19">
        <f>'P合計'!D14+'B合計'!D14+'液化石油ガス'!D14</f>
        <v>9326882</v>
      </c>
      <c r="E14" s="14">
        <f>'P合計'!E14+'B合計'!E14+'液化石油ガス'!E14</f>
        <v>8950526</v>
      </c>
      <c r="F14" s="14">
        <f>'P合計'!F14+'B合計'!F14+'液化石油ガス'!F14</f>
        <v>11659270</v>
      </c>
      <c r="G14" s="14">
        <f>'P合計'!G14+'B合計'!G14+'液化石油ガス'!G14</f>
        <v>12137990</v>
      </c>
      <c r="H14" s="14">
        <f>'P合計'!H14+'B合計'!H14+'液化石油ガス'!H14</f>
        <v>0</v>
      </c>
      <c r="I14" s="23">
        <f>'P合計'!I14+'B合計'!I14+'液化石油ガス'!I14</f>
        <v>0</v>
      </c>
      <c r="J14" s="31">
        <f>SUM(D14:I14)</f>
        <v>42074668</v>
      </c>
      <c r="K14" s="27">
        <f>'P合計'!K14+'B合計'!K14+'液化石油ガス'!K14</f>
        <v>0</v>
      </c>
      <c r="L14" s="14">
        <f>'P合計'!L14+'B合計'!L14+'液化石油ガス'!L14</f>
        <v>0</v>
      </c>
      <c r="M14" s="14">
        <f>'P合計'!M14+'B合計'!M14+'液化石油ガス'!M14</f>
        <v>0</v>
      </c>
      <c r="N14" s="14">
        <f>'P合計'!N14+'B合計'!N14+'液化石油ガス'!N14</f>
        <v>0</v>
      </c>
      <c r="O14" s="14">
        <f>'P合計'!O14+'B合計'!O14+'液化石油ガス'!O14</f>
        <v>0</v>
      </c>
      <c r="P14" s="23">
        <f>'P合計'!P14+'B合計'!P14+'液化石油ガス'!P14</f>
        <v>0</v>
      </c>
      <c r="Q14" s="31">
        <f>'P合計'!Q14+'B合計'!Q14+'液化石油ガス'!Q14</f>
        <v>0</v>
      </c>
      <c r="R14" s="27">
        <f>'P合計'!R14+'B合計'!R14+'液化石油ガス'!R14</f>
        <v>42074668</v>
      </c>
      <c r="S14" s="2"/>
    </row>
    <row r="15" spans="1:19" ht="13.5" customHeight="1" thickBot="1">
      <c r="A15" s="106"/>
      <c r="B15" s="53" t="s">
        <v>18</v>
      </c>
      <c r="C15" s="54" t="s">
        <v>3</v>
      </c>
      <c r="D15" s="20">
        <f>IF(OR(D13=0,D14=0)," ",(D14/D13)*1000)</f>
        <v>62359.64056002032</v>
      </c>
      <c r="E15" s="15">
        <f aca="true" t="shared" si="3" ref="E15:R15">IF(OR(E13=0,E14=0)," ",(E14/E13)*1000)</f>
        <v>61262.17300242296</v>
      </c>
      <c r="F15" s="15">
        <f t="shared" si="3"/>
        <v>62955.02159827214</v>
      </c>
      <c r="G15" s="15">
        <f t="shared" si="3"/>
        <v>58233.654455084536</v>
      </c>
      <c r="H15" s="15" t="str">
        <f t="shared" si="3"/>
        <v> </v>
      </c>
      <c r="I15" s="24" t="str">
        <f t="shared" si="3"/>
        <v> </v>
      </c>
      <c r="J15" s="32">
        <f t="shared" si="3"/>
        <v>61039.34983693697</v>
      </c>
      <c r="K15" s="28" t="str">
        <f t="shared" si="3"/>
        <v> </v>
      </c>
      <c r="L15" s="15" t="str">
        <f t="shared" si="3"/>
        <v> 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 t="str">
        <f t="shared" si="3"/>
        <v> </v>
      </c>
      <c r="R15" s="28">
        <f t="shared" si="3"/>
        <v>61039.34983693697</v>
      </c>
      <c r="S15" s="2"/>
    </row>
    <row r="16" spans="1:19" ht="13.5" customHeight="1">
      <c r="A16" s="104" t="s">
        <v>20</v>
      </c>
      <c r="B16" s="52" t="s">
        <v>9</v>
      </c>
      <c r="C16" s="52" t="s">
        <v>1</v>
      </c>
      <c r="D16" s="18">
        <f>'P合計'!D16+'B合計'!D16+'液化石油ガス'!D16</f>
        <v>42113</v>
      </c>
      <c r="E16" s="14">
        <f>'P合計'!E16+'B合計'!E16+'液化石油ガス'!E16</f>
        <v>82897</v>
      </c>
      <c r="F16" s="14">
        <f>'P合計'!F16+'B合計'!F16+'液化石油ガス'!F16</f>
        <v>4008</v>
      </c>
      <c r="G16" s="14">
        <f>'P合計'!G16+'B合計'!G16+'液化石油ガス'!G16</f>
        <v>38910</v>
      </c>
      <c r="H16" s="14">
        <f>'P合計'!H16+'B合計'!H16+'液化石油ガス'!H16</f>
        <v>0</v>
      </c>
      <c r="I16" s="23">
        <f>'P合計'!I16+'B合計'!I16+'液化石油ガス'!I16</f>
        <v>0</v>
      </c>
      <c r="J16" s="31">
        <f>SUM(D16:I16)</f>
        <v>167928</v>
      </c>
      <c r="K16" s="27">
        <f>'P合計'!K16+'B合計'!K16+'液化石油ガス'!K16</f>
        <v>0</v>
      </c>
      <c r="L16" s="14">
        <f>'P合計'!L16+'B合計'!L16+'液化石油ガス'!L16</f>
        <v>0</v>
      </c>
      <c r="M16" s="14">
        <f>'P合計'!M16+'B合計'!M16+'液化石油ガス'!M16</f>
        <v>0</v>
      </c>
      <c r="N16" s="14">
        <f>'P合計'!N16+'B合計'!N16+'液化石油ガス'!N16</f>
        <v>0</v>
      </c>
      <c r="O16" s="14">
        <f>'P合計'!O16+'B合計'!O16+'液化石油ガス'!O16</f>
        <v>0</v>
      </c>
      <c r="P16" s="23">
        <f>'P合計'!P16+'B合計'!P16+'液化石油ガス'!P16</f>
        <v>0</v>
      </c>
      <c r="Q16" s="31">
        <f>'P合計'!Q16+'B合計'!Q16+'液化石油ガス'!Q16</f>
        <v>0</v>
      </c>
      <c r="R16" s="27">
        <f>'P合計'!R16+'B合計'!R16+'液化石油ガス'!R16</f>
        <v>167928</v>
      </c>
      <c r="S16" s="2"/>
    </row>
    <row r="17" spans="1:19" ht="13.5" customHeight="1">
      <c r="A17" s="105"/>
      <c r="B17" s="52" t="s">
        <v>10</v>
      </c>
      <c r="C17" s="52" t="s">
        <v>2</v>
      </c>
      <c r="D17" s="19">
        <f>'P合計'!D17+'B合計'!D17+'液化石油ガス'!D17</f>
        <v>2714628</v>
      </c>
      <c r="E17" s="14">
        <f>'P合計'!E17+'B合計'!E17+'液化石油ガス'!E17</f>
        <v>5276919</v>
      </c>
      <c r="F17" s="14">
        <f>'P合計'!F17+'B合計'!F17+'液化石油ガス'!F17</f>
        <v>254811</v>
      </c>
      <c r="G17" s="14">
        <f>'P合計'!G17+'B合計'!G17+'液化石油ガス'!G17</f>
        <v>2323874</v>
      </c>
      <c r="H17" s="14">
        <f>'P合計'!H17+'B合計'!H17+'液化石油ガス'!H17</f>
        <v>0</v>
      </c>
      <c r="I17" s="23">
        <f>'P合計'!I17+'B合計'!I17+'液化石油ガス'!I17</f>
        <v>0</v>
      </c>
      <c r="J17" s="31">
        <f>SUM(D17:I17)</f>
        <v>10570232</v>
      </c>
      <c r="K17" s="27">
        <f>'P合計'!K17+'B合計'!K17+'液化石油ガス'!K17</f>
        <v>0</v>
      </c>
      <c r="L17" s="14">
        <f>'P合計'!L17+'B合計'!L17+'液化石油ガス'!L17</f>
        <v>0</v>
      </c>
      <c r="M17" s="14">
        <f>'P合計'!M17+'B合計'!M17+'液化石油ガス'!M17</f>
        <v>0</v>
      </c>
      <c r="N17" s="14">
        <f>'P合計'!N17+'B合計'!N17+'液化石油ガス'!N17</f>
        <v>0</v>
      </c>
      <c r="O17" s="14">
        <f>'P合計'!O17+'B合計'!O17+'液化石油ガス'!O17</f>
        <v>0</v>
      </c>
      <c r="P17" s="23">
        <f>'P合計'!P17+'B合計'!P17+'液化石油ガス'!P17</f>
        <v>0</v>
      </c>
      <c r="Q17" s="31">
        <f>'P合計'!Q17+'B合計'!Q17+'液化石油ガス'!Q17</f>
        <v>0</v>
      </c>
      <c r="R17" s="27">
        <f>'P合計'!R17+'B合計'!R17+'液化石油ガス'!R17</f>
        <v>10570232</v>
      </c>
      <c r="S17" s="2"/>
    </row>
    <row r="18" spans="1:19" ht="13.5" customHeight="1" thickBot="1">
      <c r="A18" s="106"/>
      <c r="B18" s="53" t="s">
        <v>18</v>
      </c>
      <c r="C18" s="54" t="s">
        <v>3</v>
      </c>
      <c r="D18" s="20">
        <f>IF(OR(D16=0,D17=0)," ",(D17/D16)*1000)</f>
        <v>64460.57037019447</v>
      </c>
      <c r="E18" s="15">
        <f aca="true" t="shared" si="4" ref="E18:R18">IF(OR(E16=0,E17=0)," ",(E17/E16)*1000)</f>
        <v>63656.33255726986</v>
      </c>
      <c r="F18" s="15">
        <f t="shared" si="4"/>
        <v>63575.598802395216</v>
      </c>
      <c r="G18" s="15">
        <f t="shared" si="4"/>
        <v>59724.33821639682</v>
      </c>
      <c r="H18" s="15" t="str">
        <f t="shared" si="4"/>
        <v> </v>
      </c>
      <c r="I18" s="24" t="str">
        <f t="shared" si="4"/>
        <v> </v>
      </c>
      <c r="J18" s="32">
        <f t="shared" si="4"/>
        <v>62945.024057929586</v>
      </c>
      <c r="K18" s="28" t="str">
        <f t="shared" si="4"/>
        <v> </v>
      </c>
      <c r="L18" s="15" t="str">
        <f t="shared" si="4"/>
        <v> 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24" t="str">
        <f t="shared" si="4"/>
        <v> </v>
      </c>
      <c r="Q18" s="32" t="str">
        <f t="shared" si="4"/>
        <v> </v>
      </c>
      <c r="R18" s="28">
        <f t="shared" si="4"/>
        <v>62945.024057929586</v>
      </c>
      <c r="S18" s="2"/>
    </row>
    <row r="19" spans="1:19" ht="13.5" customHeight="1">
      <c r="A19" s="104" t="s">
        <v>38</v>
      </c>
      <c r="B19" s="52" t="s">
        <v>9</v>
      </c>
      <c r="C19" s="52" t="s">
        <v>1</v>
      </c>
      <c r="D19" s="18">
        <f>'P合計'!D19+'B合計'!D19+'液化石油ガス'!D19</f>
        <v>0</v>
      </c>
      <c r="E19" s="14">
        <f>'P合計'!E19+'B合計'!E19+'液化石油ガス'!E19</f>
        <v>0</v>
      </c>
      <c r="F19" s="14">
        <f>'P合計'!F19+'B合計'!F19+'液化石油ガス'!F19</f>
        <v>0</v>
      </c>
      <c r="G19" s="14">
        <f>'P合計'!G19+'B合計'!G19+'液化石油ガス'!G19</f>
        <v>0</v>
      </c>
      <c r="H19" s="14">
        <f>'P合計'!H19+'B合計'!H19+'液化石油ガス'!H19</f>
        <v>0</v>
      </c>
      <c r="I19" s="23">
        <f>'P合計'!I19+'B合計'!I19+'液化石油ガス'!I19</f>
        <v>0</v>
      </c>
      <c r="J19" s="31">
        <f>SUM(D19:I19)</f>
        <v>0</v>
      </c>
      <c r="K19" s="27">
        <f>'P合計'!K19+'B合計'!K19+'液化石油ガス'!K19</f>
        <v>0</v>
      </c>
      <c r="L19" s="14">
        <f>'P合計'!L19+'B合計'!L19+'液化石油ガス'!L19</f>
        <v>0</v>
      </c>
      <c r="M19" s="14">
        <f>'P合計'!M19+'B合計'!M19+'液化石油ガス'!M19</f>
        <v>0</v>
      </c>
      <c r="N19" s="14">
        <f>'P合計'!N19+'B合計'!N19+'液化石油ガス'!N19</f>
        <v>0</v>
      </c>
      <c r="O19" s="14">
        <f>'P合計'!O19+'B合計'!O19+'液化石油ガス'!O19</f>
        <v>0</v>
      </c>
      <c r="P19" s="23">
        <f>'P合計'!P19+'B合計'!P19+'液化石油ガス'!P19</f>
        <v>0</v>
      </c>
      <c r="Q19" s="31">
        <f>'P合計'!Q19+'B合計'!Q19+'液化石油ガス'!Q19</f>
        <v>0</v>
      </c>
      <c r="R19" s="27">
        <f>'P合計'!R19+'B合計'!R19+'液化石油ガス'!R19</f>
        <v>0</v>
      </c>
      <c r="S19" s="2"/>
    </row>
    <row r="20" spans="1:19" ht="13.5" customHeight="1">
      <c r="A20" s="105"/>
      <c r="B20" s="52" t="s">
        <v>10</v>
      </c>
      <c r="C20" s="52" t="s">
        <v>2</v>
      </c>
      <c r="D20" s="19">
        <f>'P合計'!D20+'B合計'!D20+'液化石油ガス'!D20</f>
        <v>0</v>
      </c>
      <c r="E20" s="14">
        <f>'P合計'!E20+'B合計'!E20+'液化石油ガス'!E20</f>
        <v>0</v>
      </c>
      <c r="F20" s="14">
        <f>'P合計'!F20+'B合計'!F20+'液化石油ガス'!F20</f>
        <v>0</v>
      </c>
      <c r="G20" s="14">
        <f>'P合計'!G20+'B合計'!G20+'液化石油ガス'!G20</f>
        <v>0</v>
      </c>
      <c r="H20" s="14">
        <f>'P合計'!H20+'B合計'!H20+'液化石油ガス'!H20</f>
        <v>0</v>
      </c>
      <c r="I20" s="23">
        <f>'P合計'!I20+'B合計'!I20+'液化石油ガス'!I20</f>
        <v>0</v>
      </c>
      <c r="J20" s="31">
        <f>SUM(D20:I20)</f>
        <v>0</v>
      </c>
      <c r="K20" s="27">
        <f>'P合計'!K20+'B合計'!K20+'液化石油ガス'!K20</f>
        <v>0</v>
      </c>
      <c r="L20" s="14">
        <f>'P合計'!L20+'B合計'!L20+'液化石油ガス'!L20</f>
        <v>0</v>
      </c>
      <c r="M20" s="14">
        <f>'P合計'!M20+'B合計'!M20+'液化石油ガス'!M20</f>
        <v>0</v>
      </c>
      <c r="N20" s="14">
        <f>'P合計'!N20+'B合計'!N20+'液化石油ガス'!N20</f>
        <v>0</v>
      </c>
      <c r="O20" s="14">
        <f>'P合計'!O20+'B合計'!O20+'液化石油ガス'!O20</f>
        <v>0</v>
      </c>
      <c r="P20" s="23">
        <f>'P合計'!P20+'B合計'!P20+'液化石油ガス'!P20</f>
        <v>0</v>
      </c>
      <c r="Q20" s="31">
        <f>'P合計'!Q20+'B合計'!Q20+'液化石油ガス'!Q20</f>
        <v>0</v>
      </c>
      <c r="R20" s="27">
        <f>'P合計'!R20+'B合計'!R20+'液化石油ガス'!R20</f>
        <v>0</v>
      </c>
      <c r="S20" s="2"/>
    </row>
    <row r="21" spans="1:19" ht="13.5" customHeight="1" thickBot="1">
      <c r="A21" s="106"/>
      <c r="B21" s="53" t="s">
        <v>18</v>
      </c>
      <c r="C21" s="54" t="s">
        <v>3</v>
      </c>
      <c r="D21" s="20" t="str">
        <f>IF(OR(D19=0,D20=0)," ",(D20/D19)*1000)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24" t="str">
        <f t="shared" si="5"/>
        <v> </v>
      </c>
      <c r="J21" s="32" t="str">
        <f t="shared" si="5"/>
        <v> </v>
      </c>
      <c r="K21" s="28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24" t="str">
        <f t="shared" si="5"/>
        <v> </v>
      </c>
      <c r="Q21" s="32" t="str">
        <f t="shared" si="5"/>
        <v> </v>
      </c>
      <c r="R21" s="28" t="str">
        <f t="shared" si="5"/>
        <v> </v>
      </c>
      <c r="S21" s="2"/>
    </row>
    <row r="22" spans="1:19" ht="13.5" customHeight="1">
      <c r="A22" s="104" t="s">
        <v>21</v>
      </c>
      <c r="B22" s="52" t="s">
        <v>9</v>
      </c>
      <c r="C22" s="52" t="s">
        <v>1</v>
      </c>
      <c r="D22" s="18">
        <f>'P合計'!D22+'B合計'!D22+'液化石油ガス'!D22</f>
        <v>33704</v>
      </c>
      <c r="E22" s="14">
        <f>'P合計'!E22+'B合計'!E22+'液化石油ガス'!E22</f>
        <v>0</v>
      </c>
      <c r="F22" s="14">
        <f>'P合計'!F22+'B合計'!F22+'液化石油ガス'!F22</f>
        <v>23098</v>
      </c>
      <c r="G22" s="14">
        <f>'P合計'!G22+'B合計'!G22+'液化石油ガス'!G22</f>
        <v>89424</v>
      </c>
      <c r="H22" s="14">
        <f>'P合計'!H22+'B合計'!H22+'液化石油ガス'!H22</f>
        <v>0</v>
      </c>
      <c r="I22" s="23">
        <f>'P合計'!I22+'B合計'!I22+'液化石油ガス'!I22</f>
        <v>0</v>
      </c>
      <c r="J22" s="31">
        <f>SUM(D22:I22)</f>
        <v>146226</v>
      </c>
      <c r="K22" s="27">
        <f>'P合計'!K22+'B合計'!K22+'液化石油ガス'!K22</f>
        <v>0</v>
      </c>
      <c r="L22" s="14">
        <f>'P合計'!L22+'B合計'!L22+'液化石油ガス'!L22</f>
        <v>0</v>
      </c>
      <c r="M22" s="14">
        <f>'P合計'!M22+'B合計'!M22+'液化石油ガス'!M22</f>
        <v>0</v>
      </c>
      <c r="N22" s="14">
        <f>'P合計'!N22+'B合計'!N22+'液化石油ガス'!N22</f>
        <v>0</v>
      </c>
      <c r="O22" s="14">
        <f>'P合計'!O22+'B合計'!O22+'液化石油ガス'!O22</f>
        <v>0</v>
      </c>
      <c r="P22" s="23">
        <f>'P合計'!P22+'B合計'!P22+'液化石油ガス'!P22</f>
        <v>0</v>
      </c>
      <c r="Q22" s="31">
        <f>'P合計'!Q22+'B合計'!Q22+'液化石油ガス'!Q22</f>
        <v>0</v>
      </c>
      <c r="R22" s="27">
        <f>'P合計'!R22+'B合計'!R22+'液化石油ガス'!R22</f>
        <v>146226</v>
      </c>
      <c r="S22" s="2"/>
    </row>
    <row r="23" spans="1:19" ht="13.5" customHeight="1">
      <c r="A23" s="105"/>
      <c r="B23" s="52" t="s">
        <v>10</v>
      </c>
      <c r="C23" s="52" t="s">
        <v>2</v>
      </c>
      <c r="D23" s="19">
        <f>'P合計'!D23+'B合計'!D23+'液化石油ガス'!D23</f>
        <v>2111614</v>
      </c>
      <c r="E23" s="14">
        <f>'P合計'!E23+'B合計'!E23+'液化石油ガス'!E23</f>
        <v>0</v>
      </c>
      <c r="F23" s="14">
        <f>'P合計'!F23+'B合計'!F23+'液化石油ガス'!F23</f>
        <v>1434981</v>
      </c>
      <c r="G23" s="14">
        <f>'P合計'!G23+'B合計'!G23+'液化石油ガス'!G23</f>
        <v>5193844</v>
      </c>
      <c r="H23" s="14">
        <f>'P合計'!H23+'B合計'!H23+'液化石油ガス'!H23</f>
        <v>0</v>
      </c>
      <c r="I23" s="23">
        <f>'P合計'!I23+'B合計'!I23+'液化石油ガス'!I23</f>
        <v>0</v>
      </c>
      <c r="J23" s="31">
        <f>SUM(D23:I23)</f>
        <v>8740439</v>
      </c>
      <c r="K23" s="27">
        <f>'P合計'!K23+'B合計'!K23+'液化石油ガス'!K23</f>
        <v>0</v>
      </c>
      <c r="L23" s="14">
        <f>'P合計'!L23+'B合計'!L23+'液化石油ガス'!L23</f>
        <v>0</v>
      </c>
      <c r="M23" s="14">
        <f>'P合計'!M23+'B合計'!M23+'液化石油ガス'!M23</f>
        <v>0</v>
      </c>
      <c r="N23" s="14">
        <f>'P合計'!N23+'B合計'!N23+'液化石油ガス'!N23</f>
        <v>0</v>
      </c>
      <c r="O23" s="14">
        <f>'P合計'!O23+'B合計'!O23+'液化石油ガス'!O23</f>
        <v>0</v>
      </c>
      <c r="P23" s="23">
        <f>'P合計'!P23+'B合計'!P23+'液化石油ガス'!P23</f>
        <v>0</v>
      </c>
      <c r="Q23" s="31">
        <f>'P合計'!Q23+'B合計'!Q23+'液化石油ガス'!Q23</f>
        <v>0</v>
      </c>
      <c r="R23" s="27">
        <f>'P合計'!R23+'B合計'!R23+'液化石油ガス'!R23</f>
        <v>8740439</v>
      </c>
      <c r="S23" s="2"/>
    </row>
    <row r="24" spans="1:19" ht="13.5" customHeight="1" thickBot="1">
      <c r="A24" s="106"/>
      <c r="B24" s="53" t="s">
        <v>18</v>
      </c>
      <c r="C24" s="54" t="s">
        <v>3</v>
      </c>
      <c r="D24" s="20">
        <f>IF(OR(D22=0,D23=0)," ",(D23/D22)*1000)</f>
        <v>62651.73273201994</v>
      </c>
      <c r="E24" s="15" t="str">
        <f aca="true" t="shared" si="6" ref="E24:R24">IF(OR(E22=0,E23=0)," ",(E23/E22)*1000)</f>
        <v> </v>
      </c>
      <c r="F24" s="15">
        <f t="shared" si="6"/>
        <v>62125.76846480215</v>
      </c>
      <c r="G24" s="15">
        <f t="shared" si="6"/>
        <v>58081.09679728038</v>
      </c>
      <c r="H24" s="15" t="str">
        <f t="shared" si="6"/>
        <v> </v>
      </c>
      <c r="I24" s="24" t="str">
        <f t="shared" si="6"/>
        <v> </v>
      </c>
      <c r="J24" s="32">
        <f t="shared" si="6"/>
        <v>59773.49445379071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>
        <f t="shared" si="6"/>
        <v>59773.49445379071</v>
      </c>
      <c r="S24" s="2"/>
    </row>
    <row r="25" spans="1:19" ht="13.5" customHeight="1">
      <c r="A25" s="104" t="s">
        <v>48</v>
      </c>
      <c r="B25" s="52" t="s">
        <v>9</v>
      </c>
      <c r="C25" s="52" t="s">
        <v>1</v>
      </c>
      <c r="D25" s="18">
        <f>'P合計'!D25+'B合計'!D25+'液化石油ガス'!D25</f>
        <v>44187</v>
      </c>
      <c r="E25" s="14">
        <f>'P合計'!E25+'B合計'!E25+'液化石油ガス'!E25</f>
        <v>0</v>
      </c>
      <c r="F25" s="14">
        <f>'P合計'!F25+'B合計'!F25+'液化石油ガス'!F25</f>
        <v>0</v>
      </c>
      <c r="G25" s="14">
        <f>'P合計'!G25+'B合計'!G25+'液化石油ガス'!G25</f>
        <v>0</v>
      </c>
      <c r="H25" s="14">
        <f>'P合計'!H25+'B合計'!H25+'液化石油ガス'!H25</f>
        <v>0</v>
      </c>
      <c r="I25" s="23">
        <f>'P合計'!I25+'B合計'!I25+'液化石油ガス'!I25</f>
        <v>0</v>
      </c>
      <c r="J25" s="31">
        <f>SUM(D25:I25)</f>
        <v>44187</v>
      </c>
      <c r="K25" s="27">
        <f>'P合計'!K25+'B合計'!K25+'液化石油ガス'!K25</f>
        <v>0</v>
      </c>
      <c r="L25" s="14">
        <f>'P合計'!L25+'B合計'!L25+'液化石油ガス'!L25</f>
        <v>0</v>
      </c>
      <c r="M25" s="14">
        <f>'P合計'!M25+'B合計'!M25+'液化石油ガス'!M25</f>
        <v>0</v>
      </c>
      <c r="N25" s="14">
        <f>'P合計'!N25+'B合計'!N25+'液化石油ガス'!N25</f>
        <v>0</v>
      </c>
      <c r="O25" s="14">
        <f>'P合計'!O25+'B合計'!O25+'液化石油ガス'!O25</f>
        <v>0</v>
      </c>
      <c r="P25" s="23">
        <f>'P合計'!P25+'B合計'!P25+'液化石油ガス'!P25</f>
        <v>0</v>
      </c>
      <c r="Q25" s="31">
        <f>'P合計'!Q25+'B合計'!Q25+'液化石油ガス'!Q25</f>
        <v>0</v>
      </c>
      <c r="R25" s="27">
        <f>'P合計'!R25+'B合計'!R25+'液化石油ガス'!R25</f>
        <v>44187</v>
      </c>
      <c r="S25" s="2"/>
    </row>
    <row r="26" spans="1:19" ht="13.5" customHeight="1">
      <c r="A26" s="105"/>
      <c r="B26" s="52" t="s">
        <v>10</v>
      </c>
      <c r="C26" s="52" t="s">
        <v>2</v>
      </c>
      <c r="D26" s="19">
        <f>'P合計'!D26+'B合計'!D26+'液化石油ガス'!D26</f>
        <v>2921338</v>
      </c>
      <c r="E26" s="14">
        <f>'P合計'!E26+'B合計'!E26+'液化石油ガス'!E26</f>
        <v>0</v>
      </c>
      <c r="F26" s="14">
        <f>'P合計'!F26+'B合計'!F26+'液化石油ガス'!F26</f>
        <v>0</v>
      </c>
      <c r="G26" s="14">
        <f>'P合計'!G26+'B合計'!G26+'液化石油ガス'!G26</f>
        <v>0</v>
      </c>
      <c r="H26" s="14">
        <f>'P合計'!H26+'B合計'!H26+'液化石油ガス'!H26</f>
        <v>0</v>
      </c>
      <c r="I26" s="23">
        <f>'P合計'!I26+'B合計'!I26+'液化石油ガス'!I26</f>
        <v>0</v>
      </c>
      <c r="J26" s="31">
        <f>SUM(D26:I26)</f>
        <v>2921338</v>
      </c>
      <c r="K26" s="27">
        <f>'P合計'!K26+'B合計'!K26+'液化石油ガス'!K26</f>
        <v>0</v>
      </c>
      <c r="L26" s="14">
        <f>'P合計'!L26+'B合計'!L26+'液化石油ガス'!L26</f>
        <v>0</v>
      </c>
      <c r="M26" s="14">
        <f>'P合計'!M26+'B合計'!M26+'液化石油ガス'!M26</f>
        <v>0</v>
      </c>
      <c r="N26" s="14">
        <f>'P合計'!N26+'B合計'!N26+'液化石油ガス'!N26</f>
        <v>0</v>
      </c>
      <c r="O26" s="14">
        <f>'P合計'!O26+'B合計'!O26+'液化石油ガス'!O26</f>
        <v>0</v>
      </c>
      <c r="P26" s="23">
        <f>'P合計'!P26+'B合計'!P26+'液化石油ガス'!P26</f>
        <v>0</v>
      </c>
      <c r="Q26" s="31">
        <f>'P合計'!Q26+'B合計'!Q26+'液化石油ガス'!Q26</f>
        <v>0</v>
      </c>
      <c r="R26" s="27">
        <f>'P合計'!R26+'B合計'!R26+'液化石油ガス'!R26</f>
        <v>2921338</v>
      </c>
      <c r="S26" s="2"/>
    </row>
    <row r="27" spans="1:19" ht="13.5" customHeight="1" thickBot="1">
      <c r="A27" s="106"/>
      <c r="B27" s="53" t="s">
        <v>18</v>
      </c>
      <c r="C27" s="54" t="s">
        <v>3</v>
      </c>
      <c r="D27" s="20">
        <f>IF(OR(D25=0,D26=0)," ",(D26/D25)*1000)</f>
        <v>66113.0649285989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>
        <f t="shared" si="7"/>
        <v>66113.0649285989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>
        <f t="shared" si="7"/>
        <v>66113.0649285989</v>
      </c>
      <c r="S27" s="2"/>
    </row>
    <row r="28" spans="1:19" ht="13.5" customHeight="1">
      <c r="A28" s="104" t="s">
        <v>51</v>
      </c>
      <c r="B28" s="52" t="s">
        <v>9</v>
      </c>
      <c r="C28" s="52" t="s">
        <v>1</v>
      </c>
      <c r="D28" s="18">
        <f>'P合計'!D28+'B合計'!D28+'液化石油ガス'!D28</f>
        <v>45618</v>
      </c>
      <c r="E28" s="14">
        <f>'P合計'!E28+'B合計'!E28+'液化石油ガス'!E28</f>
        <v>0</v>
      </c>
      <c r="F28" s="14">
        <f>'P合計'!F28+'B合計'!F28+'液化石油ガス'!F28</f>
        <v>0</v>
      </c>
      <c r="G28" s="14">
        <f>'P合計'!G28+'B合計'!G28+'液化石油ガス'!G28</f>
        <v>0</v>
      </c>
      <c r="H28" s="14">
        <f>'P合計'!H28+'B合計'!H28+'液化石油ガス'!H28</f>
        <v>0</v>
      </c>
      <c r="I28" s="23">
        <f>'P合計'!I28+'B合計'!I28+'液化石油ガス'!I28</f>
        <v>0</v>
      </c>
      <c r="J28" s="31">
        <f>SUM(D28:I28)</f>
        <v>45618</v>
      </c>
      <c r="K28" s="27">
        <f>'P合計'!K28+'B合計'!K28+'液化石油ガス'!K28</f>
        <v>0</v>
      </c>
      <c r="L28" s="14">
        <f>'P合計'!L28+'B合計'!L28+'液化石油ガス'!L28</f>
        <v>0</v>
      </c>
      <c r="M28" s="14">
        <f>'P合計'!M28+'B合計'!M28+'液化石油ガス'!M28</f>
        <v>0</v>
      </c>
      <c r="N28" s="14">
        <f>'P合計'!N28+'B合計'!N28+'液化石油ガス'!N28</f>
        <v>0</v>
      </c>
      <c r="O28" s="14">
        <f>'P合計'!O28+'B合計'!O28+'液化石油ガス'!O28</f>
        <v>0</v>
      </c>
      <c r="P28" s="23">
        <f>'P合計'!P28+'B合計'!P28+'液化石油ガス'!P28</f>
        <v>0</v>
      </c>
      <c r="Q28" s="31">
        <f>'P合計'!Q28+'B合計'!Q28+'液化石油ガス'!Q28</f>
        <v>0</v>
      </c>
      <c r="R28" s="27">
        <f>'P合計'!R28+'B合計'!R28+'液化石油ガス'!R28</f>
        <v>45618</v>
      </c>
      <c r="S28" s="2"/>
    </row>
    <row r="29" spans="1:19" ht="13.5" customHeight="1">
      <c r="A29" s="105"/>
      <c r="B29" s="52" t="s">
        <v>10</v>
      </c>
      <c r="C29" s="52" t="s">
        <v>2</v>
      </c>
      <c r="D29" s="19">
        <f>'P合計'!D29+'B合計'!D29+'液化石油ガス'!D29</f>
        <v>2874713</v>
      </c>
      <c r="E29" s="14">
        <f>'P合計'!E29+'B合計'!E29+'液化石油ガス'!E29</f>
        <v>0</v>
      </c>
      <c r="F29" s="14">
        <f>'P合計'!F29+'B合計'!F29+'液化石油ガス'!F29</f>
        <v>0</v>
      </c>
      <c r="G29" s="14">
        <f>'P合計'!G29+'B合計'!G29+'液化石油ガス'!G29</f>
        <v>0</v>
      </c>
      <c r="H29" s="14">
        <f>'P合計'!H29+'B合計'!H29+'液化石油ガス'!H29</f>
        <v>0</v>
      </c>
      <c r="I29" s="23">
        <f>'P合計'!I29+'B合計'!I29+'液化石油ガス'!I29</f>
        <v>0</v>
      </c>
      <c r="J29" s="31">
        <f>SUM(D29:I29)</f>
        <v>2874713</v>
      </c>
      <c r="K29" s="27">
        <f>'P合計'!K29+'B合計'!K29+'液化石油ガス'!K29</f>
        <v>0</v>
      </c>
      <c r="L29" s="14">
        <f>'P合計'!L29+'B合計'!L29+'液化石油ガス'!L29</f>
        <v>0</v>
      </c>
      <c r="M29" s="14">
        <f>'P合計'!M29+'B合計'!M29+'液化石油ガス'!M29</f>
        <v>0</v>
      </c>
      <c r="N29" s="14">
        <f>'P合計'!N29+'B合計'!N29+'液化石油ガス'!N29</f>
        <v>0</v>
      </c>
      <c r="O29" s="14">
        <f>'P合計'!O29+'B合計'!O29+'液化石油ガス'!O29</f>
        <v>0</v>
      </c>
      <c r="P29" s="23">
        <f>'P合計'!P29+'B合計'!P29+'液化石油ガス'!P29</f>
        <v>0</v>
      </c>
      <c r="Q29" s="31">
        <f>'P合計'!Q29+'B合計'!Q29+'液化石油ガス'!Q29</f>
        <v>0</v>
      </c>
      <c r="R29" s="27">
        <f>'P合計'!R29+'B合計'!R29+'液化石油ガス'!R29</f>
        <v>2874713</v>
      </c>
      <c r="S29" s="2"/>
    </row>
    <row r="30" spans="1:19" ht="13.5" customHeight="1" thickBot="1">
      <c r="A30" s="106"/>
      <c r="B30" s="53" t="s">
        <v>18</v>
      </c>
      <c r="C30" s="54" t="s">
        <v>3</v>
      </c>
      <c r="D30" s="20">
        <f>IF(OR(D28=0,D29=0)," ",(D29/D28)*1000)</f>
        <v>63017.0765925731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63017.0765925731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>
        <f t="shared" si="8"/>
        <v>63017.0765925731</v>
      </c>
      <c r="S30" s="2"/>
    </row>
    <row r="31" spans="1:19" ht="13.5" customHeight="1">
      <c r="A31" s="104" t="s">
        <v>50</v>
      </c>
      <c r="B31" s="52" t="s">
        <v>9</v>
      </c>
      <c r="C31" s="52" t="s">
        <v>1</v>
      </c>
      <c r="D31" s="18">
        <f>'P合計'!D31+'B合計'!D31+'液化石油ガス'!D31</f>
        <v>197869</v>
      </c>
      <c r="E31" s="14">
        <f>'P合計'!E31+'B合計'!E31+'液化石油ガス'!E31</f>
        <v>151687</v>
      </c>
      <c r="F31" s="14">
        <f>'P合計'!F31+'B合計'!F31+'液化石油ガス'!F31</f>
        <v>129954</v>
      </c>
      <c r="G31" s="14">
        <f>'P合計'!G31+'B合計'!G31+'液化石油ガス'!G31</f>
        <v>142652</v>
      </c>
      <c r="H31" s="14">
        <f>'P合計'!H31+'B合計'!H31+'液化石油ガス'!H31</f>
        <v>0</v>
      </c>
      <c r="I31" s="23">
        <f>'P合計'!I31+'B合計'!I31+'液化石油ガス'!I31</f>
        <v>0</v>
      </c>
      <c r="J31" s="31">
        <f>SUM(D31:I31)</f>
        <v>622162</v>
      </c>
      <c r="K31" s="27">
        <f>'P合計'!K31+'B合計'!K31+'液化石油ガス'!K31</f>
        <v>0</v>
      </c>
      <c r="L31" s="14">
        <f>'P合計'!L31+'B合計'!L31+'液化石油ガス'!L31</f>
        <v>0</v>
      </c>
      <c r="M31" s="14">
        <f>'P合計'!M31+'B合計'!M31+'液化石油ガス'!M31</f>
        <v>0</v>
      </c>
      <c r="N31" s="14">
        <f>'P合計'!N31+'B合計'!N31+'液化石油ガス'!N31</f>
        <v>0</v>
      </c>
      <c r="O31" s="14">
        <f>'P合計'!O31+'B合計'!O31+'液化石油ガス'!O31</f>
        <v>0</v>
      </c>
      <c r="P31" s="23">
        <f>'P合計'!P31+'B合計'!P31+'液化石油ガス'!P31</f>
        <v>0</v>
      </c>
      <c r="Q31" s="31">
        <f>'P合計'!Q31+'B合計'!Q31+'液化石油ガス'!Q31</f>
        <v>0</v>
      </c>
      <c r="R31" s="27">
        <f>'P合計'!R31+'B合計'!R31+'液化石油ガス'!R31</f>
        <v>622162</v>
      </c>
      <c r="S31" s="2"/>
    </row>
    <row r="32" spans="1:19" ht="13.5" customHeight="1">
      <c r="A32" s="105"/>
      <c r="B32" s="52" t="s">
        <v>10</v>
      </c>
      <c r="C32" s="52" t="s">
        <v>2</v>
      </c>
      <c r="D32" s="19">
        <f>'P合計'!D32+'B合計'!D32+'液化石油ガス'!D32</f>
        <v>12919091</v>
      </c>
      <c r="E32" s="14">
        <f>'P合計'!E32+'B合計'!E32+'液化石油ガス'!E32</f>
        <v>8882608</v>
      </c>
      <c r="F32" s="14">
        <f>'P合計'!F32+'B合計'!F32+'液化石油ガス'!F32</f>
        <v>7951595</v>
      </c>
      <c r="G32" s="14">
        <f>'P合計'!G32+'B合計'!G32+'液化石油ガス'!G32</f>
        <v>7508369</v>
      </c>
      <c r="H32" s="14">
        <f>'P合計'!H32+'B合計'!H32+'液化石油ガス'!H32</f>
        <v>0</v>
      </c>
      <c r="I32" s="23">
        <f>'P合計'!I32+'B合計'!I32+'液化石油ガス'!I32</f>
        <v>0</v>
      </c>
      <c r="J32" s="31">
        <f>SUM(D32:I32)</f>
        <v>37261663</v>
      </c>
      <c r="K32" s="27">
        <f>'P合計'!K32+'B合計'!K32+'液化石油ガス'!K32</f>
        <v>0</v>
      </c>
      <c r="L32" s="14">
        <f>'P合計'!L32+'B合計'!L32+'液化石油ガス'!L32</f>
        <v>0</v>
      </c>
      <c r="M32" s="14">
        <f>'P合計'!M32+'B合計'!M32+'液化石油ガス'!M32</f>
        <v>0</v>
      </c>
      <c r="N32" s="14">
        <f>'P合計'!N32+'B合計'!N32+'液化石油ガス'!N32</f>
        <v>0</v>
      </c>
      <c r="O32" s="14">
        <f>'P合計'!O32+'B合計'!O32+'液化石油ガス'!O32</f>
        <v>0</v>
      </c>
      <c r="P32" s="23">
        <f>'P合計'!P32+'B合計'!P32+'液化石油ガス'!P32</f>
        <v>0</v>
      </c>
      <c r="Q32" s="31">
        <f>'P合計'!Q32+'B合計'!Q32+'液化石油ガス'!Q32</f>
        <v>0</v>
      </c>
      <c r="R32" s="27">
        <f>'P合計'!R32+'B合計'!R32+'液化石油ガス'!R32</f>
        <v>37261663</v>
      </c>
      <c r="S32" s="2"/>
    </row>
    <row r="33" spans="1:19" ht="13.5" customHeight="1" thickBot="1">
      <c r="A33" s="106"/>
      <c r="B33" s="53" t="s">
        <v>18</v>
      </c>
      <c r="C33" s="54" t="s">
        <v>3</v>
      </c>
      <c r="D33" s="20">
        <f>IF(OR(D31=0,D32=0)," ",(D32/D31)*1000)</f>
        <v>65291.13201158342</v>
      </c>
      <c r="E33" s="15">
        <f aca="true" t="shared" si="9" ref="E33:R33">IF(OR(E31=0,E32=0)," ",(E32/E31)*1000)</f>
        <v>58558.79541424117</v>
      </c>
      <c r="F33" s="15">
        <f t="shared" si="9"/>
        <v>61187.766440432766</v>
      </c>
      <c r="G33" s="15">
        <f t="shared" si="9"/>
        <v>52634.165661890474</v>
      </c>
      <c r="H33" s="15" t="str">
        <f t="shared" si="9"/>
        <v> </v>
      </c>
      <c r="I33" s="24" t="str">
        <f t="shared" si="9"/>
        <v> </v>
      </c>
      <c r="J33" s="32">
        <f t="shared" si="9"/>
        <v>59890.61209138456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>
        <f t="shared" si="9"/>
        <v>59890.61209138456</v>
      </c>
      <c r="S33" s="2"/>
    </row>
    <row r="34" spans="1:19" ht="13.5" customHeight="1">
      <c r="A34" s="104" t="s">
        <v>52</v>
      </c>
      <c r="B34" s="52" t="s">
        <v>9</v>
      </c>
      <c r="C34" s="52" t="s">
        <v>1</v>
      </c>
      <c r="D34" s="18">
        <f>'P合計'!D34+'B合計'!D34+'液化石油ガス'!D34</f>
        <v>0</v>
      </c>
      <c r="E34" s="14">
        <f>'P合計'!E34+'B合計'!E34+'液化石油ガス'!E34</f>
        <v>0</v>
      </c>
      <c r="F34" s="14">
        <f>'P合計'!F34+'B合計'!F34+'液化石油ガス'!F34</f>
        <v>0</v>
      </c>
      <c r="G34" s="14">
        <f>'P合計'!G34+'B合計'!G34+'液化石油ガス'!G34</f>
        <v>0</v>
      </c>
      <c r="H34" s="14">
        <f>'P合計'!H34+'B合計'!H34+'液化石油ガス'!H34</f>
        <v>0</v>
      </c>
      <c r="I34" s="23">
        <f>'P合計'!I34+'B合計'!I34+'液化石油ガス'!I34</f>
        <v>0</v>
      </c>
      <c r="J34" s="31">
        <f>SUM(D34:I34)</f>
        <v>0</v>
      </c>
      <c r="K34" s="27">
        <f>'P合計'!K34+'B合計'!K34+'液化石油ガス'!K34</f>
        <v>0</v>
      </c>
      <c r="L34" s="14">
        <f>'P合計'!L34+'B合計'!L34+'液化石油ガス'!L34</f>
        <v>0</v>
      </c>
      <c r="M34" s="14">
        <f>'P合計'!M34+'B合計'!M34+'液化石油ガス'!M34</f>
        <v>0</v>
      </c>
      <c r="N34" s="14">
        <f>'P合計'!N34+'B合計'!N34+'液化石油ガス'!N34</f>
        <v>0</v>
      </c>
      <c r="O34" s="14">
        <f>'P合計'!O34+'B合計'!O34+'液化石油ガス'!O34</f>
        <v>0</v>
      </c>
      <c r="P34" s="23">
        <f>'P合計'!P34+'B合計'!P34+'液化石油ガス'!P34</f>
        <v>0</v>
      </c>
      <c r="Q34" s="31">
        <f>'P合計'!Q34+'B合計'!Q34+'液化石油ガス'!Q34</f>
        <v>0</v>
      </c>
      <c r="R34" s="27">
        <f>'P合計'!R34+'B合計'!R34+'液化石油ガス'!R34</f>
        <v>0</v>
      </c>
      <c r="S34" s="2"/>
    </row>
    <row r="35" spans="1:19" ht="13.5" customHeight="1">
      <c r="A35" s="105"/>
      <c r="B35" s="52" t="s">
        <v>10</v>
      </c>
      <c r="C35" s="52" t="s">
        <v>2</v>
      </c>
      <c r="D35" s="19">
        <f>'P合計'!D35+'B合計'!D35+'液化石油ガス'!D35</f>
        <v>0</v>
      </c>
      <c r="E35" s="14">
        <f>'P合計'!E35+'B合計'!E35+'液化石油ガス'!E35</f>
        <v>0</v>
      </c>
      <c r="F35" s="14">
        <f>'P合計'!F35+'B合計'!F35+'液化石油ガス'!F35</f>
        <v>0</v>
      </c>
      <c r="G35" s="14">
        <f>'P合計'!G35+'B合計'!G35+'液化石油ガス'!G35</f>
        <v>0</v>
      </c>
      <c r="H35" s="14">
        <f>'P合計'!H35+'B合計'!H35+'液化石油ガス'!H35</f>
        <v>0</v>
      </c>
      <c r="I35" s="23">
        <f>'P合計'!I35+'B合計'!I35+'液化石油ガス'!I35</f>
        <v>0</v>
      </c>
      <c r="J35" s="31">
        <f>SUM(D35:I35)</f>
        <v>0</v>
      </c>
      <c r="K35" s="27">
        <f>'P合計'!K35+'B合計'!K35+'液化石油ガス'!K35</f>
        <v>0</v>
      </c>
      <c r="L35" s="14">
        <f>'P合計'!L35+'B合計'!L35+'液化石油ガス'!L35</f>
        <v>0</v>
      </c>
      <c r="M35" s="14">
        <f>'P合計'!M35+'B合計'!M35+'液化石油ガス'!M35</f>
        <v>0</v>
      </c>
      <c r="N35" s="14">
        <f>'P合計'!N35+'B合計'!N35+'液化石油ガス'!N35</f>
        <v>0</v>
      </c>
      <c r="O35" s="14">
        <f>'P合計'!O35+'B合計'!O35+'液化石油ガス'!O35</f>
        <v>0</v>
      </c>
      <c r="P35" s="23">
        <f>'P合計'!P35+'B合計'!P35+'液化石油ガス'!P35</f>
        <v>0</v>
      </c>
      <c r="Q35" s="31">
        <f>'P合計'!Q35+'B合計'!Q35+'液化石油ガス'!Q35</f>
        <v>0</v>
      </c>
      <c r="R35" s="27">
        <f>'P合計'!R35+'B合計'!R35+'液化石油ガス'!R35</f>
        <v>0</v>
      </c>
      <c r="S35" s="2"/>
    </row>
    <row r="36" spans="1:19" ht="13.5" customHeight="1" thickBot="1">
      <c r="A36" s="106"/>
      <c r="B36" s="53" t="s">
        <v>18</v>
      </c>
      <c r="C36" s="54" t="s">
        <v>3</v>
      </c>
      <c r="D36" s="20" t="str">
        <f>IF(OR(D34=0,D35=0)," ",(D35/D34)*1000)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 t="str">
        <f t="shared" si="10"/>
        <v> </v>
      </c>
      <c r="S36" s="2"/>
    </row>
    <row r="37" spans="1:19" ht="13.5" customHeight="1">
      <c r="A37" s="104" t="s">
        <v>53</v>
      </c>
      <c r="B37" s="85" t="s">
        <v>9</v>
      </c>
      <c r="C37" s="85" t="s">
        <v>1</v>
      </c>
      <c r="D37" s="18">
        <f>'P合計'!D37+'B合計'!D37+'液化石油ガス'!D37</f>
        <v>0</v>
      </c>
      <c r="E37" s="14">
        <f>'P合計'!E37+'B合計'!E37+'液化石油ガス'!E37</f>
        <v>0</v>
      </c>
      <c r="F37" s="14">
        <f>'P合計'!F37+'B合計'!F37+'液化石油ガス'!F37</f>
        <v>0</v>
      </c>
      <c r="G37" s="14">
        <f>'P合計'!G37+'B合計'!G37+'液化石油ガス'!G37</f>
        <v>0</v>
      </c>
      <c r="H37" s="14">
        <f>'P合計'!H37+'B合計'!H37+'液化石油ガス'!H37</f>
        <v>0</v>
      </c>
      <c r="I37" s="23">
        <f>'P合計'!I37+'B合計'!I37+'液化石油ガス'!I37</f>
        <v>0</v>
      </c>
      <c r="J37" s="31">
        <f>SUM(D37:I37)</f>
        <v>0</v>
      </c>
      <c r="K37" s="27">
        <f>'P合計'!K37+'B合計'!K37+'液化石油ガス'!K37</f>
        <v>0</v>
      </c>
      <c r="L37" s="14">
        <f>'P合計'!L37+'B合計'!L37+'液化石油ガス'!L37</f>
        <v>0</v>
      </c>
      <c r="M37" s="14">
        <f>'P合計'!M37+'B合計'!M37+'液化石油ガス'!M37</f>
        <v>0</v>
      </c>
      <c r="N37" s="14">
        <f>'P合計'!N37+'B合計'!N37+'液化石油ガス'!N37</f>
        <v>0</v>
      </c>
      <c r="O37" s="14">
        <f>'P合計'!O37+'B合計'!O37+'液化石油ガス'!O37</f>
        <v>0</v>
      </c>
      <c r="P37" s="23">
        <f>'P合計'!P37+'B合計'!P37+'液化石油ガス'!P37</f>
        <v>0</v>
      </c>
      <c r="Q37" s="31">
        <f>'P合計'!Q37+'B合計'!Q37+'液化石油ガス'!Q37</f>
        <v>0</v>
      </c>
      <c r="R37" s="27">
        <f>'P合計'!R37+'B合計'!R37+'液化石油ガス'!R37</f>
        <v>0</v>
      </c>
      <c r="S37" s="2"/>
    </row>
    <row r="38" spans="1:19" ht="13.5" customHeight="1">
      <c r="A38" s="105"/>
      <c r="B38" s="52" t="s">
        <v>10</v>
      </c>
      <c r="C38" s="52" t="s">
        <v>2</v>
      </c>
      <c r="D38" s="19">
        <f>'P合計'!D38+'B合計'!D38+'液化石油ガス'!D38</f>
        <v>0</v>
      </c>
      <c r="E38" s="14">
        <f>'P合計'!E38+'B合計'!E38+'液化石油ガス'!E38</f>
        <v>0</v>
      </c>
      <c r="F38" s="14">
        <f>'P合計'!F38+'B合計'!F38+'液化石油ガス'!F38</f>
        <v>0</v>
      </c>
      <c r="G38" s="14">
        <f>'P合計'!G38+'B合計'!G38+'液化石油ガス'!G38</f>
        <v>0</v>
      </c>
      <c r="H38" s="14">
        <f>'P合計'!H38+'B合計'!H38+'液化石油ガス'!H38</f>
        <v>0</v>
      </c>
      <c r="I38" s="23">
        <f>'P合計'!I38+'B合計'!I38+'液化石油ガス'!I38</f>
        <v>0</v>
      </c>
      <c r="J38" s="31">
        <f>SUM(D38:I38)</f>
        <v>0</v>
      </c>
      <c r="K38" s="27">
        <f>'P合計'!K38+'B合計'!K38+'液化石油ガス'!K38</f>
        <v>0</v>
      </c>
      <c r="L38" s="14">
        <f>'P合計'!L38+'B合計'!L38+'液化石油ガス'!L38</f>
        <v>0</v>
      </c>
      <c r="M38" s="14">
        <f>'P合計'!M38+'B合計'!M38+'液化石油ガス'!M38</f>
        <v>0</v>
      </c>
      <c r="N38" s="14">
        <f>'P合計'!N38+'B合計'!N38+'液化石油ガス'!N38</f>
        <v>0</v>
      </c>
      <c r="O38" s="14">
        <f>'P合計'!O38+'B合計'!O38+'液化石油ガス'!O38</f>
        <v>0</v>
      </c>
      <c r="P38" s="23">
        <f>'P合計'!P38+'B合計'!P38+'液化石油ガス'!P38</f>
        <v>0</v>
      </c>
      <c r="Q38" s="31">
        <f>'P合計'!Q38+'B合計'!Q38+'液化石油ガス'!Q38</f>
        <v>0</v>
      </c>
      <c r="R38" s="27">
        <f>'P合計'!R38+'B合計'!R38+'液化石油ガス'!R38</f>
        <v>0</v>
      </c>
      <c r="S38" s="2"/>
    </row>
    <row r="39" spans="1:19" ht="13.5" customHeight="1" thickBot="1">
      <c r="A39" s="106"/>
      <c r="B39" s="53" t="s">
        <v>18</v>
      </c>
      <c r="C39" s="54" t="s">
        <v>3</v>
      </c>
      <c r="D39" s="20" t="str">
        <f>IF(OR(D37=0,D38=0)," ",(D38/D37)*1000)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2"/>
    </row>
    <row r="40" spans="1:19" ht="13.5" customHeight="1">
      <c r="A40" s="104" t="s">
        <v>11</v>
      </c>
      <c r="B40" s="85" t="s">
        <v>9</v>
      </c>
      <c r="C40" s="85" t="s">
        <v>1</v>
      </c>
      <c r="D40" s="18">
        <f>'P合計'!D40+'B合計'!D40+'液化石油ガス'!D40</f>
        <v>1526</v>
      </c>
      <c r="E40" s="14">
        <f>'P合計'!E40+'B合計'!E40+'液化石油ガス'!E40</f>
        <v>1260</v>
      </c>
      <c r="F40" s="14">
        <f>'P合計'!F40+'B合計'!F40+'液化石油ガス'!F40</f>
        <v>1139</v>
      </c>
      <c r="G40" s="14">
        <f>'P合計'!G40+'B合計'!G40+'液化石油ガス'!G40</f>
        <v>1287</v>
      </c>
      <c r="H40" s="14">
        <f>'P合計'!H40+'B合計'!H40+'液化石油ガス'!H40</f>
        <v>0</v>
      </c>
      <c r="I40" s="23">
        <f>'P合計'!I40+'B合計'!I40+'液化石油ガス'!I40</f>
        <v>0</v>
      </c>
      <c r="J40" s="31">
        <f>SUM(D40:I40)</f>
        <v>5212</v>
      </c>
      <c r="K40" s="27">
        <f>'P合計'!K40+'B合計'!K40+'液化石油ガス'!K40</f>
        <v>0</v>
      </c>
      <c r="L40" s="14">
        <f>'P合計'!L40+'B合計'!L40+'液化石油ガス'!L40</f>
        <v>0</v>
      </c>
      <c r="M40" s="14">
        <f>'P合計'!M40+'B合計'!M40+'液化石油ガス'!M40</f>
        <v>0</v>
      </c>
      <c r="N40" s="14">
        <f>'P合計'!N40+'B合計'!N40+'液化石油ガス'!N40</f>
        <v>0</v>
      </c>
      <c r="O40" s="14">
        <f>'P合計'!O40+'B合計'!O40+'液化石油ガス'!O40</f>
        <v>0</v>
      </c>
      <c r="P40" s="23">
        <f>'P合計'!P40+'B合計'!P40+'液化石油ガス'!P40</f>
        <v>0</v>
      </c>
      <c r="Q40" s="31">
        <f>'P合計'!Q40+'B合計'!Q40+'液化石油ガス'!Q40</f>
        <v>0</v>
      </c>
      <c r="R40" s="27">
        <f>'P合計'!R40+'B合計'!R40+'液化石油ガス'!R40</f>
        <v>5212</v>
      </c>
      <c r="S40" s="2"/>
    </row>
    <row r="41" spans="1:19" ht="13.5" customHeight="1">
      <c r="A41" s="105"/>
      <c r="B41" s="52" t="s">
        <v>10</v>
      </c>
      <c r="C41" s="52" t="s">
        <v>2</v>
      </c>
      <c r="D41" s="19">
        <f>'P合計'!D41+'B合計'!D41+'液化石油ガス'!D41</f>
        <v>258809</v>
      </c>
      <c r="E41" s="14">
        <f>'P合計'!E41+'B合計'!E41+'液化石油ガス'!E41</f>
        <v>174929</v>
      </c>
      <c r="F41" s="14">
        <f>'P合計'!F41+'B合計'!F41+'液化石油ガス'!F41</f>
        <v>153545</v>
      </c>
      <c r="G41" s="14">
        <f>'P合計'!G41+'B合計'!G41+'液化石油ガス'!G41</f>
        <v>182090</v>
      </c>
      <c r="H41" s="14">
        <f>'P合計'!H41+'B合計'!H41+'液化石油ガス'!H41</f>
        <v>0</v>
      </c>
      <c r="I41" s="23">
        <f>'P合計'!I41+'B合計'!I41+'液化石油ガス'!I41</f>
        <v>0</v>
      </c>
      <c r="J41" s="31">
        <f>SUM(D41:I41)</f>
        <v>769373</v>
      </c>
      <c r="K41" s="27">
        <f>'P合計'!K41+'B合計'!K41+'液化石油ガス'!K41</f>
        <v>0</v>
      </c>
      <c r="L41" s="14">
        <f>'P合計'!L41+'B合計'!L41+'液化石油ガス'!L41</f>
        <v>0</v>
      </c>
      <c r="M41" s="14">
        <f>'P合計'!M41+'B合計'!M41+'液化石油ガス'!M41</f>
        <v>0</v>
      </c>
      <c r="N41" s="14">
        <f>'P合計'!N41+'B合計'!N41+'液化石油ガス'!N41</f>
        <v>0</v>
      </c>
      <c r="O41" s="14">
        <f>'P合計'!O41+'B合計'!O41+'液化石油ガス'!O41</f>
        <v>0</v>
      </c>
      <c r="P41" s="23">
        <f>'P合計'!P41+'B合計'!P41+'液化石油ガス'!P41</f>
        <v>0</v>
      </c>
      <c r="Q41" s="31">
        <f>'P合計'!Q41+'B合計'!Q41+'液化石油ガス'!Q41</f>
        <v>0</v>
      </c>
      <c r="R41" s="27">
        <f>'P合計'!R41+'B合計'!R41+'液化石油ガス'!R41</f>
        <v>769373</v>
      </c>
      <c r="S41" s="2"/>
    </row>
    <row r="42" spans="1:19" ht="13.5" customHeight="1" thickBot="1">
      <c r="A42" s="106"/>
      <c r="B42" s="53" t="s">
        <v>18</v>
      </c>
      <c r="C42" s="54" t="s">
        <v>3</v>
      </c>
      <c r="D42" s="20">
        <f>IF(OR(D40=0,D41=0)," ",(D41/D40)*1000)</f>
        <v>169599.60681520315</v>
      </c>
      <c r="E42" s="15">
        <f aca="true" t="shared" si="12" ref="E42:R42">IF(OR(E40=0,E41=0)," ",(E41/E40)*1000)</f>
        <v>138832.53968253967</v>
      </c>
      <c r="F42" s="15">
        <f t="shared" si="12"/>
        <v>134806.84811237926</v>
      </c>
      <c r="G42" s="15">
        <f t="shared" si="12"/>
        <v>141484.07148407146</v>
      </c>
      <c r="H42" s="15" t="str">
        <f t="shared" si="12"/>
        <v> </v>
      </c>
      <c r="I42" s="24" t="str">
        <f t="shared" si="12"/>
        <v> </v>
      </c>
      <c r="J42" s="32">
        <f t="shared" si="12"/>
        <v>147615.69455103605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>
        <f t="shared" si="12"/>
        <v>147615.69455103605</v>
      </c>
      <c r="S42" s="2"/>
    </row>
    <row r="43" spans="1:19" ht="13.5" customHeight="1">
      <c r="A43" s="104" t="s">
        <v>49</v>
      </c>
      <c r="B43" s="85" t="s">
        <v>9</v>
      </c>
      <c r="C43" s="85" t="s">
        <v>1</v>
      </c>
      <c r="D43" s="18">
        <f>'P合計'!D43+'B合計'!D43+'液化石油ガス'!D43</f>
        <v>1</v>
      </c>
      <c r="E43" s="14">
        <f>'P合計'!E43+'B合計'!E43+'液化石油ガス'!E43</f>
        <v>0</v>
      </c>
      <c r="F43" s="14">
        <f>'P合計'!F43+'B合計'!F43+'液化石油ガス'!F43</f>
        <v>0</v>
      </c>
      <c r="G43" s="14">
        <f>'P合計'!G43+'B合計'!G43+'液化石油ガス'!G43</f>
        <v>17</v>
      </c>
      <c r="H43" s="14">
        <f>'P合計'!H43+'B合計'!H43+'液化石油ガス'!H43</f>
        <v>0</v>
      </c>
      <c r="I43" s="23">
        <f>'P合計'!I43+'B合計'!I43+'液化石油ガス'!I43</f>
        <v>0</v>
      </c>
      <c r="J43" s="31">
        <f>SUM(D43:I43)</f>
        <v>18</v>
      </c>
      <c r="K43" s="27">
        <f>'P合計'!K43+'B合計'!K43+'液化石油ガス'!K43</f>
        <v>0</v>
      </c>
      <c r="L43" s="14">
        <f>'P合計'!L43+'B合計'!L43+'液化石油ガス'!L43</f>
        <v>0</v>
      </c>
      <c r="M43" s="14">
        <f>'P合計'!M43+'B合計'!M43+'液化石油ガス'!M43</f>
        <v>0</v>
      </c>
      <c r="N43" s="14">
        <f>'P合計'!N43+'B合計'!N43+'液化石油ガス'!N43</f>
        <v>0</v>
      </c>
      <c r="O43" s="14">
        <f>'P合計'!O43+'B合計'!O43+'液化石油ガス'!O43</f>
        <v>0</v>
      </c>
      <c r="P43" s="23">
        <f>'P合計'!P43+'B合計'!P43+'液化石油ガス'!P43</f>
        <v>0</v>
      </c>
      <c r="Q43" s="31">
        <f>'P合計'!Q43+'B合計'!Q43+'液化石油ガス'!Q43</f>
        <v>0</v>
      </c>
      <c r="R43" s="27">
        <f>'P合計'!R43+'B合計'!R43+'液化石油ガス'!R43</f>
        <v>18</v>
      </c>
      <c r="S43" s="2"/>
    </row>
    <row r="44" spans="1:19" ht="13.5" customHeight="1">
      <c r="A44" s="105"/>
      <c r="B44" s="52" t="s">
        <v>10</v>
      </c>
      <c r="C44" s="52" t="s">
        <v>2</v>
      </c>
      <c r="D44" s="19">
        <f>'P合計'!D44+'B合計'!D44+'液化石油ガス'!D44</f>
        <v>1369</v>
      </c>
      <c r="E44" s="14">
        <f>'P合計'!E44+'B合計'!E44+'液化石油ガス'!E44</f>
        <v>0</v>
      </c>
      <c r="F44" s="14">
        <f>'P合計'!F44+'B合計'!F44+'液化石油ガス'!F44</f>
        <v>0</v>
      </c>
      <c r="G44" s="14">
        <f>'P合計'!G44+'B合計'!G44+'液化石油ガス'!G44</f>
        <v>8372</v>
      </c>
      <c r="H44" s="14">
        <f>'P合計'!H44+'B合計'!H44+'液化石油ガス'!H44</f>
        <v>0</v>
      </c>
      <c r="I44" s="23">
        <f>'P合計'!I44+'B合計'!I44+'液化石油ガス'!I44</f>
        <v>0</v>
      </c>
      <c r="J44" s="31">
        <f>SUM(D44:I44)</f>
        <v>9741</v>
      </c>
      <c r="K44" s="27">
        <f>'P合計'!K44+'B合計'!K44+'液化石油ガス'!K44</f>
        <v>0</v>
      </c>
      <c r="L44" s="14">
        <f>'P合計'!L44+'B合計'!L44+'液化石油ガス'!L44</f>
        <v>0</v>
      </c>
      <c r="M44" s="14">
        <f>'P合計'!M44+'B合計'!M44+'液化石油ガス'!M44</f>
        <v>0</v>
      </c>
      <c r="N44" s="14">
        <f>'P合計'!N44+'B合計'!N44+'液化石油ガス'!N44</f>
        <v>0</v>
      </c>
      <c r="O44" s="14">
        <f>'P合計'!O44+'B合計'!O44+'液化石油ガス'!O44</f>
        <v>0</v>
      </c>
      <c r="P44" s="23">
        <f>'P合計'!P44+'B合計'!P44+'液化石油ガス'!P44</f>
        <v>0</v>
      </c>
      <c r="Q44" s="31">
        <f>'P合計'!Q44+'B合計'!Q44+'液化石油ガス'!Q44</f>
        <v>0</v>
      </c>
      <c r="R44" s="27">
        <f>'P合計'!R44+'B合計'!R44+'液化石油ガス'!R44</f>
        <v>9741</v>
      </c>
      <c r="S44" s="2"/>
    </row>
    <row r="45" spans="1:19" ht="13.5" customHeight="1" thickBot="1">
      <c r="A45" s="106"/>
      <c r="B45" s="53" t="s">
        <v>18</v>
      </c>
      <c r="C45" s="54" t="s">
        <v>3</v>
      </c>
      <c r="D45" s="20">
        <f>IF(OR(D43=0,D44=0)," ",(D44/D43)*1000)</f>
        <v>1369000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>
        <f t="shared" si="13"/>
        <v>492470.58823529416</v>
      </c>
      <c r="H45" s="15" t="str">
        <f t="shared" si="13"/>
        <v> </v>
      </c>
      <c r="I45" s="24" t="str">
        <f t="shared" si="13"/>
        <v> </v>
      </c>
      <c r="J45" s="32">
        <f t="shared" si="13"/>
        <v>541166.6666666666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>
        <f t="shared" si="13"/>
        <v>541166.6666666666</v>
      </c>
      <c r="S45" s="2"/>
    </row>
    <row r="46" spans="1:19" ht="13.5" customHeight="1">
      <c r="A46" s="104" t="s">
        <v>12</v>
      </c>
      <c r="B46" s="52" t="s">
        <v>9</v>
      </c>
      <c r="C46" s="52" t="s">
        <v>1</v>
      </c>
      <c r="D46" s="18">
        <f>'P合計'!D46+'B合計'!D46+'液化石油ガス'!D46</f>
        <v>4</v>
      </c>
      <c r="E46" s="14">
        <f>'P合計'!E46+'B合計'!E46+'液化石油ガス'!E46</f>
        <v>0</v>
      </c>
      <c r="F46" s="14">
        <f>'P合計'!F46+'B合計'!F46+'液化石油ガス'!F46</f>
        <v>653</v>
      </c>
      <c r="G46" s="14">
        <f>'P合計'!G46+'B合計'!G46+'液化石油ガス'!G46</f>
        <v>5</v>
      </c>
      <c r="H46" s="14">
        <f>'P合計'!H46+'B合計'!H46+'液化石油ガス'!H46</f>
        <v>0</v>
      </c>
      <c r="I46" s="23">
        <f>'P合計'!I46+'B合計'!I46+'液化石油ガス'!I46</f>
        <v>0</v>
      </c>
      <c r="J46" s="31">
        <f>SUM(D46:I46)</f>
        <v>662</v>
      </c>
      <c r="K46" s="27">
        <f>'P合計'!K46+'B合計'!K46+'液化石油ガス'!K46</f>
        <v>0</v>
      </c>
      <c r="L46" s="14">
        <f>'P合計'!L46+'B合計'!L46+'液化石油ガス'!L46</f>
        <v>0</v>
      </c>
      <c r="M46" s="14">
        <f>'P合計'!M46+'B合計'!M46+'液化石油ガス'!M46</f>
        <v>0</v>
      </c>
      <c r="N46" s="14">
        <f>'P合計'!N46+'B合計'!N46+'液化石油ガス'!N46</f>
        <v>0</v>
      </c>
      <c r="O46" s="14">
        <f>'P合計'!O46+'B合計'!O46+'液化石油ガス'!O46</f>
        <v>0</v>
      </c>
      <c r="P46" s="23">
        <f>'P合計'!P46+'B合計'!P46+'液化石油ガス'!P46</f>
        <v>0</v>
      </c>
      <c r="Q46" s="31">
        <f>'P合計'!Q46+'B合計'!Q46+'液化石油ガス'!Q46</f>
        <v>0</v>
      </c>
      <c r="R46" s="27">
        <f>'P合計'!R46+'B合計'!R46+'液化石油ガス'!R46</f>
        <v>662</v>
      </c>
      <c r="S46" s="2"/>
    </row>
    <row r="47" spans="1:19" ht="13.5" customHeight="1">
      <c r="A47" s="105"/>
      <c r="B47" s="52" t="s">
        <v>10</v>
      </c>
      <c r="C47" s="52" t="s">
        <v>2</v>
      </c>
      <c r="D47" s="19">
        <f>'P合計'!D47+'B合計'!D47+'液化石油ガス'!D47</f>
        <v>2736</v>
      </c>
      <c r="E47" s="14">
        <f>'P合計'!E47+'B合計'!E47+'液化石油ガス'!E47</f>
        <v>8886</v>
      </c>
      <c r="F47" s="14">
        <f>'P合計'!F47+'B合計'!F47+'液化石油ガス'!F47</f>
        <v>65131</v>
      </c>
      <c r="G47" s="14">
        <f>'P合計'!G47+'B合計'!G47+'液化石油ガス'!G47</f>
        <v>11696</v>
      </c>
      <c r="H47" s="14">
        <f>'P合計'!H47+'B合計'!H47+'液化石油ガス'!H47</f>
        <v>0</v>
      </c>
      <c r="I47" s="23">
        <f>'P合計'!I47+'B合計'!I47+'液化石油ガス'!I47</f>
        <v>0</v>
      </c>
      <c r="J47" s="31">
        <f>SUM(D47:I47)</f>
        <v>88449</v>
      </c>
      <c r="K47" s="27">
        <f>'P合計'!K47+'B合計'!K47+'液化石油ガス'!K47</f>
        <v>0</v>
      </c>
      <c r="L47" s="14">
        <f>'P合計'!L47+'B合計'!L47+'液化石油ガス'!L47</f>
        <v>0</v>
      </c>
      <c r="M47" s="14">
        <f>'P合計'!M47+'B合計'!M47+'液化石油ガス'!M47</f>
        <v>0</v>
      </c>
      <c r="N47" s="14">
        <f>'P合計'!N47+'B合計'!N47+'液化石油ガス'!N47</f>
        <v>0</v>
      </c>
      <c r="O47" s="14">
        <f>'P合計'!O47+'B合計'!O47+'液化石油ガス'!O47</f>
        <v>0</v>
      </c>
      <c r="P47" s="23">
        <f>'P合計'!P47+'B合計'!P47+'液化石油ガス'!P47</f>
        <v>0</v>
      </c>
      <c r="Q47" s="31">
        <f>'P合計'!Q47+'B合計'!Q47+'液化石油ガス'!Q47</f>
        <v>0</v>
      </c>
      <c r="R47" s="27">
        <f>'P合計'!R47+'B合計'!R47+'液化石油ガス'!R47</f>
        <v>88449</v>
      </c>
      <c r="S47" s="2"/>
    </row>
    <row r="48" spans="1:19" ht="13.5" customHeight="1" thickBot="1">
      <c r="A48" s="106"/>
      <c r="B48" s="53" t="s">
        <v>18</v>
      </c>
      <c r="C48" s="54" t="s">
        <v>3</v>
      </c>
      <c r="D48" s="20">
        <f>IF(OR(D46=0,D47=0)," ",(D47/D46)*1000)</f>
        <v>684000</v>
      </c>
      <c r="E48" s="15" t="str">
        <f aca="true" t="shared" si="14" ref="E48:R48">IF(OR(E46=0,E47=0)," ",(E47/E46)*1000)</f>
        <v> </v>
      </c>
      <c r="F48" s="15">
        <f t="shared" si="14"/>
        <v>99741.19448698316</v>
      </c>
      <c r="G48" s="15">
        <f t="shared" si="14"/>
        <v>2339200</v>
      </c>
      <c r="H48" s="15" t="str">
        <f t="shared" si="14"/>
        <v> </v>
      </c>
      <c r="I48" s="24" t="str">
        <f t="shared" si="14"/>
        <v> </v>
      </c>
      <c r="J48" s="32">
        <f t="shared" si="14"/>
        <v>133608.76132930513</v>
      </c>
      <c r="K48" s="28" t="str">
        <f t="shared" si="14"/>
        <v> </v>
      </c>
      <c r="L48" s="15" t="str">
        <f t="shared" si="14"/>
        <v> </v>
      </c>
      <c r="M48" s="15" t="str">
        <f t="shared" si="14"/>
        <v> </v>
      </c>
      <c r="N48" s="15" t="str">
        <f t="shared" si="14"/>
        <v> </v>
      </c>
      <c r="O48" s="15" t="str">
        <f t="shared" si="14"/>
        <v> </v>
      </c>
      <c r="P48" s="24" t="str">
        <f t="shared" si="14"/>
        <v> </v>
      </c>
      <c r="Q48" s="32" t="str">
        <f t="shared" si="14"/>
        <v> </v>
      </c>
      <c r="R48" s="28">
        <f t="shared" si="14"/>
        <v>133608.76132930513</v>
      </c>
      <c r="S48" s="2"/>
    </row>
    <row r="49" spans="1:19" ht="13.5" customHeight="1">
      <c r="A49" s="108" t="s">
        <v>4</v>
      </c>
      <c r="B49" s="52" t="s">
        <v>9</v>
      </c>
      <c r="C49" s="52" t="s">
        <v>1</v>
      </c>
      <c r="D49" s="22">
        <f aca="true" t="shared" si="15" ref="D49:I50">D4+D7+D10+D13+D16+D19+D22+D25+D28+D31+D34+D37+D40+D43+D46</f>
        <v>968231</v>
      </c>
      <c r="E49" s="17">
        <f t="shared" si="15"/>
        <v>730842</v>
      </c>
      <c r="F49" s="17">
        <f t="shared" si="15"/>
        <v>796923</v>
      </c>
      <c r="G49" s="17">
        <f t="shared" si="15"/>
        <v>720152</v>
      </c>
      <c r="H49" s="17">
        <f t="shared" si="15"/>
        <v>0</v>
      </c>
      <c r="I49" s="26">
        <f t="shared" si="15"/>
        <v>0</v>
      </c>
      <c r="J49" s="31">
        <f>SUM(D49:I49)</f>
        <v>3216148</v>
      </c>
      <c r="K49" s="30">
        <f aca="true" t="shared" si="16" ref="K49:P49">K4+K7+K10+K13+K16+K19+K22+K25+K28+K31+K34+K37+K40+K43+K46</f>
        <v>0</v>
      </c>
      <c r="L49" s="17">
        <f t="shared" si="16"/>
        <v>0</v>
      </c>
      <c r="M49" s="17">
        <f t="shared" si="16"/>
        <v>0</v>
      </c>
      <c r="N49" s="17">
        <f t="shared" si="16"/>
        <v>0</v>
      </c>
      <c r="O49" s="17">
        <f t="shared" si="16"/>
        <v>0</v>
      </c>
      <c r="P49" s="26">
        <f t="shared" si="16"/>
        <v>0</v>
      </c>
      <c r="Q49" s="34">
        <f>SUM(K49:P49)</f>
        <v>0</v>
      </c>
      <c r="R49" s="34">
        <f>J49+Q49</f>
        <v>3216148</v>
      </c>
      <c r="S49" s="2"/>
    </row>
    <row r="50" spans="1:19" ht="13.5" customHeight="1">
      <c r="A50" s="108"/>
      <c r="B50" s="52" t="s">
        <v>10</v>
      </c>
      <c r="C50" s="52" t="s">
        <v>2</v>
      </c>
      <c r="D50" s="21">
        <f t="shared" si="15"/>
        <v>61785287</v>
      </c>
      <c r="E50" s="16">
        <f t="shared" si="15"/>
        <v>45264524</v>
      </c>
      <c r="F50" s="16">
        <f t="shared" si="15"/>
        <v>49746324</v>
      </c>
      <c r="G50" s="16">
        <f t="shared" si="15"/>
        <v>41513245</v>
      </c>
      <c r="H50" s="16">
        <f t="shared" si="15"/>
        <v>0</v>
      </c>
      <c r="I50" s="25">
        <f t="shared" si="15"/>
        <v>0</v>
      </c>
      <c r="J50" s="31">
        <f>SUM(D50:I50)</f>
        <v>198309380</v>
      </c>
      <c r="K50" s="29">
        <f aca="true" t="shared" si="17" ref="K50:P50">K5+K8+K11+K14+K17+K20+K23+K26+K29+K32+K35+K38+K41+K44+K47</f>
        <v>0</v>
      </c>
      <c r="L50" s="16">
        <f t="shared" si="17"/>
        <v>0</v>
      </c>
      <c r="M50" s="16">
        <f t="shared" si="17"/>
        <v>0</v>
      </c>
      <c r="N50" s="16">
        <f t="shared" si="17"/>
        <v>0</v>
      </c>
      <c r="O50" s="16">
        <f t="shared" si="17"/>
        <v>0</v>
      </c>
      <c r="P50" s="25">
        <f t="shared" si="17"/>
        <v>0</v>
      </c>
      <c r="Q50" s="33">
        <f>SUM(K50:P50)</f>
        <v>0</v>
      </c>
      <c r="R50" s="33">
        <f>J50+Q50</f>
        <v>198309380</v>
      </c>
      <c r="S50" s="2"/>
    </row>
    <row r="51" spans="1:19" ht="13.5" customHeight="1" thickBot="1">
      <c r="A51" s="109"/>
      <c r="B51" s="53" t="s">
        <v>18</v>
      </c>
      <c r="C51" s="54" t="s">
        <v>3</v>
      </c>
      <c r="D51" s="20">
        <f aca="true" t="shared" si="18" ref="D51:I51">IF(OR(D49=0,D50=0)," ",(D50/D49)*1000)</f>
        <v>63812.54783207727</v>
      </c>
      <c r="E51" s="15">
        <f t="shared" si="18"/>
        <v>61934.76018072305</v>
      </c>
      <c r="F51" s="15">
        <f t="shared" si="18"/>
        <v>62422.99946167948</v>
      </c>
      <c r="G51" s="15">
        <f t="shared" si="18"/>
        <v>57645.11519790266</v>
      </c>
      <c r="H51" s="15" t="str">
        <f t="shared" si="18"/>
        <v> </v>
      </c>
      <c r="I51" s="24" t="str">
        <f t="shared" si="18"/>
        <v> </v>
      </c>
      <c r="J51" s="32">
        <f aca="true" t="shared" si="19" ref="J51:P51">IF(OR(J49=0,J50=0)," ",(J50/J49)*1000)</f>
        <v>61660.526816551974</v>
      </c>
      <c r="K51" s="28" t="str">
        <f t="shared" si="19"/>
        <v> </v>
      </c>
      <c r="L51" s="15" t="str">
        <f t="shared" si="19"/>
        <v> </v>
      </c>
      <c r="M51" s="15" t="str">
        <f t="shared" si="19"/>
        <v> </v>
      </c>
      <c r="N51" s="15" t="str">
        <f t="shared" si="19"/>
        <v> </v>
      </c>
      <c r="O51" s="15" t="str">
        <f t="shared" si="19"/>
        <v> </v>
      </c>
      <c r="P51" s="24" t="str">
        <f t="shared" si="19"/>
        <v> </v>
      </c>
      <c r="Q51" s="32" t="str">
        <f>IF(OR(Q49=0,Q50=0)," ",(Q50/Q49)*1000)</f>
        <v> </v>
      </c>
      <c r="R51" s="28">
        <f>IF(OR(R49=0,R50=0)," ",(R50/R49)*1000)</f>
        <v>61660.526816551974</v>
      </c>
      <c r="S51" s="2"/>
    </row>
    <row r="52" spans="1:19" s="8" customFormat="1" ht="23.25" customHeight="1" thickBot="1">
      <c r="A52" s="111" t="s">
        <v>13</v>
      </c>
      <c r="B52" s="112"/>
      <c r="C52" s="113"/>
      <c r="D52" s="70">
        <v>119.9</v>
      </c>
      <c r="E52" s="71">
        <v>119.46</v>
      </c>
      <c r="F52" s="72">
        <v>122.95</v>
      </c>
      <c r="G52" s="73">
        <v>123.04</v>
      </c>
      <c r="H52" s="74"/>
      <c r="I52" s="75"/>
      <c r="J52" s="76"/>
      <c r="K52" s="77"/>
      <c r="L52" s="78"/>
      <c r="M52" s="79"/>
      <c r="N52" s="79"/>
      <c r="O52" s="73"/>
      <c r="P52" s="80"/>
      <c r="Q52" s="81"/>
      <c r="R52" s="82"/>
      <c r="S52" s="7"/>
    </row>
    <row r="53" spans="1:19" s="8" customFormat="1" ht="12.75" customHeight="1">
      <c r="A53" s="107" t="s">
        <v>40</v>
      </c>
      <c r="B53" s="52" t="s">
        <v>9</v>
      </c>
      <c r="C53" s="52" t="s">
        <v>1</v>
      </c>
      <c r="D53" s="22">
        <f>'P合計'!D49</f>
        <v>815786</v>
      </c>
      <c r="E53" s="17">
        <f>'P合計'!E49</f>
        <v>557289</v>
      </c>
      <c r="F53" s="17">
        <f>'P合計'!F49</f>
        <v>621690</v>
      </c>
      <c r="G53" s="17">
        <f>'P合計'!G49</f>
        <v>572577</v>
      </c>
      <c r="H53" s="17">
        <f>'P合計'!H49</f>
        <v>0</v>
      </c>
      <c r="I53" s="26">
        <f>'P合計'!I49</f>
        <v>0</v>
      </c>
      <c r="J53" s="34">
        <f>SUM(D53:I53)</f>
        <v>2567342</v>
      </c>
      <c r="K53" s="30">
        <f>'P合計'!K49</f>
        <v>0</v>
      </c>
      <c r="L53" s="17">
        <f>'P合計'!L49</f>
        <v>0</v>
      </c>
      <c r="M53" s="17">
        <f>'P合計'!M49</f>
        <v>0</v>
      </c>
      <c r="N53" s="17">
        <f>'P合計'!N49</f>
        <v>0</v>
      </c>
      <c r="O53" s="17">
        <f>'P合計'!O49</f>
        <v>0</v>
      </c>
      <c r="P53" s="26">
        <f>'P合計'!P49</f>
        <v>0</v>
      </c>
      <c r="Q53" s="34">
        <f>SUM(K53:P53)</f>
        <v>0</v>
      </c>
      <c r="R53" s="30">
        <f>J53+Q53</f>
        <v>2567342</v>
      </c>
      <c r="S53" s="7"/>
    </row>
    <row r="54" spans="1:19" s="8" customFormat="1" ht="12.75" customHeight="1">
      <c r="A54" s="108"/>
      <c r="B54" s="52" t="s">
        <v>10</v>
      </c>
      <c r="C54" s="52" t="s">
        <v>2</v>
      </c>
      <c r="D54" s="21">
        <f>'P合計'!D50</f>
        <v>52324275</v>
      </c>
      <c r="E54" s="16">
        <f>'P合計'!E50</f>
        <v>34099646</v>
      </c>
      <c r="F54" s="16">
        <f>'P合計'!F50</f>
        <v>38188896</v>
      </c>
      <c r="G54" s="16">
        <f>'P合計'!G50</f>
        <v>32377171</v>
      </c>
      <c r="H54" s="16">
        <f>'P合計'!H50</f>
        <v>0</v>
      </c>
      <c r="I54" s="25">
        <f>'P合計'!I50</f>
        <v>0</v>
      </c>
      <c r="J54" s="33">
        <f>SUM(D54:I54)</f>
        <v>156989988</v>
      </c>
      <c r="K54" s="29">
        <f>'P合計'!K50</f>
        <v>0</v>
      </c>
      <c r="L54" s="16">
        <f>'P合計'!L50</f>
        <v>0</v>
      </c>
      <c r="M54" s="16">
        <f>'P合計'!M50</f>
        <v>0</v>
      </c>
      <c r="N54" s="16">
        <f>'P合計'!N50</f>
        <v>0</v>
      </c>
      <c r="O54" s="16">
        <f>'P合計'!O50</f>
        <v>0</v>
      </c>
      <c r="P54" s="25">
        <f>'P合計'!P50</f>
        <v>0</v>
      </c>
      <c r="Q54" s="33">
        <f>SUM(K54:P54)</f>
        <v>0</v>
      </c>
      <c r="R54" s="29">
        <f>J54+Q54</f>
        <v>156989988</v>
      </c>
      <c r="S54" s="7"/>
    </row>
    <row r="55" spans="1:19" s="8" customFormat="1" ht="12.75" customHeight="1" thickBot="1">
      <c r="A55" s="109"/>
      <c r="B55" s="53" t="s">
        <v>18</v>
      </c>
      <c r="C55" s="54" t="s">
        <v>3</v>
      </c>
      <c r="D55" s="20">
        <f>IF(OR(D53=0,D54=0)," ",(D54/D53)*1000)</f>
        <v>64139.706981978125</v>
      </c>
      <c r="E55" s="15">
        <f aca="true" t="shared" si="20" ref="E55:R55">IF(OR(E53=0,E54=0)," ",(E54/E53)*1000)</f>
        <v>61188.44262133292</v>
      </c>
      <c r="F55" s="15">
        <f t="shared" si="20"/>
        <v>61427.55392558993</v>
      </c>
      <c r="G55" s="15">
        <f t="shared" si="20"/>
        <v>56546.405112325505</v>
      </c>
      <c r="H55" s="15" t="str">
        <f t="shared" si="20"/>
        <v> </v>
      </c>
      <c r="I55" s="24" t="str">
        <f t="shared" si="20"/>
        <v> </v>
      </c>
      <c r="J55" s="32">
        <f t="shared" si="20"/>
        <v>61148.8410971347</v>
      </c>
      <c r="K55" s="28" t="str">
        <f t="shared" si="20"/>
        <v> </v>
      </c>
      <c r="L55" s="15" t="str">
        <f t="shared" si="20"/>
        <v> </v>
      </c>
      <c r="M55" s="15" t="str">
        <f t="shared" si="20"/>
        <v> </v>
      </c>
      <c r="N55" s="15" t="str">
        <f t="shared" si="20"/>
        <v> </v>
      </c>
      <c r="O55" s="15" t="str">
        <f t="shared" si="20"/>
        <v> </v>
      </c>
      <c r="P55" s="24" t="str">
        <f t="shared" si="20"/>
        <v> </v>
      </c>
      <c r="Q55" s="32" t="str">
        <f t="shared" si="20"/>
        <v> </v>
      </c>
      <c r="R55" s="28">
        <f t="shared" si="20"/>
        <v>61148.8410971347</v>
      </c>
      <c r="S55" s="7"/>
    </row>
    <row r="56" spans="1:19" s="8" customFormat="1" ht="12.75" customHeight="1">
      <c r="A56" s="107" t="s">
        <v>41</v>
      </c>
      <c r="B56" s="52" t="s">
        <v>9</v>
      </c>
      <c r="C56" s="52" t="s">
        <v>1</v>
      </c>
      <c r="D56" s="22">
        <f>'B合計'!D49</f>
        <v>152429</v>
      </c>
      <c r="E56" s="17">
        <f>'B合計'!E49</f>
        <v>173553</v>
      </c>
      <c r="F56" s="17">
        <f>'B合計'!F49</f>
        <v>175219</v>
      </c>
      <c r="G56" s="17">
        <f>'B合計'!G49</f>
        <v>147555</v>
      </c>
      <c r="H56" s="17">
        <f>'B合計'!H49</f>
        <v>0</v>
      </c>
      <c r="I56" s="26">
        <f>'B合計'!I49</f>
        <v>0</v>
      </c>
      <c r="J56" s="34">
        <f>SUM(D56:I56)</f>
        <v>648756</v>
      </c>
      <c r="K56" s="30">
        <f>'B合計'!K49</f>
        <v>0</v>
      </c>
      <c r="L56" s="17">
        <f>'B合計'!L49</f>
        <v>0</v>
      </c>
      <c r="M56" s="17">
        <f>'B合計'!M49</f>
        <v>0</v>
      </c>
      <c r="N56" s="17">
        <f>'B合計'!N49</f>
        <v>0</v>
      </c>
      <c r="O56" s="17">
        <f>'B合計'!O49</f>
        <v>0</v>
      </c>
      <c r="P56" s="26">
        <f>'B合計'!P49</f>
        <v>0</v>
      </c>
      <c r="Q56" s="34">
        <f>SUM(K56:P56)</f>
        <v>0</v>
      </c>
      <c r="R56" s="30">
        <f>J56+Q56</f>
        <v>648756</v>
      </c>
      <c r="S56" s="7"/>
    </row>
    <row r="57" spans="1:19" s="8" customFormat="1" ht="12.75" customHeight="1">
      <c r="A57" s="108"/>
      <c r="B57" s="52" t="s">
        <v>10</v>
      </c>
      <c r="C57" s="52" t="s">
        <v>2</v>
      </c>
      <c r="D57" s="21">
        <f>'B合計'!D50</f>
        <v>9441625</v>
      </c>
      <c r="E57" s="16">
        <f>'B合計'!E50</f>
        <v>11152078</v>
      </c>
      <c r="F57" s="16">
        <f>'B合計'!F50</f>
        <v>11544444</v>
      </c>
      <c r="G57" s="16">
        <f>'B合計'!G50</f>
        <v>9111699</v>
      </c>
      <c r="H57" s="16">
        <f>'B合計'!H50</f>
        <v>0</v>
      </c>
      <c r="I57" s="25">
        <f>'B合計'!I50</f>
        <v>0</v>
      </c>
      <c r="J57" s="33">
        <f>SUM(D57:I57)</f>
        <v>41249846</v>
      </c>
      <c r="K57" s="29">
        <f>'B合計'!K50</f>
        <v>0</v>
      </c>
      <c r="L57" s="16">
        <f>'B合計'!L50</f>
        <v>0</v>
      </c>
      <c r="M57" s="16">
        <f>'B合計'!M50</f>
        <v>0</v>
      </c>
      <c r="N57" s="16">
        <f>'B合計'!N50</f>
        <v>0</v>
      </c>
      <c r="O57" s="16">
        <f>'B合計'!O50</f>
        <v>0</v>
      </c>
      <c r="P57" s="25">
        <f>'B合計'!P50</f>
        <v>0</v>
      </c>
      <c r="Q57" s="33">
        <f>SUM(K57:P57)</f>
        <v>0</v>
      </c>
      <c r="R57" s="29">
        <f>J57+Q57</f>
        <v>41249846</v>
      </c>
      <c r="S57" s="7"/>
    </row>
    <row r="58" spans="1:19" s="8" customFormat="1" ht="12.75" customHeight="1" thickBot="1">
      <c r="A58" s="109"/>
      <c r="B58" s="53" t="s">
        <v>18</v>
      </c>
      <c r="C58" s="54" t="s">
        <v>3</v>
      </c>
      <c r="D58" s="20">
        <f>IF(OR(D56=0,D57=0)," ",(D57/D56)*1000)</f>
        <v>61941.133248922444</v>
      </c>
      <c r="E58" s="15">
        <f aca="true" t="shared" si="21" ref="E58:R58">IF(OR(E56=0,E57=0)," ",(E57/E56)*1000)</f>
        <v>64257.47754288315</v>
      </c>
      <c r="F58" s="15">
        <f t="shared" si="21"/>
        <v>65885.80005593</v>
      </c>
      <c r="G58" s="15">
        <f t="shared" si="21"/>
        <v>61751.204635559625</v>
      </c>
      <c r="H58" s="15" t="str">
        <f t="shared" si="21"/>
        <v> </v>
      </c>
      <c r="I58" s="24" t="str">
        <f t="shared" si="21"/>
        <v> </v>
      </c>
      <c r="J58" s="32">
        <f t="shared" si="21"/>
        <v>63582.98959855478</v>
      </c>
      <c r="K58" s="28" t="str">
        <f t="shared" si="21"/>
        <v> </v>
      </c>
      <c r="L58" s="15" t="str">
        <f t="shared" si="21"/>
        <v> </v>
      </c>
      <c r="M58" s="15" t="str">
        <f t="shared" si="21"/>
        <v> </v>
      </c>
      <c r="N58" s="15" t="str">
        <f t="shared" si="21"/>
        <v> </v>
      </c>
      <c r="O58" s="15" t="str">
        <f t="shared" si="21"/>
        <v> </v>
      </c>
      <c r="P58" s="24" t="str">
        <f t="shared" si="21"/>
        <v> </v>
      </c>
      <c r="Q58" s="32" t="str">
        <f t="shared" si="21"/>
        <v> </v>
      </c>
      <c r="R58" s="28">
        <f t="shared" si="21"/>
        <v>63582.98959855478</v>
      </c>
      <c r="S58" s="7"/>
    </row>
    <row r="59" spans="1:18" s="8" customFormat="1" ht="12.75" customHeight="1">
      <c r="A59" s="110" t="s">
        <v>46</v>
      </c>
      <c r="B59" s="52" t="s">
        <v>9</v>
      </c>
      <c r="C59" s="52" t="s">
        <v>1</v>
      </c>
      <c r="D59" s="22">
        <f>'液化石油ガス'!D49</f>
        <v>16</v>
      </c>
      <c r="E59" s="17">
        <f>'液化石油ガス'!E49</f>
        <v>0</v>
      </c>
      <c r="F59" s="17">
        <f>'液化石油ガス'!F49</f>
        <v>14</v>
      </c>
      <c r="G59" s="17">
        <f>'液化石油ガス'!G49</f>
        <v>20</v>
      </c>
      <c r="H59" s="17">
        <f>'液化石油ガス'!H49</f>
        <v>0</v>
      </c>
      <c r="I59" s="26">
        <f>'液化石油ガス'!I49</f>
        <v>0</v>
      </c>
      <c r="J59" s="34">
        <f>SUM(D59:I59)</f>
        <v>50</v>
      </c>
      <c r="K59" s="30">
        <f>'液化石油ガス'!K49</f>
        <v>0</v>
      </c>
      <c r="L59" s="17">
        <f>'液化石油ガス'!L49</f>
        <v>0</v>
      </c>
      <c r="M59" s="17">
        <f>'液化石油ガス'!M49</f>
        <v>0</v>
      </c>
      <c r="N59" s="17">
        <f>'液化石油ガス'!N49</f>
        <v>0</v>
      </c>
      <c r="O59" s="17">
        <f>'液化石油ガス'!O49</f>
        <v>0</v>
      </c>
      <c r="P59" s="26">
        <f>'液化石油ガス'!P49</f>
        <v>0</v>
      </c>
      <c r="Q59" s="34">
        <f>SUM(K59:P59)</f>
        <v>0</v>
      </c>
      <c r="R59" s="30">
        <f>J59+Q59</f>
        <v>50</v>
      </c>
    </row>
    <row r="60" spans="1:18" s="8" customFormat="1" ht="12.75" customHeight="1">
      <c r="A60" s="108"/>
      <c r="B60" s="52" t="s">
        <v>10</v>
      </c>
      <c r="C60" s="52" t="s">
        <v>2</v>
      </c>
      <c r="D60" s="21">
        <f>'液化石油ガス'!D50</f>
        <v>19387</v>
      </c>
      <c r="E60" s="16">
        <f>'液化石油ガス'!E50</f>
        <v>12800</v>
      </c>
      <c r="F60" s="16">
        <f>'液化石油ガス'!F50</f>
        <v>12984</v>
      </c>
      <c r="G60" s="16">
        <f>'液化石油ガス'!G50</f>
        <v>24375</v>
      </c>
      <c r="H60" s="16">
        <f>'液化石油ガス'!H50</f>
        <v>0</v>
      </c>
      <c r="I60" s="25">
        <f>'液化石油ガス'!I50</f>
        <v>0</v>
      </c>
      <c r="J60" s="33">
        <f>SUM(D60:I60)</f>
        <v>69546</v>
      </c>
      <c r="K60" s="29">
        <f>'液化石油ガス'!K50</f>
        <v>0</v>
      </c>
      <c r="L60" s="16">
        <f>'液化石油ガス'!L50</f>
        <v>0</v>
      </c>
      <c r="M60" s="16">
        <f>'液化石油ガス'!M50</f>
        <v>0</v>
      </c>
      <c r="N60" s="16">
        <f>'液化石油ガス'!N50</f>
        <v>0</v>
      </c>
      <c r="O60" s="16">
        <f>'液化石油ガス'!O50</f>
        <v>0</v>
      </c>
      <c r="P60" s="25">
        <f>'液化石油ガス'!P50</f>
        <v>0</v>
      </c>
      <c r="Q60" s="33">
        <f>SUM(K60:P60)</f>
        <v>0</v>
      </c>
      <c r="R60" s="29">
        <f>J60+Q60</f>
        <v>69546</v>
      </c>
    </row>
    <row r="61" spans="1:18" s="8" customFormat="1" ht="12.75" customHeight="1" thickBot="1">
      <c r="A61" s="109"/>
      <c r="B61" s="53" t="s">
        <v>18</v>
      </c>
      <c r="C61" s="54" t="s">
        <v>3</v>
      </c>
      <c r="D61" s="20">
        <f>IF(OR(D59=0,D60=0)," ",(D60/D59)*1000)</f>
        <v>1211687.5</v>
      </c>
      <c r="E61" s="15" t="str">
        <f aca="true" t="shared" si="22" ref="E61:R61">IF(OR(E59=0,E60=0)," ",(E60/E59)*1000)</f>
        <v> </v>
      </c>
      <c r="F61" s="15">
        <f t="shared" si="22"/>
        <v>927428.5714285715</v>
      </c>
      <c r="G61" s="15">
        <f t="shared" si="22"/>
        <v>1218750</v>
      </c>
      <c r="H61" s="15" t="str">
        <f t="shared" si="22"/>
        <v> </v>
      </c>
      <c r="I61" s="24" t="str">
        <f t="shared" si="22"/>
        <v> </v>
      </c>
      <c r="J61" s="32">
        <f t="shared" si="22"/>
        <v>1390920</v>
      </c>
      <c r="K61" s="28" t="str">
        <f t="shared" si="22"/>
        <v> </v>
      </c>
      <c r="L61" s="15" t="str">
        <f t="shared" si="22"/>
        <v> </v>
      </c>
      <c r="M61" s="15" t="str">
        <f t="shared" si="22"/>
        <v> </v>
      </c>
      <c r="N61" s="15" t="str">
        <f t="shared" si="22"/>
        <v> </v>
      </c>
      <c r="O61" s="15" t="str">
        <f t="shared" si="22"/>
        <v> </v>
      </c>
      <c r="P61" s="24" t="str">
        <f t="shared" si="22"/>
        <v> </v>
      </c>
      <c r="Q61" s="32" t="str">
        <f t="shared" si="22"/>
        <v> </v>
      </c>
      <c r="R61" s="28">
        <f t="shared" si="22"/>
        <v>1390920</v>
      </c>
    </row>
    <row r="62" spans="1:3" ht="17.25" customHeight="1">
      <c r="A62" s="89" t="s">
        <v>54</v>
      </c>
      <c r="B62" s="47"/>
      <c r="C62" s="47"/>
    </row>
    <row r="63" spans="1:3" ht="17.25">
      <c r="A63" s="47"/>
      <c r="B63" s="47"/>
      <c r="C63" s="47"/>
    </row>
  </sheetData>
  <sheetProtection/>
  <mergeCells count="22">
    <mergeCell ref="Q2:R2"/>
    <mergeCell ref="D1:P1"/>
    <mergeCell ref="A4:A6"/>
    <mergeCell ref="A7:A9"/>
    <mergeCell ref="A22:A24"/>
    <mergeCell ref="A25:A27"/>
    <mergeCell ref="A28:A30"/>
    <mergeCell ref="A34:A36"/>
    <mergeCell ref="A10:A12"/>
    <mergeCell ref="A13:A15"/>
    <mergeCell ref="A16:A18"/>
    <mergeCell ref="A19:A21"/>
    <mergeCell ref="A31:A33"/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55" zoomScaleNormal="5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ht="27.75" customHeight="1">
      <c r="A1" s="45"/>
      <c r="B1" s="83" t="s">
        <v>37</v>
      </c>
      <c r="C1" s="46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23.25" customHeight="1" thickBot="1">
      <c r="A2" s="58" t="s">
        <v>23</v>
      </c>
      <c r="B2" s="58"/>
      <c r="C2" s="58"/>
      <c r="D2" s="58"/>
      <c r="E2" s="58"/>
      <c r="F2" s="58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44">
        <f>'総合計'!Q2</f>
        <v>42243</v>
      </c>
    </row>
    <row r="3" spans="1:19" ht="24" customHeight="1" thickBot="1">
      <c r="A3" s="50"/>
      <c r="B3" s="51"/>
      <c r="C3" s="51"/>
      <c r="D3" s="62" t="s">
        <v>25</v>
      </c>
      <c r="E3" s="64" t="s">
        <v>26</v>
      </c>
      <c r="F3" s="64" t="s">
        <v>27</v>
      </c>
      <c r="G3" s="64" t="s">
        <v>28</v>
      </c>
      <c r="H3" s="64" t="s">
        <v>29</v>
      </c>
      <c r="I3" s="65" t="s">
        <v>30</v>
      </c>
      <c r="J3" s="66" t="s">
        <v>14</v>
      </c>
      <c r="K3" s="65" t="s">
        <v>31</v>
      </c>
      <c r="L3" s="64" t="s">
        <v>32</v>
      </c>
      <c r="M3" s="64" t="s">
        <v>33</v>
      </c>
      <c r="N3" s="64" t="s">
        <v>34</v>
      </c>
      <c r="O3" s="64" t="s">
        <v>35</v>
      </c>
      <c r="P3" s="65" t="s">
        <v>36</v>
      </c>
      <c r="Q3" s="68" t="s">
        <v>15</v>
      </c>
      <c r="R3" s="69" t="s">
        <v>16</v>
      </c>
      <c r="S3" s="2"/>
    </row>
    <row r="4" spans="1:19" s="8" customFormat="1" ht="15" customHeight="1">
      <c r="A4" s="104" t="s">
        <v>17</v>
      </c>
      <c r="B4" s="52" t="s">
        <v>9</v>
      </c>
      <c r="C4" s="52" t="s">
        <v>1</v>
      </c>
      <c r="D4" s="88"/>
      <c r="E4" s="90"/>
      <c r="F4" s="90"/>
      <c r="G4" s="90"/>
      <c r="H4" s="90"/>
      <c r="I4" s="91"/>
      <c r="J4" s="94">
        <f>SUM(D4:I4)</f>
        <v>0</v>
      </c>
      <c r="K4" s="91"/>
      <c r="L4" s="90"/>
      <c r="M4" s="90"/>
      <c r="N4" s="90"/>
      <c r="O4" s="90"/>
      <c r="P4" s="91"/>
      <c r="Q4" s="34">
        <f>SUM(K4:P4)</f>
        <v>0</v>
      </c>
      <c r="R4" s="27">
        <f>J4+Q4</f>
        <v>0</v>
      </c>
      <c r="S4" s="7"/>
    </row>
    <row r="5" spans="1:19" s="8" customFormat="1" ht="15" customHeight="1">
      <c r="A5" s="105"/>
      <c r="B5" s="52" t="s">
        <v>10</v>
      </c>
      <c r="C5" s="52" t="s">
        <v>2</v>
      </c>
      <c r="D5" s="88"/>
      <c r="E5" s="90"/>
      <c r="F5" s="90"/>
      <c r="G5" s="90"/>
      <c r="H5" s="90"/>
      <c r="I5" s="91"/>
      <c r="J5" s="94">
        <f>SUM(D5:I5)</f>
        <v>0</v>
      </c>
      <c r="K5" s="93"/>
      <c r="L5" s="96"/>
      <c r="M5" s="96"/>
      <c r="N5" s="96"/>
      <c r="O5" s="96"/>
      <c r="P5" s="93"/>
      <c r="Q5" s="33">
        <f>SUM(K5:P5)</f>
        <v>0</v>
      </c>
      <c r="R5" s="27">
        <f>J5+Q5</f>
        <v>0</v>
      </c>
      <c r="S5" s="7"/>
    </row>
    <row r="6" spans="1:19" s="8" customFormat="1" ht="15" customHeight="1" thickBot="1">
      <c r="A6" s="106"/>
      <c r="B6" s="53" t="s">
        <v>18</v>
      </c>
      <c r="C6" s="54" t="s">
        <v>3</v>
      </c>
      <c r="D6" s="43" t="str">
        <f aca="true" t="shared" si="0" ref="D6:I6">IF(OR(D4=0,D5=0)," ",D5/D4*1000)</f>
        <v> </v>
      </c>
      <c r="E6" s="15" t="str">
        <f t="shared" si="0"/>
        <v> 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2" t="str">
        <f t="shared" si="0"/>
        <v> </v>
      </c>
      <c r="J6" s="32" t="str">
        <f aca="true" t="shared" si="1" ref="J6:P6">IF(OR(J4=0,J5=0)," ",J5/J4*1000)</f>
        <v> </v>
      </c>
      <c r="K6" s="92" t="str">
        <f t="shared" si="1"/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2" t="str">
        <f t="shared" si="1"/>
        <v> </v>
      </c>
      <c r="Q6" s="32" t="str">
        <f>IF(OR(Q4=0,Q5=0)," ",(Q5/Q4)*1000)</f>
        <v> </v>
      </c>
      <c r="R6" s="28" t="str">
        <f>IF(OR(R4=0,R5=0)," ",(R5/R4)*1000)</f>
        <v> </v>
      </c>
      <c r="S6" s="10"/>
    </row>
    <row r="7" spans="1:19" s="8" customFormat="1" ht="15" customHeight="1">
      <c r="A7" s="104" t="s">
        <v>19</v>
      </c>
      <c r="B7" s="52" t="s">
        <v>9</v>
      </c>
      <c r="C7" s="52" t="s">
        <v>1</v>
      </c>
      <c r="D7" s="88"/>
      <c r="E7" s="90"/>
      <c r="F7" s="90"/>
      <c r="G7" s="90"/>
      <c r="H7" s="90"/>
      <c r="I7" s="91"/>
      <c r="J7" s="94">
        <f>SUM(D7:I7)</f>
        <v>0</v>
      </c>
      <c r="K7" s="91"/>
      <c r="L7" s="90"/>
      <c r="M7" s="90"/>
      <c r="N7" s="90"/>
      <c r="O7" s="90"/>
      <c r="P7" s="91"/>
      <c r="Q7" s="31">
        <f>SUM(K7:P7)</f>
        <v>0</v>
      </c>
      <c r="R7" s="27">
        <f>J7+Q7</f>
        <v>0</v>
      </c>
      <c r="S7" s="7"/>
    </row>
    <row r="8" spans="1:19" s="8" customFormat="1" ht="15" customHeight="1">
      <c r="A8" s="105"/>
      <c r="B8" s="52" t="s">
        <v>10</v>
      </c>
      <c r="C8" s="52" t="s">
        <v>2</v>
      </c>
      <c r="D8" s="88"/>
      <c r="E8" s="90"/>
      <c r="F8" s="90"/>
      <c r="G8" s="90"/>
      <c r="H8" s="90"/>
      <c r="I8" s="91"/>
      <c r="J8" s="94">
        <f>SUM(D8:I8)</f>
        <v>0</v>
      </c>
      <c r="K8" s="93"/>
      <c r="L8" s="96"/>
      <c r="M8" s="96"/>
      <c r="N8" s="96"/>
      <c r="O8" s="96"/>
      <c r="P8" s="93"/>
      <c r="Q8" s="31">
        <f>SUM(K8:P8)</f>
        <v>0</v>
      </c>
      <c r="R8" s="27">
        <f>J8+Q8</f>
        <v>0</v>
      </c>
      <c r="S8" s="7"/>
    </row>
    <row r="9" spans="1:19" s="8" customFormat="1" ht="15" customHeight="1" thickBot="1">
      <c r="A9" s="106"/>
      <c r="B9" s="53" t="s">
        <v>18</v>
      </c>
      <c r="C9" s="54" t="s">
        <v>3</v>
      </c>
      <c r="D9" s="43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2" t="str">
        <f t="shared" si="2"/>
        <v> </v>
      </c>
      <c r="J9" s="32" t="str">
        <f aca="true" t="shared" si="3" ref="J9:P9">IF(OR(J7=0,J8=0)," ",J8/J7*1000)</f>
        <v> </v>
      </c>
      <c r="K9" s="92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2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5" customHeight="1">
      <c r="A10" s="104" t="s">
        <v>39</v>
      </c>
      <c r="B10" s="52" t="s">
        <v>9</v>
      </c>
      <c r="C10" s="52" t="s">
        <v>1</v>
      </c>
      <c r="D10" s="88"/>
      <c r="E10" s="90"/>
      <c r="F10" s="90"/>
      <c r="G10" s="90"/>
      <c r="H10" s="90"/>
      <c r="I10" s="91"/>
      <c r="J10" s="94">
        <f>SUM(D10:I10)</f>
        <v>0</v>
      </c>
      <c r="K10" s="91"/>
      <c r="L10" s="90"/>
      <c r="M10" s="90"/>
      <c r="N10" s="90"/>
      <c r="O10" s="90"/>
      <c r="P10" s="91"/>
      <c r="Q10" s="31">
        <f>SUM(K10:P10)</f>
        <v>0</v>
      </c>
      <c r="R10" s="27">
        <f>J10+Q10</f>
        <v>0</v>
      </c>
      <c r="S10" s="7"/>
    </row>
    <row r="11" spans="1:19" s="8" customFormat="1" ht="15" customHeight="1">
      <c r="A11" s="105"/>
      <c r="B11" s="52" t="s">
        <v>10</v>
      </c>
      <c r="C11" s="52" t="s">
        <v>2</v>
      </c>
      <c r="D11" s="88"/>
      <c r="E11" s="90"/>
      <c r="F11" s="90"/>
      <c r="G11" s="90"/>
      <c r="H11" s="90"/>
      <c r="I11" s="91"/>
      <c r="J11" s="94">
        <f>SUM(D11:I11)</f>
        <v>0</v>
      </c>
      <c r="K11" s="93"/>
      <c r="L11" s="96"/>
      <c r="M11" s="96"/>
      <c r="N11" s="96"/>
      <c r="O11" s="96"/>
      <c r="P11" s="93"/>
      <c r="Q11" s="33">
        <f>SUM(K11:P11)</f>
        <v>0</v>
      </c>
      <c r="R11" s="29">
        <f>J11+Q11</f>
        <v>0</v>
      </c>
      <c r="S11" s="7"/>
    </row>
    <row r="12" spans="1:19" s="8" customFormat="1" ht="15" customHeight="1" thickBot="1">
      <c r="A12" s="106"/>
      <c r="B12" s="53" t="s">
        <v>18</v>
      </c>
      <c r="C12" s="54" t="s">
        <v>3</v>
      </c>
      <c r="D12" s="43" t="str">
        <f aca="true" t="shared" si="4" ref="D12:I12">IF(OR(D10=0,D11=0)," ",D11/D10*1000)</f>
        <v> </v>
      </c>
      <c r="E12" s="15" t="str">
        <f t="shared" si="4"/>
        <v> </v>
      </c>
      <c r="F12" s="15" t="str">
        <f t="shared" si="4"/>
        <v> </v>
      </c>
      <c r="G12" s="15" t="str">
        <f t="shared" si="4"/>
        <v> </v>
      </c>
      <c r="H12" s="15" t="str">
        <f t="shared" si="4"/>
        <v> </v>
      </c>
      <c r="I12" s="92" t="str">
        <f t="shared" si="4"/>
        <v> </v>
      </c>
      <c r="J12" s="32" t="str">
        <f aca="true" t="shared" si="5" ref="J12:P12">IF(OR(J10=0,J11=0)," ",J11/J10*1000)</f>
        <v> </v>
      </c>
      <c r="K12" s="92" t="str">
        <f t="shared" si="5"/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2" t="str">
        <f t="shared" si="5"/>
        <v> </v>
      </c>
      <c r="Q12" s="32" t="str">
        <f>IF(OR(Q10=0,Q11=0)," ",(Q11/Q10)*1000)</f>
        <v> </v>
      </c>
      <c r="R12" s="28" t="str">
        <f>IF(OR(R10=0,R11=0)," ",(R11/R10)*1000)</f>
        <v> </v>
      </c>
      <c r="S12" s="10"/>
    </row>
    <row r="13" spans="1:19" s="8" customFormat="1" ht="15" customHeight="1">
      <c r="A13" s="104" t="s">
        <v>22</v>
      </c>
      <c r="B13" s="52" t="s">
        <v>9</v>
      </c>
      <c r="C13" s="52" t="s">
        <v>1</v>
      </c>
      <c r="D13" s="88"/>
      <c r="E13" s="90"/>
      <c r="F13" s="90"/>
      <c r="G13" s="90"/>
      <c r="H13" s="90"/>
      <c r="I13" s="91"/>
      <c r="J13" s="94">
        <f>SUM(D13:I13)</f>
        <v>0</v>
      </c>
      <c r="K13" s="91"/>
      <c r="L13" s="90"/>
      <c r="M13" s="90"/>
      <c r="N13" s="90"/>
      <c r="O13" s="90"/>
      <c r="P13" s="91"/>
      <c r="Q13" s="31">
        <f>SUM(K13:P13)</f>
        <v>0</v>
      </c>
      <c r="R13" s="27">
        <f>J13+Q13</f>
        <v>0</v>
      </c>
      <c r="S13" s="7"/>
    </row>
    <row r="14" spans="1:19" s="8" customFormat="1" ht="15" customHeight="1">
      <c r="A14" s="105"/>
      <c r="B14" s="52" t="s">
        <v>10</v>
      </c>
      <c r="C14" s="52" t="s">
        <v>2</v>
      </c>
      <c r="D14" s="88"/>
      <c r="E14" s="90"/>
      <c r="F14" s="90"/>
      <c r="G14" s="90"/>
      <c r="H14" s="90"/>
      <c r="I14" s="91"/>
      <c r="J14" s="94">
        <f>SUM(D14:I14)</f>
        <v>0</v>
      </c>
      <c r="K14" s="93"/>
      <c r="L14" s="96"/>
      <c r="M14" s="96"/>
      <c r="N14" s="96"/>
      <c r="O14" s="96"/>
      <c r="P14" s="93"/>
      <c r="Q14" s="33">
        <f>SUM(K14:P14)</f>
        <v>0</v>
      </c>
      <c r="R14" s="29">
        <f>J14+Q14</f>
        <v>0</v>
      </c>
      <c r="S14" s="7"/>
    </row>
    <row r="15" spans="1:19" s="8" customFormat="1" ht="15" customHeight="1" thickBot="1">
      <c r="A15" s="106"/>
      <c r="B15" s="53" t="s">
        <v>18</v>
      </c>
      <c r="C15" s="54" t="s">
        <v>3</v>
      </c>
      <c r="D15" s="43" t="str">
        <f aca="true" t="shared" si="6" ref="D15:I15">IF(OR(D13=0,D14=0)," ",D14/D13*1000)</f>
        <v> </v>
      </c>
      <c r="E15" s="15" t="str">
        <f t="shared" si="6"/>
        <v> </v>
      </c>
      <c r="F15" s="15" t="str">
        <f t="shared" si="6"/>
        <v> </v>
      </c>
      <c r="G15" s="15" t="str">
        <f t="shared" si="6"/>
        <v> </v>
      </c>
      <c r="H15" s="15" t="str">
        <f t="shared" si="6"/>
        <v> </v>
      </c>
      <c r="I15" s="92" t="str">
        <f t="shared" si="6"/>
        <v> </v>
      </c>
      <c r="J15" s="32" t="str">
        <f aca="true" t="shared" si="7" ref="J15:P15">IF(OR(J13=0,J14=0)," ",J14/J13*1000)</f>
        <v> </v>
      </c>
      <c r="K15" s="92" t="str">
        <f t="shared" si="7"/>
        <v> 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2" t="str">
        <f t="shared" si="7"/>
        <v> </v>
      </c>
      <c r="Q15" s="32" t="str">
        <f>IF(OR(Q13=0,Q14=0)," ",(Q14/Q13)*1000)</f>
        <v> </v>
      </c>
      <c r="R15" s="28" t="str">
        <f>IF(OR(R13=0,R14=0)," ",(R14/R13)*1000)</f>
        <v> </v>
      </c>
      <c r="S15" s="10"/>
    </row>
    <row r="16" spans="1:19" s="8" customFormat="1" ht="15" customHeight="1">
      <c r="A16" s="104" t="s">
        <v>20</v>
      </c>
      <c r="B16" s="52" t="s">
        <v>9</v>
      </c>
      <c r="C16" s="52" t="s">
        <v>1</v>
      </c>
      <c r="D16" s="88"/>
      <c r="E16" s="90"/>
      <c r="F16" s="90"/>
      <c r="G16" s="90"/>
      <c r="H16" s="90"/>
      <c r="I16" s="91"/>
      <c r="J16" s="94">
        <f>SUM(D16:I16)</f>
        <v>0</v>
      </c>
      <c r="K16" s="91"/>
      <c r="L16" s="90"/>
      <c r="M16" s="90"/>
      <c r="N16" s="90"/>
      <c r="O16" s="90"/>
      <c r="P16" s="91"/>
      <c r="Q16" s="31">
        <f>SUM(K16:P16)</f>
        <v>0</v>
      </c>
      <c r="R16" s="27">
        <f>J16+Q16</f>
        <v>0</v>
      </c>
      <c r="S16" s="7"/>
    </row>
    <row r="17" spans="1:19" s="8" customFormat="1" ht="15" customHeight="1">
      <c r="A17" s="105"/>
      <c r="B17" s="52" t="s">
        <v>10</v>
      </c>
      <c r="C17" s="52" t="s">
        <v>2</v>
      </c>
      <c r="D17" s="88"/>
      <c r="E17" s="90"/>
      <c r="F17" s="90"/>
      <c r="G17" s="90"/>
      <c r="H17" s="90"/>
      <c r="I17" s="91"/>
      <c r="J17" s="94">
        <f>SUM(D17:I17)</f>
        <v>0</v>
      </c>
      <c r="K17" s="93"/>
      <c r="L17" s="96"/>
      <c r="M17" s="96"/>
      <c r="N17" s="96"/>
      <c r="O17" s="96"/>
      <c r="P17" s="93"/>
      <c r="Q17" s="31">
        <f>SUM(K17:P17)</f>
        <v>0</v>
      </c>
      <c r="R17" s="27">
        <f>J17+Q17</f>
        <v>0</v>
      </c>
      <c r="S17" s="7"/>
    </row>
    <row r="18" spans="1:19" s="8" customFormat="1" ht="15" customHeight="1" thickBot="1">
      <c r="A18" s="106"/>
      <c r="B18" s="53" t="s">
        <v>18</v>
      </c>
      <c r="C18" s="54" t="s">
        <v>3</v>
      </c>
      <c r="D18" s="43" t="str">
        <f aca="true" t="shared" si="8" ref="D18:I18">IF(OR(D16=0,D17=0)," ",D17/D16*1000)</f>
        <v> </v>
      </c>
      <c r="E18" s="15" t="str">
        <f t="shared" si="8"/>
        <v> </v>
      </c>
      <c r="F18" s="15" t="str">
        <f t="shared" si="8"/>
        <v> </v>
      </c>
      <c r="G18" s="15" t="str">
        <f t="shared" si="8"/>
        <v> </v>
      </c>
      <c r="H18" s="15" t="str">
        <f t="shared" si="8"/>
        <v> </v>
      </c>
      <c r="I18" s="92" t="str">
        <f t="shared" si="8"/>
        <v> </v>
      </c>
      <c r="J18" s="32" t="str">
        <f aca="true" t="shared" si="9" ref="J18:P18">IF(OR(J16=0,J17=0)," ",J17/J16*1000)</f>
        <v> </v>
      </c>
      <c r="K18" s="92" t="str">
        <f t="shared" si="9"/>
        <v> </v>
      </c>
      <c r="L18" s="15" t="str">
        <f t="shared" si="9"/>
        <v> 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2" t="str">
        <f t="shared" si="9"/>
        <v> </v>
      </c>
      <c r="Q18" s="32" t="str">
        <f>IF(OR(Q16=0,Q17=0)," ",(Q17/Q16)*1000)</f>
        <v> </v>
      </c>
      <c r="R18" s="28" t="str">
        <f>IF(OR(R16=0,R17=0)," ",(R17/R16)*1000)</f>
        <v> </v>
      </c>
      <c r="S18" s="10"/>
    </row>
    <row r="19" spans="1:19" s="8" customFormat="1" ht="15" customHeight="1">
      <c r="A19" s="104" t="s">
        <v>38</v>
      </c>
      <c r="B19" s="52" t="s">
        <v>9</v>
      </c>
      <c r="C19" s="52" t="s">
        <v>1</v>
      </c>
      <c r="D19" s="88"/>
      <c r="E19" s="90"/>
      <c r="F19" s="90"/>
      <c r="G19" s="90"/>
      <c r="H19" s="90"/>
      <c r="I19" s="91"/>
      <c r="J19" s="94">
        <f>SUM(D19:I19)</f>
        <v>0</v>
      </c>
      <c r="K19" s="91"/>
      <c r="L19" s="90"/>
      <c r="M19" s="90"/>
      <c r="N19" s="90"/>
      <c r="O19" s="90"/>
      <c r="P19" s="91"/>
      <c r="Q19" s="31">
        <f>SUM(K19:P19)</f>
        <v>0</v>
      </c>
      <c r="R19" s="27">
        <f>J19+Q19</f>
        <v>0</v>
      </c>
      <c r="S19" s="7"/>
    </row>
    <row r="20" spans="1:19" s="8" customFormat="1" ht="15" customHeight="1">
      <c r="A20" s="105"/>
      <c r="B20" s="52" t="s">
        <v>10</v>
      </c>
      <c r="C20" s="52" t="s">
        <v>2</v>
      </c>
      <c r="D20" s="88"/>
      <c r="E20" s="90"/>
      <c r="F20" s="90"/>
      <c r="G20" s="90"/>
      <c r="H20" s="90"/>
      <c r="I20" s="91"/>
      <c r="J20" s="94">
        <f>SUM(D20:I20)</f>
        <v>0</v>
      </c>
      <c r="K20" s="93"/>
      <c r="L20" s="96"/>
      <c r="M20" s="96"/>
      <c r="N20" s="96"/>
      <c r="O20" s="96"/>
      <c r="P20" s="93"/>
      <c r="Q20" s="31">
        <f>SUM(K20:P20)</f>
        <v>0</v>
      </c>
      <c r="R20" s="27">
        <f>J20+Q20</f>
        <v>0</v>
      </c>
      <c r="S20" s="7"/>
    </row>
    <row r="21" spans="1:19" s="8" customFormat="1" ht="15" customHeight="1" thickBot="1">
      <c r="A21" s="106"/>
      <c r="B21" s="53" t="s">
        <v>18</v>
      </c>
      <c r="C21" s="54" t="s">
        <v>3</v>
      </c>
      <c r="D21" s="43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2" t="str">
        <f t="shared" si="10"/>
        <v> </v>
      </c>
      <c r="J21" s="32" t="str">
        <f aca="true" t="shared" si="11" ref="J21:P21">IF(OR(J19=0,J20=0)," ",J20/J19*1000)</f>
        <v> </v>
      </c>
      <c r="K21" s="92" t="str">
        <f t="shared" si="11"/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2" t="str">
        <f t="shared" si="11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5" customHeight="1">
      <c r="A22" s="104" t="s">
        <v>21</v>
      </c>
      <c r="B22" s="52" t="s">
        <v>9</v>
      </c>
      <c r="C22" s="52" t="s">
        <v>1</v>
      </c>
      <c r="D22" s="88"/>
      <c r="E22" s="90"/>
      <c r="F22" s="90"/>
      <c r="G22" s="90"/>
      <c r="H22" s="90"/>
      <c r="I22" s="91"/>
      <c r="J22" s="94">
        <f>SUM(D22:I22)</f>
        <v>0</v>
      </c>
      <c r="K22" s="91"/>
      <c r="L22" s="90"/>
      <c r="M22" s="90"/>
      <c r="N22" s="90"/>
      <c r="O22" s="90"/>
      <c r="P22" s="91"/>
      <c r="Q22" s="31">
        <f>SUM(K22:P22)</f>
        <v>0</v>
      </c>
      <c r="R22" s="27">
        <f>J22+Q22</f>
        <v>0</v>
      </c>
      <c r="S22" s="7"/>
    </row>
    <row r="23" spans="1:19" s="8" customFormat="1" ht="15" customHeight="1">
      <c r="A23" s="105"/>
      <c r="B23" s="52" t="s">
        <v>10</v>
      </c>
      <c r="C23" s="52" t="s">
        <v>2</v>
      </c>
      <c r="D23" s="88"/>
      <c r="E23" s="90"/>
      <c r="F23" s="90"/>
      <c r="G23" s="90"/>
      <c r="H23" s="90"/>
      <c r="I23" s="91"/>
      <c r="J23" s="94">
        <f>SUM(D23:I23)</f>
        <v>0</v>
      </c>
      <c r="K23" s="93"/>
      <c r="L23" s="96"/>
      <c r="M23" s="96"/>
      <c r="N23" s="96"/>
      <c r="O23" s="96"/>
      <c r="P23" s="93"/>
      <c r="Q23" s="31">
        <f>SUM(K23:P23)</f>
        <v>0</v>
      </c>
      <c r="R23" s="27">
        <f>J23+Q23</f>
        <v>0</v>
      </c>
      <c r="S23" s="7"/>
    </row>
    <row r="24" spans="1:19" s="8" customFormat="1" ht="15" customHeight="1" thickBot="1">
      <c r="A24" s="106"/>
      <c r="B24" s="53" t="s">
        <v>18</v>
      </c>
      <c r="C24" s="54" t="s">
        <v>3</v>
      </c>
      <c r="D24" s="43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2" t="str">
        <f t="shared" si="12"/>
        <v> </v>
      </c>
      <c r="J24" s="32" t="str">
        <f aca="true" t="shared" si="13" ref="J24:P24">IF(OR(J22=0,J23=0)," ",J23/J22*1000)</f>
        <v> </v>
      </c>
      <c r="K24" s="92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2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5" customHeight="1">
      <c r="A25" s="104" t="s">
        <v>48</v>
      </c>
      <c r="B25" s="52" t="s">
        <v>9</v>
      </c>
      <c r="C25" s="52" t="s">
        <v>1</v>
      </c>
      <c r="D25" s="88"/>
      <c r="E25" s="90"/>
      <c r="F25" s="90"/>
      <c r="G25" s="90"/>
      <c r="H25" s="90"/>
      <c r="I25" s="91"/>
      <c r="J25" s="94">
        <f>SUM(D25:I25)</f>
        <v>0</v>
      </c>
      <c r="K25" s="91"/>
      <c r="L25" s="90"/>
      <c r="M25" s="90"/>
      <c r="N25" s="90"/>
      <c r="O25" s="90"/>
      <c r="P25" s="91"/>
      <c r="Q25" s="31">
        <f>SUM(K25:P25)</f>
        <v>0</v>
      </c>
      <c r="R25" s="27">
        <f>J25+Q25</f>
        <v>0</v>
      </c>
      <c r="S25" s="7"/>
    </row>
    <row r="26" spans="1:19" s="8" customFormat="1" ht="15" customHeight="1">
      <c r="A26" s="105"/>
      <c r="B26" s="52" t="s">
        <v>10</v>
      </c>
      <c r="C26" s="52" t="s">
        <v>2</v>
      </c>
      <c r="D26" s="88"/>
      <c r="E26" s="90"/>
      <c r="F26" s="90"/>
      <c r="G26" s="90"/>
      <c r="H26" s="90"/>
      <c r="I26" s="91"/>
      <c r="J26" s="94">
        <f>SUM(D26:I26)</f>
        <v>0</v>
      </c>
      <c r="K26" s="93"/>
      <c r="L26" s="96"/>
      <c r="M26" s="96"/>
      <c r="N26" s="96"/>
      <c r="O26" s="96"/>
      <c r="P26" s="93"/>
      <c r="Q26" s="31">
        <f>SUM(K26:P26)</f>
        <v>0</v>
      </c>
      <c r="R26" s="27">
        <f>J26+Q26</f>
        <v>0</v>
      </c>
      <c r="S26" s="7"/>
    </row>
    <row r="27" spans="1:19" s="8" customFormat="1" ht="15" customHeight="1" thickBot="1">
      <c r="A27" s="106"/>
      <c r="B27" s="53" t="s">
        <v>18</v>
      </c>
      <c r="C27" s="54" t="s">
        <v>3</v>
      </c>
      <c r="D27" s="43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2" t="str">
        <f t="shared" si="14"/>
        <v> </v>
      </c>
      <c r="J27" s="32" t="str">
        <f aca="true" t="shared" si="15" ref="J27:P27">IF(OR(J25=0,J26=0)," ",J26/J25*1000)</f>
        <v> </v>
      </c>
      <c r="K27" s="92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2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5" customHeight="1">
      <c r="A28" s="104" t="s">
        <v>51</v>
      </c>
      <c r="B28" s="52" t="s">
        <v>9</v>
      </c>
      <c r="C28" s="52" t="s">
        <v>1</v>
      </c>
      <c r="D28" s="88"/>
      <c r="E28" s="90"/>
      <c r="F28" s="90"/>
      <c r="G28" s="90"/>
      <c r="H28" s="90"/>
      <c r="I28" s="91"/>
      <c r="J28" s="94">
        <f>SUM(D28:I28)</f>
        <v>0</v>
      </c>
      <c r="K28" s="91"/>
      <c r="L28" s="90"/>
      <c r="M28" s="90"/>
      <c r="N28" s="90"/>
      <c r="O28" s="90"/>
      <c r="P28" s="91"/>
      <c r="Q28" s="31">
        <f>SUM(K28:P28)</f>
        <v>0</v>
      </c>
      <c r="R28" s="27">
        <f>J28+Q28</f>
        <v>0</v>
      </c>
      <c r="S28" s="7"/>
    </row>
    <row r="29" spans="1:19" s="8" customFormat="1" ht="15" customHeight="1">
      <c r="A29" s="105"/>
      <c r="B29" s="52" t="s">
        <v>10</v>
      </c>
      <c r="C29" s="52" t="s">
        <v>2</v>
      </c>
      <c r="D29" s="88"/>
      <c r="E29" s="90"/>
      <c r="F29" s="90"/>
      <c r="G29" s="90"/>
      <c r="H29" s="90"/>
      <c r="I29" s="91"/>
      <c r="J29" s="94">
        <f>SUM(D29:I29)</f>
        <v>0</v>
      </c>
      <c r="K29" s="93"/>
      <c r="L29" s="96"/>
      <c r="M29" s="96"/>
      <c r="N29" s="96"/>
      <c r="O29" s="96"/>
      <c r="P29" s="93"/>
      <c r="Q29" s="31">
        <f>SUM(K29:P29)</f>
        <v>0</v>
      </c>
      <c r="R29" s="27">
        <f>J29+Q29</f>
        <v>0</v>
      </c>
      <c r="S29" s="7"/>
    </row>
    <row r="30" spans="1:19" s="8" customFormat="1" ht="15" customHeight="1" thickBot="1">
      <c r="A30" s="106"/>
      <c r="B30" s="53" t="s">
        <v>18</v>
      </c>
      <c r="C30" s="54" t="s">
        <v>3</v>
      </c>
      <c r="D30" s="43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2" t="str">
        <f t="shared" si="16"/>
        <v> </v>
      </c>
      <c r="J30" s="32" t="str">
        <f aca="true" t="shared" si="17" ref="J30:P30">IF(OR(J28=0,J29=0)," ",J29/J28*1000)</f>
        <v> </v>
      </c>
      <c r="K30" s="92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2" t="str">
        <f t="shared" si="17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5" customHeight="1">
      <c r="A31" s="104" t="s">
        <v>50</v>
      </c>
      <c r="B31" s="52" t="s">
        <v>9</v>
      </c>
      <c r="C31" s="52" t="s">
        <v>1</v>
      </c>
      <c r="D31" s="88"/>
      <c r="E31" s="90"/>
      <c r="F31" s="90"/>
      <c r="G31" s="90"/>
      <c r="H31" s="90"/>
      <c r="I31" s="91"/>
      <c r="J31" s="94">
        <f>SUM(D31:I31)</f>
        <v>0</v>
      </c>
      <c r="K31" s="91"/>
      <c r="L31" s="90"/>
      <c r="M31" s="90"/>
      <c r="N31" s="90"/>
      <c r="O31" s="90"/>
      <c r="P31" s="91"/>
      <c r="Q31" s="31">
        <f>SUM(K31:P31)</f>
        <v>0</v>
      </c>
      <c r="R31" s="27">
        <f>J31+Q31</f>
        <v>0</v>
      </c>
      <c r="S31" s="7"/>
    </row>
    <row r="32" spans="1:19" s="8" customFormat="1" ht="15" customHeight="1">
      <c r="A32" s="105"/>
      <c r="B32" s="52" t="s">
        <v>10</v>
      </c>
      <c r="C32" s="52" t="s">
        <v>2</v>
      </c>
      <c r="D32" s="88">
        <v>4293</v>
      </c>
      <c r="E32" s="90">
        <v>3914</v>
      </c>
      <c r="F32" s="90">
        <v>5953</v>
      </c>
      <c r="G32" s="90">
        <v>6783</v>
      </c>
      <c r="H32" s="90"/>
      <c r="I32" s="91"/>
      <c r="J32" s="94">
        <f>SUM(D32:I32)</f>
        <v>20943</v>
      </c>
      <c r="K32" s="93"/>
      <c r="L32" s="96"/>
      <c r="M32" s="96"/>
      <c r="N32" s="96"/>
      <c r="O32" s="96"/>
      <c r="P32" s="93"/>
      <c r="Q32" s="33">
        <f>SUM(K32:P32)</f>
        <v>0</v>
      </c>
      <c r="R32" s="29">
        <f>J32+Q32</f>
        <v>20943</v>
      </c>
      <c r="S32" s="7"/>
    </row>
    <row r="33" spans="1:19" s="8" customFormat="1" ht="15" customHeight="1" thickBot="1">
      <c r="A33" s="106"/>
      <c r="B33" s="53" t="s">
        <v>18</v>
      </c>
      <c r="C33" s="54" t="s">
        <v>3</v>
      </c>
      <c r="D33" s="43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2" t="str">
        <f t="shared" si="18"/>
        <v> </v>
      </c>
      <c r="J33" s="32" t="str">
        <f aca="true" t="shared" si="19" ref="J33:P33">IF(OR(J31=0,J32=0)," ",J32/J31*1000)</f>
        <v> </v>
      </c>
      <c r="K33" s="92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2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5" customHeight="1">
      <c r="A34" s="104" t="s">
        <v>52</v>
      </c>
      <c r="B34" s="52" t="s">
        <v>9</v>
      </c>
      <c r="C34" s="52" t="s">
        <v>1</v>
      </c>
      <c r="D34" s="88"/>
      <c r="E34" s="90"/>
      <c r="F34" s="90"/>
      <c r="G34" s="90"/>
      <c r="H34" s="90"/>
      <c r="I34" s="91"/>
      <c r="J34" s="94">
        <f>SUM(D34:I34)</f>
        <v>0</v>
      </c>
      <c r="K34" s="91"/>
      <c r="L34" s="90"/>
      <c r="M34" s="90"/>
      <c r="N34" s="90"/>
      <c r="O34" s="90"/>
      <c r="P34" s="91"/>
      <c r="Q34" s="31">
        <f>SUM(K34:P34)</f>
        <v>0</v>
      </c>
      <c r="R34" s="27">
        <f>J34+Q34</f>
        <v>0</v>
      </c>
      <c r="S34" s="10"/>
    </row>
    <row r="35" spans="1:19" s="8" customFormat="1" ht="15" customHeight="1">
      <c r="A35" s="105"/>
      <c r="B35" s="52" t="s">
        <v>10</v>
      </c>
      <c r="C35" s="52" t="s">
        <v>2</v>
      </c>
      <c r="D35" s="88"/>
      <c r="E35" s="90"/>
      <c r="F35" s="90"/>
      <c r="G35" s="90"/>
      <c r="H35" s="90"/>
      <c r="I35" s="91"/>
      <c r="J35" s="94">
        <f>SUM(D35:I35)</f>
        <v>0</v>
      </c>
      <c r="K35" s="93"/>
      <c r="L35" s="96"/>
      <c r="M35" s="96"/>
      <c r="N35" s="96"/>
      <c r="O35" s="96"/>
      <c r="P35" s="93"/>
      <c r="Q35" s="31">
        <f>SUM(K35:P35)</f>
        <v>0</v>
      </c>
      <c r="R35" s="27">
        <f>J35+Q35</f>
        <v>0</v>
      </c>
      <c r="S35" s="10"/>
    </row>
    <row r="36" spans="1:19" s="8" customFormat="1" ht="15" customHeight="1" thickBot="1">
      <c r="A36" s="106"/>
      <c r="B36" s="53" t="s">
        <v>18</v>
      </c>
      <c r="C36" s="54" t="s">
        <v>3</v>
      </c>
      <c r="D36" s="43" t="str">
        <f>IF(OR(D34=0,D35=0)," ",D35/D34*1000)</f>
        <v> </v>
      </c>
      <c r="E36" s="15" t="str">
        <f>IF(OR(E34=0,E35=0)," ",E35/E34*1000)</f>
        <v> </v>
      </c>
      <c r="F36" s="15" t="str">
        <f>IF(OR(F34=0,F35=0)," ",F35/F34*1000)</f>
        <v> </v>
      </c>
      <c r="G36" s="15" t="str">
        <f>IF(OR(G34=0,G35=0)," ",G35/G34*1000)</f>
        <v> </v>
      </c>
      <c r="H36" s="15" t="str">
        <f aca="true" t="shared" si="20" ref="G36:P36">IF(OR(H34=0,H35=0)," ",H35/H34*1000)</f>
        <v> </v>
      </c>
      <c r="I36" s="92" t="str">
        <f t="shared" si="20"/>
        <v> </v>
      </c>
      <c r="J36" s="32" t="str">
        <f t="shared" si="20"/>
        <v> </v>
      </c>
      <c r="K36" s="92" t="str">
        <f t="shared" si="20"/>
        <v> </v>
      </c>
      <c r="L36" s="15" t="str">
        <f t="shared" si="20"/>
        <v> </v>
      </c>
      <c r="M36" s="15" t="str">
        <f t="shared" si="20"/>
        <v> </v>
      </c>
      <c r="N36" s="15" t="str">
        <f t="shared" si="20"/>
        <v> </v>
      </c>
      <c r="O36" s="15" t="str">
        <f t="shared" si="20"/>
        <v> </v>
      </c>
      <c r="P36" s="92" t="str">
        <f t="shared" si="20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5" customHeight="1">
      <c r="A37" s="104" t="s">
        <v>53</v>
      </c>
      <c r="B37" s="85" t="s">
        <v>9</v>
      </c>
      <c r="C37" s="85" t="s">
        <v>1</v>
      </c>
      <c r="D37" s="88"/>
      <c r="E37" s="90"/>
      <c r="F37" s="90"/>
      <c r="G37" s="90"/>
      <c r="H37" s="90"/>
      <c r="I37" s="91"/>
      <c r="J37" s="94">
        <f>SUM(D37:I37)</f>
        <v>0</v>
      </c>
      <c r="K37" s="91"/>
      <c r="L37" s="90"/>
      <c r="M37" s="90"/>
      <c r="N37" s="90"/>
      <c r="O37" s="90"/>
      <c r="P37" s="91"/>
      <c r="Q37" s="31">
        <f>SUM(K37:P37)</f>
        <v>0</v>
      </c>
      <c r="R37" s="27">
        <f>J37+Q37</f>
        <v>0</v>
      </c>
      <c r="S37" s="7"/>
    </row>
    <row r="38" spans="1:19" s="8" customFormat="1" ht="15" customHeight="1">
      <c r="A38" s="105"/>
      <c r="B38" s="52" t="s">
        <v>10</v>
      </c>
      <c r="C38" s="52" t="s">
        <v>2</v>
      </c>
      <c r="D38" s="88"/>
      <c r="E38" s="90"/>
      <c r="F38" s="90"/>
      <c r="G38" s="90"/>
      <c r="H38" s="90"/>
      <c r="I38" s="91"/>
      <c r="J38" s="94">
        <f>SUM(D38:I38)</f>
        <v>0</v>
      </c>
      <c r="K38" s="93"/>
      <c r="L38" s="96"/>
      <c r="M38" s="96"/>
      <c r="N38" s="96"/>
      <c r="O38" s="96"/>
      <c r="P38" s="93"/>
      <c r="Q38" s="31">
        <f>SUM(K38:P38)</f>
        <v>0</v>
      </c>
      <c r="R38" s="27">
        <f>J38+Q38</f>
        <v>0</v>
      </c>
      <c r="S38" s="7"/>
    </row>
    <row r="39" spans="1:19" s="8" customFormat="1" ht="15" customHeight="1" thickBot="1">
      <c r="A39" s="106"/>
      <c r="B39" s="53" t="s">
        <v>18</v>
      </c>
      <c r="C39" s="54" t="s">
        <v>3</v>
      </c>
      <c r="D39" s="43" t="str">
        <f aca="true" t="shared" si="21" ref="D39:I39">IF(OR(D37=0,D38=0)," ",D38/D37*1000)</f>
        <v> </v>
      </c>
      <c r="E39" s="15" t="str">
        <f t="shared" si="21"/>
        <v> </v>
      </c>
      <c r="F39" s="15" t="str">
        <f t="shared" si="21"/>
        <v> </v>
      </c>
      <c r="G39" s="15" t="str">
        <f t="shared" si="21"/>
        <v> </v>
      </c>
      <c r="H39" s="15" t="str">
        <f t="shared" si="21"/>
        <v> </v>
      </c>
      <c r="I39" s="92" t="str">
        <f t="shared" si="21"/>
        <v> </v>
      </c>
      <c r="J39" s="32" t="str">
        <f aca="true" t="shared" si="22" ref="J39:P39">IF(OR(J37=0,J38=0)," ",J38/J37*1000)</f>
        <v> </v>
      </c>
      <c r="K39" s="92" t="str">
        <f t="shared" si="22"/>
        <v> </v>
      </c>
      <c r="L39" s="15" t="str">
        <f t="shared" si="22"/>
        <v> </v>
      </c>
      <c r="M39" s="15" t="str">
        <f t="shared" si="22"/>
        <v> </v>
      </c>
      <c r="N39" s="15" t="str">
        <f t="shared" si="22"/>
        <v> </v>
      </c>
      <c r="O39" s="15" t="str">
        <f t="shared" si="22"/>
        <v> </v>
      </c>
      <c r="P39" s="92" t="str">
        <f t="shared" si="22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0"/>
    </row>
    <row r="40" spans="1:19" s="8" customFormat="1" ht="15" customHeight="1">
      <c r="A40" s="104" t="s">
        <v>11</v>
      </c>
      <c r="B40" s="85" t="s">
        <v>9</v>
      </c>
      <c r="C40" s="85" t="s">
        <v>1</v>
      </c>
      <c r="D40" s="88">
        <v>11</v>
      </c>
      <c r="E40" s="90"/>
      <c r="F40" s="90">
        <v>5</v>
      </c>
      <c r="G40" s="90"/>
      <c r="H40" s="90"/>
      <c r="I40" s="91"/>
      <c r="J40" s="94">
        <f>SUM(D40:I40)</f>
        <v>16</v>
      </c>
      <c r="K40" s="91"/>
      <c r="L40" s="90"/>
      <c r="M40" s="90"/>
      <c r="N40" s="90"/>
      <c r="O40" s="90"/>
      <c r="P40" s="91"/>
      <c r="Q40" s="31">
        <f>SUM(K40:P40)</f>
        <v>0</v>
      </c>
      <c r="R40" s="27">
        <f>J40+Q40</f>
        <v>16</v>
      </c>
      <c r="S40" s="7"/>
    </row>
    <row r="41" spans="1:19" s="8" customFormat="1" ht="15" customHeight="1">
      <c r="A41" s="105"/>
      <c r="B41" s="52" t="s">
        <v>10</v>
      </c>
      <c r="C41" s="52" t="s">
        <v>2</v>
      </c>
      <c r="D41" s="88">
        <v>10989</v>
      </c>
      <c r="E41" s="90"/>
      <c r="F41" s="90">
        <v>2807</v>
      </c>
      <c r="G41" s="90"/>
      <c r="H41" s="90"/>
      <c r="I41" s="91"/>
      <c r="J41" s="94">
        <f>SUM(D41:I41)</f>
        <v>13796</v>
      </c>
      <c r="K41" s="93"/>
      <c r="L41" s="96"/>
      <c r="M41" s="96"/>
      <c r="N41" s="96"/>
      <c r="O41" s="96"/>
      <c r="P41" s="93"/>
      <c r="Q41" s="31">
        <f>SUM(K41:P41)</f>
        <v>0</v>
      </c>
      <c r="R41" s="27">
        <f>J41+Q41</f>
        <v>13796</v>
      </c>
      <c r="S41" s="7"/>
    </row>
    <row r="42" spans="1:19" s="8" customFormat="1" ht="15" customHeight="1" thickBot="1">
      <c r="A42" s="106"/>
      <c r="B42" s="53" t="s">
        <v>18</v>
      </c>
      <c r="C42" s="54" t="s">
        <v>3</v>
      </c>
      <c r="D42" s="43">
        <f aca="true" t="shared" si="23" ref="D42:I42">IF(OR(D40=0,D41=0)," ",D41/D40*1000)</f>
        <v>999000</v>
      </c>
      <c r="E42" s="15" t="str">
        <f t="shared" si="23"/>
        <v> </v>
      </c>
      <c r="F42" s="15">
        <f t="shared" si="23"/>
        <v>561400</v>
      </c>
      <c r="G42" s="15" t="str">
        <f t="shared" si="23"/>
        <v> </v>
      </c>
      <c r="H42" s="15" t="str">
        <f t="shared" si="23"/>
        <v> </v>
      </c>
      <c r="I42" s="92" t="str">
        <f t="shared" si="23"/>
        <v> </v>
      </c>
      <c r="J42" s="32">
        <f aca="true" t="shared" si="24" ref="J42:P42">IF(OR(J40=0,J41=0)," ",J41/J40*1000)</f>
        <v>862250</v>
      </c>
      <c r="K42" s="92" t="str">
        <f t="shared" si="24"/>
        <v> </v>
      </c>
      <c r="L42" s="15" t="str">
        <f t="shared" si="24"/>
        <v> </v>
      </c>
      <c r="M42" s="15" t="str">
        <f t="shared" si="24"/>
        <v> </v>
      </c>
      <c r="N42" s="15" t="str">
        <f t="shared" si="24"/>
        <v> </v>
      </c>
      <c r="O42" s="15" t="str">
        <f t="shared" si="24"/>
        <v> </v>
      </c>
      <c r="P42" s="92" t="str">
        <f t="shared" si="24"/>
        <v> </v>
      </c>
      <c r="Q42" s="32" t="str">
        <f>IF(OR(Q40=0,Q41=0)," ",(Q41/Q40)*1000)</f>
        <v> </v>
      </c>
      <c r="R42" s="28">
        <f>IF(OR(R40=0,R41=0)," ",(R41/R40)*1000)</f>
        <v>862250</v>
      </c>
      <c r="S42" s="10"/>
    </row>
    <row r="43" spans="1:19" s="8" customFormat="1" ht="15" customHeight="1">
      <c r="A43" s="104" t="s">
        <v>49</v>
      </c>
      <c r="B43" s="85" t="s">
        <v>9</v>
      </c>
      <c r="C43" s="85" t="s">
        <v>1</v>
      </c>
      <c r="D43" s="88">
        <v>1</v>
      </c>
      <c r="E43" s="90"/>
      <c r="F43" s="90"/>
      <c r="G43" s="90">
        <v>15</v>
      </c>
      <c r="H43" s="90"/>
      <c r="I43" s="91"/>
      <c r="J43" s="94">
        <f>SUM(D43:I43)</f>
        <v>16</v>
      </c>
      <c r="K43" s="91"/>
      <c r="L43" s="90"/>
      <c r="M43" s="90"/>
      <c r="N43" s="90"/>
      <c r="O43" s="90"/>
      <c r="P43" s="91"/>
      <c r="Q43" s="31">
        <f>SUM(K43:P43)</f>
        <v>0</v>
      </c>
      <c r="R43" s="27">
        <f>J43+Q43</f>
        <v>16</v>
      </c>
      <c r="S43" s="7"/>
    </row>
    <row r="44" spans="1:19" s="8" customFormat="1" ht="15" customHeight="1">
      <c r="A44" s="105"/>
      <c r="B44" s="52" t="s">
        <v>10</v>
      </c>
      <c r="C44" s="52" t="s">
        <v>2</v>
      </c>
      <c r="D44" s="88">
        <v>1369</v>
      </c>
      <c r="E44" s="90"/>
      <c r="F44" s="90"/>
      <c r="G44" s="90">
        <v>5896</v>
      </c>
      <c r="H44" s="90"/>
      <c r="I44" s="91"/>
      <c r="J44" s="94">
        <f>SUM(D44:I44)</f>
        <v>7265</v>
      </c>
      <c r="K44" s="93"/>
      <c r="L44" s="96"/>
      <c r="M44" s="96"/>
      <c r="N44" s="96"/>
      <c r="O44" s="96"/>
      <c r="P44" s="93"/>
      <c r="Q44" s="31">
        <f>SUM(K44:P44)</f>
        <v>0</v>
      </c>
      <c r="R44" s="27">
        <f>J44+Q44</f>
        <v>7265</v>
      </c>
      <c r="S44" s="7"/>
    </row>
    <row r="45" spans="1:19" s="8" customFormat="1" ht="15" customHeight="1" thickBot="1">
      <c r="A45" s="106"/>
      <c r="B45" s="53" t="s">
        <v>18</v>
      </c>
      <c r="C45" s="54" t="s">
        <v>3</v>
      </c>
      <c r="D45" s="43">
        <f aca="true" t="shared" si="25" ref="D45:I45">IF(OR(D43=0,D44=0)," ",D44/D43*1000)</f>
        <v>1369000</v>
      </c>
      <c r="E45" s="15" t="str">
        <f t="shared" si="25"/>
        <v> </v>
      </c>
      <c r="F45" s="15" t="str">
        <f t="shared" si="25"/>
        <v> </v>
      </c>
      <c r="G45" s="15">
        <f t="shared" si="25"/>
        <v>393066.6666666667</v>
      </c>
      <c r="H45" s="15" t="str">
        <f t="shared" si="25"/>
        <v> </v>
      </c>
      <c r="I45" s="92" t="str">
        <f t="shared" si="25"/>
        <v> </v>
      </c>
      <c r="J45" s="32">
        <f aca="true" t="shared" si="26" ref="J45:P45">IF(OR(J43=0,J44=0)," ",J44/J43*1000)</f>
        <v>454062.5</v>
      </c>
      <c r="K45" s="92" t="str">
        <f t="shared" si="26"/>
        <v> </v>
      </c>
      <c r="L45" s="15" t="str">
        <f t="shared" si="26"/>
        <v> </v>
      </c>
      <c r="M45" s="15" t="str">
        <f t="shared" si="26"/>
        <v> </v>
      </c>
      <c r="N45" s="15" t="str">
        <f t="shared" si="26"/>
        <v> </v>
      </c>
      <c r="O45" s="15" t="str">
        <f t="shared" si="26"/>
        <v> </v>
      </c>
      <c r="P45" s="92" t="str">
        <f t="shared" si="26"/>
        <v> </v>
      </c>
      <c r="Q45" s="32" t="str">
        <f>IF(OR(Q43=0,Q44=0)," ",(Q44/Q43)*1000)</f>
        <v> </v>
      </c>
      <c r="R45" s="28">
        <f>IF(OR(R43=0,R44=0)," ",(R44/R43)*1000)</f>
        <v>454062.5</v>
      </c>
      <c r="S45" s="10"/>
    </row>
    <row r="46" spans="1:19" s="8" customFormat="1" ht="15" customHeight="1">
      <c r="A46" s="104" t="s">
        <v>12</v>
      </c>
      <c r="B46" s="52" t="s">
        <v>9</v>
      </c>
      <c r="C46" s="52" t="s">
        <v>1</v>
      </c>
      <c r="D46" s="88">
        <v>4</v>
      </c>
      <c r="E46" s="90"/>
      <c r="F46" s="90">
        <v>9</v>
      </c>
      <c r="G46" s="90">
        <v>5</v>
      </c>
      <c r="H46" s="90"/>
      <c r="I46" s="91"/>
      <c r="J46" s="94">
        <f>SUM(D46:I46)</f>
        <v>18</v>
      </c>
      <c r="K46" s="91"/>
      <c r="L46" s="90"/>
      <c r="M46" s="90"/>
      <c r="N46" s="90"/>
      <c r="O46" s="90"/>
      <c r="P46" s="91"/>
      <c r="Q46" s="34">
        <f>SUM(K46:P46)</f>
        <v>0</v>
      </c>
      <c r="R46" s="30">
        <f>J46+Q46</f>
        <v>18</v>
      </c>
      <c r="S46" s="7"/>
    </row>
    <row r="47" spans="1:18" ht="15" customHeight="1">
      <c r="A47" s="105"/>
      <c r="B47" s="52" t="s">
        <v>10</v>
      </c>
      <c r="C47" s="52" t="s">
        <v>2</v>
      </c>
      <c r="D47" s="88">
        <v>2736</v>
      </c>
      <c r="E47" s="90">
        <v>8886</v>
      </c>
      <c r="F47" s="90">
        <v>4224</v>
      </c>
      <c r="G47" s="90">
        <f>2829+8867</f>
        <v>11696</v>
      </c>
      <c r="H47" s="90"/>
      <c r="I47" s="91"/>
      <c r="J47" s="94">
        <f>SUM(D47:I47)</f>
        <v>27542</v>
      </c>
      <c r="K47" s="93"/>
      <c r="L47" s="96"/>
      <c r="M47" s="96"/>
      <c r="N47" s="96"/>
      <c r="O47" s="96"/>
      <c r="P47" s="93"/>
      <c r="Q47" s="33">
        <f>SUM(K47:P47)</f>
        <v>0</v>
      </c>
      <c r="R47" s="29">
        <f>J47+Q47</f>
        <v>27542</v>
      </c>
    </row>
    <row r="48" spans="1:18" ht="15" customHeight="1" thickBot="1">
      <c r="A48" s="106"/>
      <c r="B48" s="53" t="s">
        <v>18</v>
      </c>
      <c r="C48" s="54" t="s">
        <v>3</v>
      </c>
      <c r="D48" s="43">
        <f aca="true" t="shared" si="27" ref="D48:I48">IF(OR(D46=0,D47=0)," ",D47/D46*1000)</f>
        <v>684000</v>
      </c>
      <c r="E48" s="15" t="str">
        <f t="shared" si="27"/>
        <v> </v>
      </c>
      <c r="F48" s="15">
        <f t="shared" si="27"/>
        <v>469333.3333333333</v>
      </c>
      <c r="G48" s="15">
        <f t="shared" si="27"/>
        <v>2339200</v>
      </c>
      <c r="H48" s="15" t="str">
        <f t="shared" si="27"/>
        <v> </v>
      </c>
      <c r="I48" s="92" t="str">
        <f t="shared" si="27"/>
        <v> </v>
      </c>
      <c r="J48" s="32">
        <f aca="true" t="shared" si="28" ref="J48:P48">IF(OR(J46=0,J47=0)," ",J47/J46*1000)</f>
        <v>1530111.111111111</v>
      </c>
      <c r="K48" s="92" t="str">
        <f t="shared" si="28"/>
        <v> </v>
      </c>
      <c r="L48" s="15" t="str">
        <f t="shared" si="28"/>
        <v> </v>
      </c>
      <c r="M48" s="15" t="str">
        <f t="shared" si="28"/>
        <v> </v>
      </c>
      <c r="N48" s="15" t="str">
        <f t="shared" si="28"/>
        <v> </v>
      </c>
      <c r="O48" s="15" t="str">
        <f t="shared" si="28"/>
        <v> </v>
      </c>
      <c r="P48" s="92" t="str">
        <f t="shared" si="28"/>
        <v> </v>
      </c>
      <c r="Q48" s="32" t="str">
        <f>IF(OR(Q46=0,Q47=0)," ",(Q47/Q46)*1000)</f>
        <v> </v>
      </c>
      <c r="R48" s="28">
        <f>IF(OR(R46=0,R47=0)," ",(R47/R46)*1000)</f>
        <v>1530111.111111111</v>
      </c>
    </row>
    <row r="49" spans="1:18" ht="15" customHeight="1">
      <c r="A49" s="108" t="s">
        <v>4</v>
      </c>
      <c r="B49" s="52" t="s">
        <v>9</v>
      </c>
      <c r="C49" s="52" t="s">
        <v>1</v>
      </c>
      <c r="D49" s="98">
        <f>D4+D7+D10+D13+D16+D19+D22+D25+D28+D31+D34+D40+D43+D46+D37</f>
        <v>16</v>
      </c>
      <c r="E49" s="99">
        <f aca="true" t="shared" si="29" ref="E49:I50">E4+E7+E10+E13+E16+E19+E22+E25+E28+E31+E34+E40+E43+E46+E37</f>
        <v>0</v>
      </c>
      <c r="F49" s="17">
        <f t="shared" si="29"/>
        <v>14</v>
      </c>
      <c r="G49" s="17">
        <f t="shared" si="29"/>
        <v>20</v>
      </c>
      <c r="H49" s="17">
        <f t="shared" si="29"/>
        <v>0</v>
      </c>
      <c r="I49" s="26">
        <f t="shared" si="29"/>
        <v>0</v>
      </c>
      <c r="J49" s="34">
        <f>SUM(D49:I49)</f>
        <v>50</v>
      </c>
      <c r="K49" s="30">
        <f aca="true" t="shared" si="30" ref="K49:P50">K4+K7+K10+K13+K16+K19+K22+K25+K28+K31+K34+K40+K43+K46+K37</f>
        <v>0</v>
      </c>
      <c r="L49" s="17">
        <f t="shared" si="30"/>
        <v>0</v>
      </c>
      <c r="M49" s="17">
        <f t="shared" si="30"/>
        <v>0</v>
      </c>
      <c r="N49" s="17">
        <f t="shared" si="30"/>
        <v>0</v>
      </c>
      <c r="O49" s="99">
        <f t="shared" si="30"/>
        <v>0</v>
      </c>
      <c r="P49" s="101">
        <f t="shared" si="30"/>
        <v>0</v>
      </c>
      <c r="Q49" s="34">
        <f>SUM(K49:P49)</f>
        <v>0</v>
      </c>
      <c r="R49" s="30">
        <f>J49+Q49</f>
        <v>50</v>
      </c>
    </row>
    <row r="50" spans="1:18" ht="15" customHeight="1">
      <c r="A50" s="108"/>
      <c r="B50" s="52" t="s">
        <v>10</v>
      </c>
      <c r="C50" s="52" t="s">
        <v>2</v>
      </c>
      <c r="D50" s="98">
        <f>D5+D8+D11+D14+D17+D20+D23+D26+D29+D32+D35+D41+D44+D47+D38</f>
        <v>19387</v>
      </c>
      <c r="E50" s="100">
        <f t="shared" si="29"/>
        <v>12800</v>
      </c>
      <c r="F50" s="16">
        <f t="shared" si="29"/>
        <v>12984</v>
      </c>
      <c r="G50" s="16">
        <f t="shared" si="29"/>
        <v>24375</v>
      </c>
      <c r="H50" s="16">
        <f t="shared" si="29"/>
        <v>0</v>
      </c>
      <c r="I50" s="25">
        <f t="shared" si="29"/>
        <v>0</v>
      </c>
      <c r="J50" s="33">
        <f>SUM(D50:I50)</f>
        <v>69546</v>
      </c>
      <c r="K50" s="29">
        <f t="shared" si="30"/>
        <v>0</v>
      </c>
      <c r="L50" s="16">
        <f t="shared" si="30"/>
        <v>0</v>
      </c>
      <c r="M50" s="16">
        <f t="shared" si="30"/>
        <v>0</v>
      </c>
      <c r="N50" s="16">
        <f t="shared" si="30"/>
        <v>0</v>
      </c>
      <c r="O50" s="102">
        <f t="shared" si="30"/>
        <v>0</v>
      </c>
      <c r="P50" s="103">
        <f t="shared" si="30"/>
        <v>0</v>
      </c>
      <c r="Q50" s="33">
        <f>SUM(K50:P50)</f>
        <v>0</v>
      </c>
      <c r="R50" s="29">
        <f>J50+Q50</f>
        <v>69546</v>
      </c>
    </row>
    <row r="51" spans="1:18" ht="15" customHeight="1" thickBot="1">
      <c r="A51" s="109"/>
      <c r="B51" s="53" t="s">
        <v>18</v>
      </c>
      <c r="C51" s="54" t="s">
        <v>3</v>
      </c>
      <c r="D51" s="43">
        <f>IF(OR(D49=0,D50=0)," ",D50/D49*1000)</f>
        <v>1211687.5</v>
      </c>
      <c r="E51" s="15" t="str">
        <f>IF(OR(E49=0,E50=0)," ",E50/E49*1000)</f>
        <v> </v>
      </c>
      <c r="F51" s="15">
        <f aca="true" t="shared" si="31" ref="F51:Q51">IF(OR(F49=0,F50=0)," ",(F50/F49)*1000)</f>
        <v>927428.5714285715</v>
      </c>
      <c r="G51" s="15">
        <f t="shared" si="31"/>
        <v>1218750</v>
      </c>
      <c r="H51" s="15" t="str">
        <f t="shared" si="31"/>
        <v> </v>
      </c>
      <c r="I51" s="24" t="str">
        <f t="shared" si="31"/>
        <v> </v>
      </c>
      <c r="J51" s="32">
        <f t="shared" si="31"/>
        <v>1390920</v>
      </c>
      <c r="K51" s="28" t="str">
        <f t="shared" si="31"/>
        <v> </v>
      </c>
      <c r="L51" s="15" t="str">
        <f t="shared" si="31"/>
        <v> </v>
      </c>
      <c r="M51" s="15" t="str">
        <f t="shared" si="31"/>
        <v> </v>
      </c>
      <c r="N51" s="15" t="str">
        <f t="shared" si="31"/>
        <v> </v>
      </c>
      <c r="O51" s="15" t="str">
        <f>IF(OR(O49=0,O50=0)," ",O50/O49*1000)</f>
        <v> </v>
      </c>
      <c r="P51" s="92" t="str">
        <f>IF(OR(P49=0,P50=0)," ",P50/P49*1000)</f>
        <v> </v>
      </c>
      <c r="Q51" s="32" t="str">
        <f t="shared" si="31"/>
        <v> </v>
      </c>
      <c r="R51" s="28">
        <f>IF(OR(R49=0,R50=0)," ",(R50/R49)*1000)</f>
        <v>1390920</v>
      </c>
    </row>
    <row r="52" spans="1:18" ht="15" customHeight="1" thickBot="1">
      <c r="A52" s="111" t="s">
        <v>13</v>
      </c>
      <c r="B52" s="112"/>
      <c r="C52" s="113"/>
      <c r="D52" s="37">
        <f>'総合計'!D52</f>
        <v>119.9</v>
      </c>
      <c r="E52" s="38">
        <f>'総合計'!E52</f>
        <v>119.46</v>
      </c>
      <c r="F52" s="38">
        <f>'総合計'!F52</f>
        <v>122.95</v>
      </c>
      <c r="G52" s="38">
        <f>'総合計'!G52</f>
        <v>123.04</v>
      </c>
      <c r="H52" s="38">
        <f>'総合計'!H52</f>
        <v>0</v>
      </c>
      <c r="I52" s="39">
        <f>'総合計'!I52</f>
        <v>0</v>
      </c>
      <c r="J52" s="40">
        <f>'総合計'!J52</f>
        <v>0</v>
      </c>
      <c r="K52" s="41">
        <f>'総合計'!K52</f>
        <v>0</v>
      </c>
      <c r="L52" s="38">
        <f>'総合計'!L52</f>
        <v>0</v>
      </c>
      <c r="M52" s="38">
        <f>'総合計'!M52</f>
        <v>0</v>
      </c>
      <c r="N52" s="38">
        <f>'総合計'!N52</f>
        <v>0</v>
      </c>
      <c r="O52" s="38">
        <f>'総合計'!O52</f>
        <v>0</v>
      </c>
      <c r="P52" s="39">
        <f>'総合計'!P52</f>
        <v>0</v>
      </c>
      <c r="Q52" s="40">
        <f>'総合計'!Q52</f>
        <v>0</v>
      </c>
      <c r="R52" s="42">
        <f>'総合計'!R52</f>
        <v>0</v>
      </c>
    </row>
    <row r="53" spans="1:3" ht="16.5">
      <c r="A53" s="89" t="str">
        <f>'総合計'!A62</f>
        <v>※4月～6月は確報値。7月速報値。確報値速報値は修正される可能性があります</v>
      </c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62" ht="17.25" customHeight="1"/>
  </sheetData>
  <sheetProtection/>
  <mergeCells count="18">
    <mergeCell ref="A49:A51"/>
    <mergeCell ref="A52:C52"/>
    <mergeCell ref="A13:A15"/>
    <mergeCell ref="A16:A18"/>
    <mergeCell ref="A19:A21"/>
    <mergeCell ref="A22:A24"/>
    <mergeCell ref="A46:A48"/>
    <mergeCell ref="A34:A36"/>
    <mergeCell ref="D1:P1"/>
    <mergeCell ref="A4:A6"/>
    <mergeCell ref="A7:A9"/>
    <mergeCell ref="A10:A12"/>
    <mergeCell ref="A40:A42"/>
    <mergeCell ref="A43:A45"/>
    <mergeCell ref="A25:A27"/>
    <mergeCell ref="A28:A30"/>
    <mergeCell ref="A31:A33"/>
    <mergeCell ref="A37:A39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40" zoomScaleNormal="4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ht="28.5" customHeight="1">
      <c r="A1" s="45" t="s">
        <v>4</v>
      </c>
      <c r="B1" s="83" t="s">
        <v>37</v>
      </c>
      <c r="C1" s="46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23.25" customHeight="1" thickBot="1">
      <c r="A2" s="55" t="s">
        <v>0</v>
      </c>
      <c r="B2" s="5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44">
        <f>'総合計'!Q2</f>
        <v>42243</v>
      </c>
    </row>
    <row r="3" spans="1:19" ht="24" customHeight="1" thickBot="1">
      <c r="A3" s="50"/>
      <c r="B3" s="51"/>
      <c r="C3" s="51"/>
      <c r="D3" s="62" t="s">
        <v>25</v>
      </c>
      <c r="E3" s="64" t="s">
        <v>26</v>
      </c>
      <c r="F3" s="64" t="s">
        <v>27</v>
      </c>
      <c r="G3" s="64" t="s">
        <v>28</v>
      </c>
      <c r="H3" s="64" t="s">
        <v>29</v>
      </c>
      <c r="I3" s="65" t="s">
        <v>30</v>
      </c>
      <c r="J3" s="66" t="s">
        <v>14</v>
      </c>
      <c r="K3" s="65" t="s">
        <v>31</v>
      </c>
      <c r="L3" s="64" t="s">
        <v>32</v>
      </c>
      <c r="M3" s="64" t="s">
        <v>33</v>
      </c>
      <c r="N3" s="64" t="s">
        <v>34</v>
      </c>
      <c r="O3" s="64" t="s">
        <v>35</v>
      </c>
      <c r="P3" s="65" t="s">
        <v>36</v>
      </c>
      <c r="Q3" s="68" t="s">
        <v>15</v>
      </c>
      <c r="R3" s="69" t="s">
        <v>16</v>
      </c>
      <c r="S3" s="2"/>
    </row>
    <row r="4" spans="1:19" s="8" customFormat="1" ht="16.5" customHeight="1">
      <c r="A4" s="104" t="s">
        <v>17</v>
      </c>
      <c r="B4" s="52" t="s">
        <v>9</v>
      </c>
      <c r="C4" s="52" t="s">
        <v>1</v>
      </c>
      <c r="D4" s="18">
        <f>'P一般'!D4+'B一般'!D4</f>
        <v>70610</v>
      </c>
      <c r="E4" s="14">
        <f>'P一般'!E4+'B一般'!E4</f>
        <v>80665</v>
      </c>
      <c r="F4" s="14">
        <f>'P一般'!F4+'B一般'!F4</f>
        <v>155597</v>
      </c>
      <c r="G4" s="14">
        <f>'P一般'!G4+'B一般'!G4</f>
        <v>40134</v>
      </c>
      <c r="H4" s="14">
        <f>'P一般'!H4+'B一般'!H4</f>
        <v>0</v>
      </c>
      <c r="I4" s="23">
        <f>'P一般'!I4+'B一般'!I4</f>
        <v>0</v>
      </c>
      <c r="J4" s="36">
        <f>SUM(D4:I4)</f>
        <v>347006</v>
      </c>
      <c r="K4" s="27">
        <f>'P一般'!K4+'B一般'!K4</f>
        <v>0</v>
      </c>
      <c r="L4" s="14">
        <f>'P一般'!L4+'B一般'!L4</f>
        <v>0</v>
      </c>
      <c r="M4" s="14">
        <f>'P一般'!M4+'B一般'!M4</f>
        <v>0</v>
      </c>
      <c r="N4" s="14">
        <f>'P一般'!N4+'B一般'!N4</f>
        <v>0</v>
      </c>
      <c r="O4" s="14">
        <f>'P一般'!O4+'B一般'!O4</f>
        <v>0</v>
      </c>
      <c r="P4" s="23">
        <f>'P一般'!P4+'B一般'!P4</f>
        <v>0</v>
      </c>
      <c r="Q4" s="36">
        <f>SUM(K4:P4)</f>
        <v>0</v>
      </c>
      <c r="R4" s="27">
        <f>J4+Q4</f>
        <v>347006</v>
      </c>
      <c r="S4" s="7"/>
    </row>
    <row r="5" spans="1:19" s="8" customFormat="1" ht="16.5" customHeight="1">
      <c r="A5" s="105"/>
      <c r="B5" s="52" t="s">
        <v>10</v>
      </c>
      <c r="C5" s="52" t="s">
        <v>2</v>
      </c>
      <c r="D5" s="19">
        <f>'P一般'!D5+'B一般'!D5</f>
        <v>4301188</v>
      </c>
      <c r="E5" s="14">
        <f>'P一般'!E5+'B一般'!E5</f>
        <v>5052470</v>
      </c>
      <c r="F5" s="14">
        <f>'P一般'!F5+'B一般'!F5</f>
        <v>9427763</v>
      </c>
      <c r="G5" s="14">
        <f>'P一般'!G5+'B一般'!G5</f>
        <v>2305109</v>
      </c>
      <c r="H5" s="14">
        <f>'P一般'!H5+'B一般'!H5</f>
        <v>0</v>
      </c>
      <c r="I5" s="23">
        <f>'P一般'!I5+'B一般'!I5</f>
        <v>0</v>
      </c>
      <c r="J5" s="31">
        <f>SUM(D5:I5)</f>
        <v>21086530</v>
      </c>
      <c r="K5" s="27">
        <f>'P一般'!K5+'B一般'!K5</f>
        <v>0</v>
      </c>
      <c r="L5" s="14">
        <f>'P一般'!L5+'B一般'!L5</f>
        <v>0</v>
      </c>
      <c r="M5" s="14">
        <f>'P一般'!M5+'B一般'!M5</f>
        <v>0</v>
      </c>
      <c r="N5" s="14">
        <f>'P一般'!N5+'B一般'!N5</f>
        <v>0</v>
      </c>
      <c r="O5" s="14">
        <f>'P一般'!O5+'B一般'!O5</f>
        <v>0</v>
      </c>
      <c r="P5" s="23">
        <f>'P一般'!P5+'B一般'!P5</f>
        <v>0</v>
      </c>
      <c r="Q5" s="31">
        <f>SUM(K5:P5)</f>
        <v>0</v>
      </c>
      <c r="R5" s="27">
        <f>J5+Q5</f>
        <v>21086530</v>
      </c>
      <c r="S5" s="7"/>
    </row>
    <row r="6" spans="1:19" s="8" customFormat="1" ht="16.5" customHeight="1" thickBot="1">
      <c r="A6" s="106"/>
      <c r="B6" s="53" t="s">
        <v>18</v>
      </c>
      <c r="C6" s="54" t="s">
        <v>3</v>
      </c>
      <c r="D6" s="20">
        <f>IF(OR(D4=0,D5=0)," ",(D5/D4)*1000)</f>
        <v>60914.71462965586</v>
      </c>
      <c r="E6" s="15">
        <f aca="true" t="shared" si="0" ref="E6:R6">IF(OR(E4=0,E5=0)," ",(E5/E4)*1000)</f>
        <v>62635.21973594496</v>
      </c>
      <c r="F6" s="15">
        <f t="shared" si="0"/>
        <v>60590.904708959686</v>
      </c>
      <c r="G6" s="15">
        <f t="shared" si="0"/>
        <v>57435.316689091545</v>
      </c>
      <c r="H6" s="15" t="str">
        <f t="shared" si="0"/>
        <v> </v>
      </c>
      <c r="I6" s="24" t="str">
        <f t="shared" si="0"/>
        <v> </v>
      </c>
      <c r="J6" s="32">
        <f t="shared" si="0"/>
        <v>60767.04725566705</v>
      </c>
      <c r="K6" s="28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 t="str">
        <f t="shared" si="0"/>
        <v> </v>
      </c>
      <c r="R6" s="28">
        <f t="shared" si="0"/>
        <v>60767.04725566705</v>
      </c>
      <c r="S6" s="7"/>
    </row>
    <row r="7" spans="1:19" s="8" customFormat="1" ht="16.5" customHeight="1">
      <c r="A7" s="104" t="s">
        <v>19</v>
      </c>
      <c r="B7" s="52" t="s">
        <v>9</v>
      </c>
      <c r="C7" s="52" t="s">
        <v>1</v>
      </c>
      <c r="D7" s="18">
        <f>'P一般'!D7+'B一般'!D7</f>
        <v>114215</v>
      </c>
      <c r="E7" s="14">
        <f>'P一般'!E7+'B一般'!E7</f>
        <v>90906</v>
      </c>
      <c r="F7" s="14">
        <f>'P一般'!F7+'B一般'!F7</f>
        <v>91120</v>
      </c>
      <c r="G7" s="14">
        <f>'P一般'!G7+'B一般'!G7</f>
        <v>63890</v>
      </c>
      <c r="H7" s="14">
        <f>'P一般'!H7+'B一般'!H7</f>
        <v>0</v>
      </c>
      <c r="I7" s="23">
        <f>'P一般'!I7+'B一般'!I7</f>
        <v>0</v>
      </c>
      <c r="J7" s="36">
        <f>SUM(D7:I7)</f>
        <v>360131</v>
      </c>
      <c r="K7" s="27">
        <f>'P一般'!K7+'B一般'!K7</f>
        <v>0</v>
      </c>
      <c r="L7" s="14">
        <f>'P一般'!L7+'B一般'!L7</f>
        <v>0</v>
      </c>
      <c r="M7" s="14">
        <f>'P一般'!M7+'B一般'!M7</f>
        <v>0</v>
      </c>
      <c r="N7" s="14">
        <f>'P一般'!N7+'B一般'!N7</f>
        <v>0</v>
      </c>
      <c r="O7" s="14">
        <f>'P一般'!O7+'B一般'!O7</f>
        <v>0</v>
      </c>
      <c r="P7" s="23">
        <f>'P一般'!P7+'B一般'!P7</f>
        <v>0</v>
      </c>
      <c r="Q7" s="36">
        <f>SUM(K7:P7)</f>
        <v>0</v>
      </c>
      <c r="R7" s="27">
        <f>J7+Q7</f>
        <v>360131</v>
      </c>
      <c r="S7" s="7"/>
    </row>
    <row r="8" spans="1:19" s="8" customFormat="1" ht="16.5" customHeight="1">
      <c r="A8" s="105"/>
      <c r="B8" s="52" t="s">
        <v>10</v>
      </c>
      <c r="C8" s="52" t="s">
        <v>2</v>
      </c>
      <c r="D8" s="19">
        <f>'P一般'!D8+'B一般'!D8</f>
        <v>7335481</v>
      </c>
      <c r="E8" s="14">
        <f>'P一般'!E8+'B一般'!E8</f>
        <v>5665928</v>
      </c>
      <c r="F8" s="14">
        <f>'P一般'!F8+'B一般'!F8</f>
        <v>5611329</v>
      </c>
      <c r="G8" s="14">
        <f>'P一般'!G8+'B一般'!G8</f>
        <v>3538339</v>
      </c>
      <c r="H8" s="14">
        <f>'P一般'!H8+'B一般'!H8</f>
        <v>0</v>
      </c>
      <c r="I8" s="23">
        <f>'P一般'!I8+'B一般'!I8</f>
        <v>0</v>
      </c>
      <c r="J8" s="31">
        <f>SUM(D8:I8)</f>
        <v>22151077</v>
      </c>
      <c r="K8" s="27">
        <f>'P一般'!K8+'B一般'!K8</f>
        <v>0</v>
      </c>
      <c r="L8" s="14">
        <f>'P一般'!L8+'B一般'!L8</f>
        <v>0</v>
      </c>
      <c r="M8" s="14">
        <f>'P一般'!M8+'B一般'!M8</f>
        <v>0</v>
      </c>
      <c r="N8" s="14">
        <f>'P一般'!N8+'B一般'!N8</f>
        <v>0</v>
      </c>
      <c r="O8" s="14">
        <f>'P一般'!O8+'B一般'!O8</f>
        <v>0</v>
      </c>
      <c r="P8" s="23">
        <f>'P一般'!P8+'B一般'!P8</f>
        <v>0</v>
      </c>
      <c r="Q8" s="31">
        <f>SUM(K8:P8)</f>
        <v>0</v>
      </c>
      <c r="R8" s="27">
        <f>J8+Q8</f>
        <v>22151077</v>
      </c>
      <c r="S8" s="7"/>
    </row>
    <row r="9" spans="1:19" s="8" customFormat="1" ht="16.5" customHeight="1" thickBot="1">
      <c r="A9" s="106"/>
      <c r="B9" s="53" t="s">
        <v>18</v>
      </c>
      <c r="C9" s="54" t="s">
        <v>3</v>
      </c>
      <c r="D9" s="20">
        <f>IF(OR(D7=0,D8=0)," ",(D8/D7)*1000)</f>
        <v>64225.198091319</v>
      </c>
      <c r="E9" s="15">
        <f aca="true" t="shared" si="1" ref="E9:R9">IF(OR(E7=0,E8=0)," ",(E8/E7)*1000)</f>
        <v>62327.32712912239</v>
      </c>
      <c r="F9" s="15">
        <f t="shared" si="1"/>
        <v>61581.749341527655</v>
      </c>
      <c r="G9" s="15">
        <f t="shared" si="1"/>
        <v>55381.73423070903</v>
      </c>
      <c r="H9" s="15" t="str">
        <f t="shared" si="1"/>
        <v> </v>
      </c>
      <c r="I9" s="24" t="str">
        <f t="shared" si="1"/>
        <v> </v>
      </c>
      <c r="J9" s="32">
        <f t="shared" si="1"/>
        <v>61508.387225759514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>
        <f t="shared" si="1"/>
        <v>61508.387225759514</v>
      </c>
      <c r="S9" s="7"/>
    </row>
    <row r="10" spans="1:19" s="8" customFormat="1" ht="16.5" customHeight="1">
      <c r="A10" s="104" t="s">
        <v>39</v>
      </c>
      <c r="B10" s="52" t="s">
        <v>9</v>
      </c>
      <c r="C10" s="52" t="s">
        <v>1</v>
      </c>
      <c r="D10" s="18">
        <f>'P一般'!D10+'B一般'!D10</f>
        <v>268818</v>
      </c>
      <c r="E10" s="14">
        <f>'P一般'!E10+'B一般'!E10</f>
        <v>165225</v>
      </c>
      <c r="F10" s="14">
        <f>'P一般'!F10+'B一般'!F10</f>
        <v>171770</v>
      </c>
      <c r="G10" s="14">
        <f>'P一般'!G10+'B一般'!G10</f>
        <v>113778</v>
      </c>
      <c r="H10" s="14">
        <f>'P一般'!H10+'B一般'!H10</f>
        <v>0</v>
      </c>
      <c r="I10" s="23">
        <f>'P一般'!I10+'B一般'!I10</f>
        <v>0</v>
      </c>
      <c r="J10" s="36">
        <f>SUM(D10:I10)</f>
        <v>719591</v>
      </c>
      <c r="K10" s="27">
        <f>'P一般'!K10+'B一般'!K10</f>
        <v>0</v>
      </c>
      <c r="L10" s="14">
        <f>'P一般'!L10+'B一般'!L10</f>
        <v>0</v>
      </c>
      <c r="M10" s="14">
        <f>'P一般'!M10+'B一般'!M10</f>
        <v>0</v>
      </c>
      <c r="N10" s="14">
        <f>'P一般'!N10+'B一般'!N10</f>
        <v>0</v>
      </c>
      <c r="O10" s="14">
        <f>'P一般'!O10+'B一般'!O10</f>
        <v>0</v>
      </c>
      <c r="P10" s="23">
        <f>'P一般'!P10+'B一般'!P10</f>
        <v>0</v>
      </c>
      <c r="Q10" s="36">
        <f>SUM(K10:P10)</f>
        <v>0</v>
      </c>
      <c r="R10" s="27">
        <f>J10+Q10</f>
        <v>719591</v>
      </c>
      <c r="S10" s="7"/>
    </row>
    <row r="11" spans="1:19" s="8" customFormat="1" ht="16.5" customHeight="1">
      <c r="A11" s="105"/>
      <c r="B11" s="52" t="s">
        <v>10</v>
      </c>
      <c r="C11" s="52" t="s">
        <v>2</v>
      </c>
      <c r="D11" s="19">
        <f>'P一般'!D11+'B一般'!D11</f>
        <v>17017438</v>
      </c>
      <c r="E11" s="14">
        <f>'P一般'!E11+'B一般'!E11</f>
        <v>10487741</v>
      </c>
      <c r="F11" s="14">
        <f>'P一般'!F11+'B一般'!F11</f>
        <v>10882829</v>
      </c>
      <c r="G11" s="14">
        <f>'P一般'!G11+'B一般'!G11</f>
        <v>6921771</v>
      </c>
      <c r="H11" s="14">
        <f>'P一般'!H11+'B一般'!H11</f>
        <v>0</v>
      </c>
      <c r="I11" s="23">
        <f>'P一般'!I11+'B一般'!I11</f>
        <v>0</v>
      </c>
      <c r="J11" s="31">
        <f>SUM(D11:I11)</f>
        <v>45309779</v>
      </c>
      <c r="K11" s="27">
        <f>'P一般'!K11+'B一般'!K11</f>
        <v>0</v>
      </c>
      <c r="L11" s="14">
        <f>'P一般'!L11+'B一般'!L11</f>
        <v>0</v>
      </c>
      <c r="M11" s="14">
        <f>'P一般'!M11+'B一般'!M11</f>
        <v>0</v>
      </c>
      <c r="N11" s="14">
        <f>'P一般'!N11+'B一般'!N11</f>
        <v>0</v>
      </c>
      <c r="O11" s="14">
        <f>'P一般'!O11+'B一般'!O11</f>
        <v>0</v>
      </c>
      <c r="P11" s="23">
        <f>'P一般'!P11+'B一般'!P11</f>
        <v>0</v>
      </c>
      <c r="Q11" s="31">
        <f>SUM(K11:P11)</f>
        <v>0</v>
      </c>
      <c r="R11" s="27">
        <f>J11+Q11</f>
        <v>45309779</v>
      </c>
      <c r="S11" s="7"/>
    </row>
    <row r="12" spans="1:19" s="8" customFormat="1" ht="16.5" customHeight="1" thickBot="1">
      <c r="A12" s="106"/>
      <c r="B12" s="53" t="s">
        <v>18</v>
      </c>
      <c r="C12" s="54" t="s">
        <v>3</v>
      </c>
      <c r="D12" s="20">
        <f>IF(OR(D10=0,D11=0)," ",(D11/D10)*1000)</f>
        <v>63304.68197814134</v>
      </c>
      <c r="E12" s="15">
        <f aca="true" t="shared" si="2" ref="E12:R12">IF(OR(E10=0,E11=0)," ",(E11/E10)*1000)</f>
        <v>63475.50915418369</v>
      </c>
      <c r="F12" s="15">
        <f t="shared" si="2"/>
        <v>63356.9831751761</v>
      </c>
      <c r="G12" s="15">
        <f t="shared" si="2"/>
        <v>60835.75910984549</v>
      </c>
      <c r="H12" s="15" t="str">
        <f t="shared" si="2"/>
        <v> </v>
      </c>
      <c r="I12" s="24" t="str">
        <f t="shared" si="2"/>
        <v> </v>
      </c>
      <c r="J12" s="32">
        <f t="shared" si="2"/>
        <v>62966.0168067694</v>
      </c>
      <c r="K12" s="28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 t="str">
        <f t="shared" si="2"/>
        <v> </v>
      </c>
      <c r="R12" s="28">
        <f t="shared" si="2"/>
        <v>62966.0168067694</v>
      </c>
      <c r="S12" s="7"/>
    </row>
    <row r="13" spans="1:19" s="8" customFormat="1" ht="16.5" customHeight="1">
      <c r="A13" s="104" t="s">
        <v>22</v>
      </c>
      <c r="B13" s="52" t="s">
        <v>9</v>
      </c>
      <c r="C13" s="52" t="s">
        <v>1</v>
      </c>
      <c r="D13" s="18">
        <f>'P一般'!D13+'B一般'!D13</f>
        <v>144316</v>
      </c>
      <c r="E13" s="14">
        <f>'P一般'!E13+'B一般'!E13</f>
        <v>135995</v>
      </c>
      <c r="F13" s="14">
        <f>'P一般'!F13+'B一般'!F13</f>
        <v>130897</v>
      </c>
      <c r="G13" s="14">
        <f>'P一般'!G13+'B一般'!G13</f>
        <v>201917</v>
      </c>
      <c r="H13" s="14">
        <f>'P一般'!H13+'B一般'!H13</f>
        <v>0</v>
      </c>
      <c r="I13" s="23">
        <f>'P一般'!I13+'B一般'!I13</f>
        <v>0</v>
      </c>
      <c r="J13" s="36">
        <f>SUM(D13:I13)</f>
        <v>613125</v>
      </c>
      <c r="K13" s="27">
        <f>'P一般'!K13+'B一般'!K13</f>
        <v>0</v>
      </c>
      <c r="L13" s="14">
        <f>'P一般'!L13+'B一般'!L13</f>
        <v>0</v>
      </c>
      <c r="M13" s="14">
        <f>'P一般'!M13+'B一般'!M13</f>
        <v>0</v>
      </c>
      <c r="N13" s="14">
        <f>'P一般'!N13+'B一般'!N13</f>
        <v>0</v>
      </c>
      <c r="O13" s="14">
        <f>'P一般'!O13+'B一般'!O13</f>
        <v>0</v>
      </c>
      <c r="P13" s="23">
        <f>'P一般'!P13+'B一般'!P13</f>
        <v>0</v>
      </c>
      <c r="Q13" s="36">
        <f>SUM(K13:P13)</f>
        <v>0</v>
      </c>
      <c r="R13" s="27">
        <f>J13+Q13</f>
        <v>613125</v>
      </c>
      <c r="S13" s="7"/>
    </row>
    <row r="14" spans="1:19" s="8" customFormat="1" ht="16.5" customHeight="1">
      <c r="A14" s="105"/>
      <c r="B14" s="52" t="s">
        <v>10</v>
      </c>
      <c r="C14" s="52" t="s">
        <v>2</v>
      </c>
      <c r="D14" s="19">
        <f>'P一般'!D14+'B一般'!D14</f>
        <v>8991765</v>
      </c>
      <c r="E14" s="14">
        <f>'P一般'!E14+'B一般'!E14</f>
        <v>8324187</v>
      </c>
      <c r="F14" s="14">
        <f>'P一般'!F14+'B一般'!F14</f>
        <v>8059492</v>
      </c>
      <c r="G14" s="14">
        <f>'P一般'!G14+'B一般'!G14</f>
        <v>11734540</v>
      </c>
      <c r="H14" s="14">
        <f>'P一般'!H14+'B一般'!H14</f>
        <v>0</v>
      </c>
      <c r="I14" s="23">
        <f>'P一般'!I14+'B一般'!I14</f>
        <v>0</v>
      </c>
      <c r="J14" s="31">
        <f>SUM(D14:I14)</f>
        <v>37109984</v>
      </c>
      <c r="K14" s="27">
        <f>'P一般'!K14+'B一般'!K14</f>
        <v>0</v>
      </c>
      <c r="L14" s="14">
        <f>'P一般'!L14+'B一般'!L14</f>
        <v>0</v>
      </c>
      <c r="M14" s="14">
        <f>'P一般'!M14+'B一般'!M14</f>
        <v>0</v>
      </c>
      <c r="N14" s="14">
        <f>'P一般'!N14+'B一般'!N14</f>
        <v>0</v>
      </c>
      <c r="O14" s="14">
        <f>'P一般'!O14+'B一般'!O14</f>
        <v>0</v>
      </c>
      <c r="P14" s="23">
        <f>'P一般'!P14+'B一般'!P14</f>
        <v>0</v>
      </c>
      <c r="Q14" s="31">
        <f>SUM(K14:P14)</f>
        <v>0</v>
      </c>
      <c r="R14" s="27">
        <f>J14+Q14</f>
        <v>37109984</v>
      </c>
      <c r="S14" s="7"/>
    </row>
    <row r="15" spans="1:19" s="8" customFormat="1" ht="16.5" customHeight="1" thickBot="1">
      <c r="A15" s="106"/>
      <c r="B15" s="53" t="s">
        <v>18</v>
      </c>
      <c r="C15" s="54" t="s">
        <v>3</v>
      </c>
      <c r="D15" s="20">
        <f>IF(OR(D13=0,D14=0)," ",(D14/D13)*1000)</f>
        <v>62306.08525735192</v>
      </c>
      <c r="E15" s="15">
        <f aca="true" t="shared" si="3" ref="E15:R15">IF(OR(E13=0,E14=0)," ",(E14/E13)*1000)</f>
        <v>61209.50770248906</v>
      </c>
      <c r="F15" s="15">
        <f t="shared" si="3"/>
        <v>61571.25067801401</v>
      </c>
      <c r="G15" s="15">
        <f t="shared" si="3"/>
        <v>58115.66138561884</v>
      </c>
      <c r="H15" s="15" t="str">
        <f t="shared" si="3"/>
        <v> </v>
      </c>
      <c r="I15" s="24" t="str">
        <f t="shared" si="3"/>
        <v> </v>
      </c>
      <c r="J15" s="32">
        <f t="shared" si="3"/>
        <v>60525.96778797146</v>
      </c>
      <c r="K15" s="28" t="str">
        <f t="shared" si="3"/>
        <v> </v>
      </c>
      <c r="L15" s="15" t="str">
        <f t="shared" si="3"/>
        <v> 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 t="str">
        <f t="shared" si="3"/>
        <v> </v>
      </c>
      <c r="R15" s="28">
        <f t="shared" si="3"/>
        <v>60525.96778797146</v>
      </c>
      <c r="S15" s="7"/>
    </row>
    <row r="16" spans="1:19" s="8" customFormat="1" ht="16.5" customHeight="1">
      <c r="A16" s="104" t="s">
        <v>20</v>
      </c>
      <c r="B16" s="52" t="s">
        <v>9</v>
      </c>
      <c r="C16" s="52" t="s">
        <v>1</v>
      </c>
      <c r="D16" s="18">
        <f>'P一般'!D16+'B一般'!D16</f>
        <v>33013</v>
      </c>
      <c r="E16" s="14">
        <f>'P一般'!E16+'B一般'!E16</f>
        <v>61964</v>
      </c>
      <c r="F16" s="14">
        <f>'P一般'!F16+'B一般'!F16</f>
        <v>2798</v>
      </c>
      <c r="G16" s="14">
        <f>'P一般'!G16+'B一般'!G16</f>
        <v>38910</v>
      </c>
      <c r="H16" s="14">
        <f>'P一般'!H16+'B一般'!H16</f>
        <v>0</v>
      </c>
      <c r="I16" s="23">
        <f>'P一般'!I16+'B一般'!I16</f>
        <v>0</v>
      </c>
      <c r="J16" s="36">
        <f>SUM(D16:I16)</f>
        <v>136685</v>
      </c>
      <c r="K16" s="27">
        <f>'P一般'!K16+'B一般'!K16</f>
        <v>0</v>
      </c>
      <c r="L16" s="14">
        <f>'P一般'!L16+'B一般'!L16</f>
        <v>0</v>
      </c>
      <c r="M16" s="14">
        <f>'P一般'!M16+'B一般'!M16</f>
        <v>0</v>
      </c>
      <c r="N16" s="14">
        <f>'P一般'!N16+'B一般'!N16</f>
        <v>0</v>
      </c>
      <c r="O16" s="14">
        <f>'P一般'!O16+'B一般'!O16</f>
        <v>0</v>
      </c>
      <c r="P16" s="23">
        <f>'P一般'!P16+'B一般'!P16</f>
        <v>0</v>
      </c>
      <c r="Q16" s="36">
        <f>SUM(K16:P16)</f>
        <v>0</v>
      </c>
      <c r="R16" s="27">
        <f>J16+Q16</f>
        <v>136685</v>
      </c>
      <c r="S16" s="7"/>
    </row>
    <row r="17" spans="1:19" s="8" customFormat="1" ht="16.5" customHeight="1">
      <c r="A17" s="105"/>
      <c r="B17" s="52" t="s">
        <v>10</v>
      </c>
      <c r="C17" s="52" t="s">
        <v>2</v>
      </c>
      <c r="D17" s="19">
        <f>'P一般'!D17+'B一般'!D17</f>
        <v>2150857</v>
      </c>
      <c r="E17" s="14">
        <f>'P一般'!E17+'B一般'!E17</f>
        <v>3926055</v>
      </c>
      <c r="F17" s="14">
        <f>'P一般'!F17+'B一般'!F17</f>
        <v>178161</v>
      </c>
      <c r="G17" s="14">
        <f>'P一般'!G17+'B一般'!G17</f>
        <v>2323874</v>
      </c>
      <c r="H17" s="14">
        <f>'P一般'!H17+'B一般'!H17</f>
        <v>0</v>
      </c>
      <c r="I17" s="23">
        <f>'P一般'!I17+'B一般'!I17</f>
        <v>0</v>
      </c>
      <c r="J17" s="31">
        <f>SUM(D17:I17)</f>
        <v>8578947</v>
      </c>
      <c r="K17" s="27">
        <f>'P一般'!K17+'B一般'!K17</f>
        <v>0</v>
      </c>
      <c r="L17" s="14">
        <f>'P一般'!L17+'B一般'!L17</f>
        <v>0</v>
      </c>
      <c r="M17" s="14">
        <f>'P一般'!M17+'B一般'!M17</f>
        <v>0</v>
      </c>
      <c r="N17" s="14">
        <f>'P一般'!N17+'B一般'!N17</f>
        <v>0</v>
      </c>
      <c r="O17" s="14">
        <f>'P一般'!O17+'B一般'!O17</f>
        <v>0</v>
      </c>
      <c r="P17" s="23">
        <f>'P一般'!P17+'B一般'!P17</f>
        <v>0</v>
      </c>
      <c r="Q17" s="31">
        <f>SUM(K17:P17)</f>
        <v>0</v>
      </c>
      <c r="R17" s="27">
        <f>J17+Q17</f>
        <v>8578947</v>
      </c>
      <c r="S17" s="7"/>
    </row>
    <row r="18" spans="1:19" s="8" customFormat="1" ht="16.5" customHeight="1" thickBot="1">
      <c r="A18" s="106"/>
      <c r="B18" s="53" t="s">
        <v>18</v>
      </c>
      <c r="C18" s="54" t="s">
        <v>3</v>
      </c>
      <c r="D18" s="20">
        <f>IF(OR(D16=0,D17=0)," ",(D17/D16)*1000)</f>
        <v>65151.81898040166</v>
      </c>
      <c r="E18" s="15">
        <f aca="true" t="shared" si="4" ref="E18:R18">IF(OR(E16=0,E17=0)," ",(E17/E16)*1000)</f>
        <v>63360.25756891098</v>
      </c>
      <c r="F18" s="15">
        <f t="shared" si="4"/>
        <v>63674.41029306648</v>
      </c>
      <c r="G18" s="15">
        <f t="shared" si="4"/>
        <v>59724.33821639682</v>
      </c>
      <c r="H18" s="15" t="str">
        <f t="shared" si="4"/>
        <v> </v>
      </c>
      <c r="I18" s="24" t="str">
        <f t="shared" si="4"/>
        <v> </v>
      </c>
      <c r="J18" s="32">
        <f t="shared" si="4"/>
        <v>62764.363317115996</v>
      </c>
      <c r="K18" s="28" t="str">
        <f t="shared" si="4"/>
        <v> </v>
      </c>
      <c r="L18" s="15" t="str">
        <f t="shared" si="4"/>
        <v> 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24" t="str">
        <f t="shared" si="4"/>
        <v> </v>
      </c>
      <c r="Q18" s="32" t="str">
        <f t="shared" si="4"/>
        <v> </v>
      </c>
      <c r="R18" s="28">
        <f t="shared" si="4"/>
        <v>62764.363317115996</v>
      </c>
      <c r="S18" s="7"/>
    </row>
    <row r="19" spans="1:19" s="8" customFormat="1" ht="16.5" customHeight="1">
      <c r="A19" s="104" t="s">
        <v>38</v>
      </c>
      <c r="B19" s="52" t="s">
        <v>9</v>
      </c>
      <c r="C19" s="52" t="s">
        <v>1</v>
      </c>
      <c r="D19" s="18">
        <f>'P一般'!D19+'B一般'!D19</f>
        <v>0</v>
      </c>
      <c r="E19" s="14">
        <f>'P一般'!E19+'B一般'!E19</f>
        <v>0</v>
      </c>
      <c r="F19" s="14">
        <f>'P一般'!F19+'B一般'!F19</f>
        <v>0</v>
      </c>
      <c r="G19" s="14">
        <f>'P一般'!G19+'B一般'!G19</f>
        <v>0</v>
      </c>
      <c r="H19" s="14">
        <f>'P一般'!H19+'B一般'!H19</f>
        <v>0</v>
      </c>
      <c r="I19" s="23">
        <f>'P一般'!I19+'B一般'!I19</f>
        <v>0</v>
      </c>
      <c r="J19" s="36">
        <f>SUM(D19:I19)</f>
        <v>0</v>
      </c>
      <c r="K19" s="27">
        <f>'P一般'!K19+'B一般'!K19</f>
        <v>0</v>
      </c>
      <c r="L19" s="14">
        <f>'P一般'!L19+'B一般'!L19</f>
        <v>0</v>
      </c>
      <c r="M19" s="14">
        <f>'P一般'!M19+'B一般'!M19</f>
        <v>0</v>
      </c>
      <c r="N19" s="14">
        <f>'P一般'!N19+'B一般'!N19</f>
        <v>0</v>
      </c>
      <c r="O19" s="14">
        <f>'P一般'!O19+'B一般'!O19</f>
        <v>0</v>
      </c>
      <c r="P19" s="23">
        <f>'P一般'!P19+'B一般'!P19</f>
        <v>0</v>
      </c>
      <c r="Q19" s="36">
        <f>SUM(K19:P19)</f>
        <v>0</v>
      </c>
      <c r="R19" s="27">
        <f>J19+Q19</f>
        <v>0</v>
      </c>
      <c r="S19" s="7"/>
    </row>
    <row r="20" spans="1:19" s="8" customFormat="1" ht="16.5" customHeight="1">
      <c r="A20" s="105"/>
      <c r="B20" s="52" t="s">
        <v>10</v>
      </c>
      <c r="C20" s="52" t="s">
        <v>2</v>
      </c>
      <c r="D20" s="19">
        <f>'P一般'!D20+'B一般'!D20</f>
        <v>0</v>
      </c>
      <c r="E20" s="14">
        <f>'P一般'!E20+'B一般'!E20</f>
        <v>0</v>
      </c>
      <c r="F20" s="14">
        <f>'P一般'!F20+'B一般'!F20</f>
        <v>0</v>
      </c>
      <c r="G20" s="14">
        <f>'P一般'!G20+'B一般'!G20</f>
        <v>0</v>
      </c>
      <c r="H20" s="14">
        <f>'P一般'!H20+'B一般'!H20</f>
        <v>0</v>
      </c>
      <c r="I20" s="23">
        <f>'P一般'!I20+'B一般'!I20</f>
        <v>0</v>
      </c>
      <c r="J20" s="31">
        <f>SUM(D20:I20)</f>
        <v>0</v>
      </c>
      <c r="K20" s="27">
        <f>'P一般'!K20+'B一般'!K20</f>
        <v>0</v>
      </c>
      <c r="L20" s="14">
        <f>'P一般'!L20+'B一般'!L20</f>
        <v>0</v>
      </c>
      <c r="M20" s="14">
        <f>'P一般'!M20+'B一般'!M20</f>
        <v>0</v>
      </c>
      <c r="N20" s="14">
        <f>'P一般'!N20+'B一般'!N20</f>
        <v>0</v>
      </c>
      <c r="O20" s="14">
        <f>'P一般'!O20+'B一般'!O20</f>
        <v>0</v>
      </c>
      <c r="P20" s="23">
        <f>'P一般'!P20+'B一般'!P20</f>
        <v>0</v>
      </c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06"/>
      <c r="B21" s="53" t="s">
        <v>18</v>
      </c>
      <c r="C21" s="54" t="s">
        <v>3</v>
      </c>
      <c r="D21" s="20" t="str">
        <f>IF(OR(D19=0,D20=0)," ",(D20/D19)*1000)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24" t="str">
        <f t="shared" si="5"/>
        <v> </v>
      </c>
      <c r="J21" s="32" t="str">
        <f t="shared" si="5"/>
        <v> </v>
      </c>
      <c r="K21" s="28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24" t="str">
        <f t="shared" si="5"/>
        <v> </v>
      </c>
      <c r="Q21" s="32" t="str">
        <f t="shared" si="5"/>
        <v> </v>
      </c>
      <c r="R21" s="28" t="str">
        <f t="shared" si="5"/>
        <v> </v>
      </c>
      <c r="S21" s="7"/>
    </row>
    <row r="22" spans="1:19" s="8" customFormat="1" ht="16.5" customHeight="1">
      <c r="A22" s="104" t="s">
        <v>21</v>
      </c>
      <c r="B22" s="52" t="s">
        <v>9</v>
      </c>
      <c r="C22" s="52" t="s">
        <v>1</v>
      </c>
      <c r="D22" s="18">
        <f>'P一般'!D22+'B一般'!D22</f>
        <v>33704</v>
      </c>
      <c r="E22" s="14">
        <f>'P一般'!E22+'B一般'!E22</f>
        <v>0</v>
      </c>
      <c r="F22" s="14">
        <f>'P一般'!F22+'B一般'!F22</f>
        <v>23098</v>
      </c>
      <c r="G22" s="14">
        <f>'P一般'!G22+'B一般'!G22</f>
        <v>89424</v>
      </c>
      <c r="H22" s="14">
        <f>'P一般'!H22+'B一般'!H22</f>
        <v>0</v>
      </c>
      <c r="I22" s="23">
        <f>'P一般'!I22+'B一般'!I22</f>
        <v>0</v>
      </c>
      <c r="J22" s="36">
        <f>SUM(D22:I22)</f>
        <v>146226</v>
      </c>
      <c r="K22" s="27">
        <f>'P一般'!K22+'B一般'!K22</f>
        <v>0</v>
      </c>
      <c r="L22" s="14">
        <f>'P一般'!L22+'B一般'!L22</f>
        <v>0</v>
      </c>
      <c r="M22" s="14">
        <f>'P一般'!M22+'B一般'!M22</f>
        <v>0</v>
      </c>
      <c r="N22" s="14">
        <f>'P一般'!N22+'B一般'!N22</f>
        <v>0</v>
      </c>
      <c r="O22" s="14">
        <f>'P一般'!O22+'B一般'!O22</f>
        <v>0</v>
      </c>
      <c r="P22" s="23">
        <f>'P一般'!P22+'B一般'!P22</f>
        <v>0</v>
      </c>
      <c r="Q22" s="36">
        <f>SUM(K22:P22)</f>
        <v>0</v>
      </c>
      <c r="R22" s="27">
        <f>J22+Q22</f>
        <v>146226</v>
      </c>
      <c r="S22" s="7"/>
    </row>
    <row r="23" spans="1:19" s="8" customFormat="1" ht="16.5" customHeight="1">
      <c r="A23" s="105"/>
      <c r="B23" s="52" t="s">
        <v>10</v>
      </c>
      <c r="C23" s="52" t="s">
        <v>2</v>
      </c>
      <c r="D23" s="19">
        <f>'P一般'!D23+'B一般'!D23</f>
        <v>2111614</v>
      </c>
      <c r="E23" s="14">
        <f>'P一般'!E23+'B一般'!E23</f>
        <v>0</v>
      </c>
      <c r="F23" s="14">
        <f>'P一般'!F23+'B一般'!F23</f>
        <v>1434981</v>
      </c>
      <c r="G23" s="14">
        <f>'P一般'!G23+'B一般'!G23</f>
        <v>5193844</v>
      </c>
      <c r="H23" s="14">
        <f>'P一般'!H23+'B一般'!H23</f>
        <v>0</v>
      </c>
      <c r="I23" s="23">
        <f>'P一般'!I23+'B一般'!I23</f>
        <v>0</v>
      </c>
      <c r="J23" s="31">
        <f>SUM(D23:I23)</f>
        <v>8740439</v>
      </c>
      <c r="K23" s="27">
        <f>'P一般'!K23+'B一般'!K23</f>
        <v>0</v>
      </c>
      <c r="L23" s="14">
        <f>'P一般'!L23+'B一般'!L23</f>
        <v>0</v>
      </c>
      <c r="M23" s="14">
        <f>'P一般'!M23+'B一般'!M23</f>
        <v>0</v>
      </c>
      <c r="N23" s="14">
        <f>'P一般'!N23+'B一般'!N23</f>
        <v>0</v>
      </c>
      <c r="O23" s="14">
        <f>'P一般'!O23+'B一般'!O23</f>
        <v>0</v>
      </c>
      <c r="P23" s="23">
        <f>'P一般'!P23+'B一般'!P23</f>
        <v>0</v>
      </c>
      <c r="Q23" s="31">
        <f>SUM(K23:P23)</f>
        <v>0</v>
      </c>
      <c r="R23" s="27">
        <f>J23+Q23</f>
        <v>8740439</v>
      </c>
      <c r="S23" s="7"/>
    </row>
    <row r="24" spans="1:19" s="8" customFormat="1" ht="16.5" customHeight="1" thickBot="1">
      <c r="A24" s="106"/>
      <c r="B24" s="53" t="s">
        <v>18</v>
      </c>
      <c r="C24" s="54" t="s">
        <v>3</v>
      </c>
      <c r="D24" s="20">
        <f>IF(OR(D22=0,D23=0)," ",(D23/D22)*1000)</f>
        <v>62651.73273201994</v>
      </c>
      <c r="E24" s="15" t="str">
        <f aca="true" t="shared" si="6" ref="E24:R24">IF(OR(E22=0,E23=0)," ",(E23/E22)*1000)</f>
        <v> </v>
      </c>
      <c r="F24" s="15">
        <f t="shared" si="6"/>
        <v>62125.76846480215</v>
      </c>
      <c r="G24" s="15">
        <f t="shared" si="6"/>
        <v>58081.09679728038</v>
      </c>
      <c r="H24" s="15" t="str">
        <f t="shared" si="6"/>
        <v> </v>
      </c>
      <c r="I24" s="24" t="str">
        <f t="shared" si="6"/>
        <v> </v>
      </c>
      <c r="J24" s="32">
        <f t="shared" si="6"/>
        <v>59773.49445379071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>
        <f t="shared" si="6"/>
        <v>59773.49445379071</v>
      </c>
      <c r="S24" s="7"/>
    </row>
    <row r="25" spans="1:19" s="8" customFormat="1" ht="16.5" customHeight="1">
      <c r="A25" s="104" t="s">
        <v>48</v>
      </c>
      <c r="B25" s="52" t="s">
        <v>9</v>
      </c>
      <c r="C25" s="52" t="s">
        <v>1</v>
      </c>
      <c r="D25" s="18">
        <f>'P一般'!D25+'B一般'!D25</f>
        <v>44187</v>
      </c>
      <c r="E25" s="14">
        <f>'P一般'!E25+'B一般'!E25</f>
        <v>0</v>
      </c>
      <c r="F25" s="14">
        <f>'P一般'!F25+'B一般'!F25</f>
        <v>0</v>
      </c>
      <c r="G25" s="14">
        <f>'P一般'!G25+'B一般'!G25</f>
        <v>0</v>
      </c>
      <c r="H25" s="14">
        <f>'P一般'!H25+'B一般'!H25</f>
        <v>0</v>
      </c>
      <c r="I25" s="23">
        <f>'P一般'!I25+'B一般'!I25</f>
        <v>0</v>
      </c>
      <c r="J25" s="36">
        <f>SUM(D25:I25)</f>
        <v>44187</v>
      </c>
      <c r="K25" s="27">
        <f>'P一般'!K25+'B一般'!K25</f>
        <v>0</v>
      </c>
      <c r="L25" s="14">
        <f>'P一般'!L25+'B一般'!L25</f>
        <v>0</v>
      </c>
      <c r="M25" s="14">
        <f>'P一般'!M25+'B一般'!M25</f>
        <v>0</v>
      </c>
      <c r="N25" s="14">
        <f>'P一般'!N25+'B一般'!N25</f>
        <v>0</v>
      </c>
      <c r="O25" s="14">
        <f>'P一般'!O25+'B一般'!O25</f>
        <v>0</v>
      </c>
      <c r="P25" s="23">
        <f>'P一般'!P25+'B一般'!P25</f>
        <v>0</v>
      </c>
      <c r="Q25" s="36">
        <f>SUM(K25:P25)</f>
        <v>0</v>
      </c>
      <c r="R25" s="27">
        <f>J25+Q25</f>
        <v>44187</v>
      </c>
      <c r="S25" s="7"/>
    </row>
    <row r="26" spans="1:19" s="8" customFormat="1" ht="16.5" customHeight="1">
      <c r="A26" s="105"/>
      <c r="B26" s="52" t="s">
        <v>10</v>
      </c>
      <c r="C26" s="52" t="s">
        <v>2</v>
      </c>
      <c r="D26" s="19">
        <f>'P一般'!D26+'B一般'!D26</f>
        <v>2921338</v>
      </c>
      <c r="E26" s="14">
        <f>'P一般'!E26+'B一般'!E26</f>
        <v>0</v>
      </c>
      <c r="F26" s="14">
        <f>'P一般'!F26+'B一般'!F26</f>
        <v>0</v>
      </c>
      <c r="G26" s="14">
        <f>'P一般'!G26+'B一般'!G26</f>
        <v>0</v>
      </c>
      <c r="H26" s="14">
        <f>'P一般'!H26+'B一般'!H26</f>
        <v>0</v>
      </c>
      <c r="I26" s="23">
        <f>'P一般'!I26+'B一般'!I26</f>
        <v>0</v>
      </c>
      <c r="J26" s="31">
        <f>SUM(D26:I26)</f>
        <v>2921338</v>
      </c>
      <c r="K26" s="27">
        <f>'P一般'!K26+'B一般'!K26</f>
        <v>0</v>
      </c>
      <c r="L26" s="14">
        <f>'P一般'!L26+'B一般'!L26</f>
        <v>0</v>
      </c>
      <c r="M26" s="14">
        <f>'P一般'!M26+'B一般'!M26</f>
        <v>0</v>
      </c>
      <c r="N26" s="14">
        <f>'P一般'!N26+'B一般'!N26</f>
        <v>0</v>
      </c>
      <c r="O26" s="14">
        <f>'P一般'!O26+'B一般'!O26</f>
        <v>0</v>
      </c>
      <c r="P26" s="23">
        <f>'P一般'!P26+'B一般'!P26</f>
        <v>0</v>
      </c>
      <c r="Q26" s="31">
        <f>SUM(K26:P26)</f>
        <v>0</v>
      </c>
      <c r="R26" s="27">
        <f>J26+Q26</f>
        <v>2921338</v>
      </c>
      <c r="S26" s="7"/>
    </row>
    <row r="27" spans="1:19" s="8" customFormat="1" ht="16.5" customHeight="1" thickBot="1">
      <c r="A27" s="106"/>
      <c r="B27" s="53" t="s">
        <v>18</v>
      </c>
      <c r="C27" s="54" t="s">
        <v>3</v>
      </c>
      <c r="D27" s="20">
        <f>IF(OR(D25=0,D26=0)," ",(D26/D25)*1000)</f>
        <v>66113.0649285989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>
        <f t="shared" si="7"/>
        <v>66113.0649285989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>
        <f t="shared" si="7"/>
        <v>66113.0649285989</v>
      </c>
      <c r="S27" s="7"/>
    </row>
    <row r="28" spans="1:19" s="8" customFormat="1" ht="16.5" customHeight="1">
      <c r="A28" s="104" t="s">
        <v>51</v>
      </c>
      <c r="B28" s="52" t="s">
        <v>9</v>
      </c>
      <c r="C28" s="52" t="s">
        <v>1</v>
      </c>
      <c r="D28" s="18">
        <f>'P一般'!D28+'B一般'!D28</f>
        <v>45618</v>
      </c>
      <c r="E28" s="14">
        <f>'P一般'!E28+'B一般'!E28</f>
        <v>0</v>
      </c>
      <c r="F28" s="14">
        <f>'P一般'!F28+'B一般'!F28</f>
        <v>0</v>
      </c>
      <c r="G28" s="14">
        <f>'P一般'!G28+'B一般'!G28</f>
        <v>0</v>
      </c>
      <c r="H28" s="14">
        <f>'P一般'!H28+'B一般'!H28</f>
        <v>0</v>
      </c>
      <c r="I28" s="23">
        <f>'P一般'!I28+'B一般'!I28</f>
        <v>0</v>
      </c>
      <c r="J28" s="36">
        <f>SUM(D28:I28)</f>
        <v>45618</v>
      </c>
      <c r="K28" s="27">
        <f>'P一般'!K28+'B一般'!K28</f>
        <v>0</v>
      </c>
      <c r="L28" s="14">
        <f>'P一般'!L28+'B一般'!L28</f>
        <v>0</v>
      </c>
      <c r="M28" s="14">
        <f>'P一般'!M28+'B一般'!M28</f>
        <v>0</v>
      </c>
      <c r="N28" s="14">
        <f>'P一般'!N28+'B一般'!N28</f>
        <v>0</v>
      </c>
      <c r="O28" s="14">
        <f>'P一般'!O28+'B一般'!O28</f>
        <v>0</v>
      </c>
      <c r="P28" s="23">
        <f>'P一般'!P28+'B一般'!P28</f>
        <v>0</v>
      </c>
      <c r="Q28" s="36">
        <f>SUM(K28:P28)</f>
        <v>0</v>
      </c>
      <c r="R28" s="27">
        <f>J28+Q28</f>
        <v>45618</v>
      </c>
      <c r="S28" s="7"/>
    </row>
    <row r="29" spans="1:19" s="8" customFormat="1" ht="16.5" customHeight="1">
      <c r="A29" s="105"/>
      <c r="B29" s="52" t="s">
        <v>10</v>
      </c>
      <c r="C29" s="52" t="s">
        <v>2</v>
      </c>
      <c r="D29" s="19">
        <f>'P一般'!D29+'B一般'!D29</f>
        <v>2874713</v>
      </c>
      <c r="E29" s="14">
        <f>'P一般'!E29+'B一般'!E29</f>
        <v>0</v>
      </c>
      <c r="F29" s="14">
        <f>'P一般'!F29+'B一般'!F29</f>
        <v>0</v>
      </c>
      <c r="G29" s="14">
        <f>'P一般'!G29+'B一般'!G29</f>
        <v>0</v>
      </c>
      <c r="H29" s="14">
        <f>'P一般'!H29+'B一般'!H29</f>
        <v>0</v>
      </c>
      <c r="I29" s="23">
        <f>'P一般'!I29+'B一般'!I29</f>
        <v>0</v>
      </c>
      <c r="J29" s="31">
        <f>SUM(D29:I29)</f>
        <v>2874713</v>
      </c>
      <c r="K29" s="27">
        <f>'P一般'!K29+'B一般'!K29</f>
        <v>0</v>
      </c>
      <c r="L29" s="14">
        <f>'P一般'!L29+'B一般'!L29</f>
        <v>0</v>
      </c>
      <c r="M29" s="14">
        <f>'P一般'!M29+'B一般'!M29</f>
        <v>0</v>
      </c>
      <c r="N29" s="14">
        <f>'P一般'!N29+'B一般'!N29</f>
        <v>0</v>
      </c>
      <c r="O29" s="14">
        <f>'P一般'!O29+'B一般'!O29</f>
        <v>0</v>
      </c>
      <c r="P29" s="23">
        <f>'P一般'!P29+'B一般'!P29</f>
        <v>0</v>
      </c>
      <c r="Q29" s="31">
        <f>SUM(K29:P29)</f>
        <v>0</v>
      </c>
      <c r="R29" s="27">
        <f>J29+Q29</f>
        <v>2874713</v>
      </c>
      <c r="S29" s="7"/>
    </row>
    <row r="30" spans="1:19" s="8" customFormat="1" ht="16.5" customHeight="1" thickBot="1">
      <c r="A30" s="106"/>
      <c r="B30" s="53" t="s">
        <v>18</v>
      </c>
      <c r="C30" s="54" t="s">
        <v>3</v>
      </c>
      <c r="D30" s="20">
        <f>IF(OR(D28=0,D29=0)," ",(D29/D28)*1000)</f>
        <v>63017.0765925731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63017.0765925731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>
        <f t="shared" si="8"/>
        <v>63017.0765925731</v>
      </c>
      <c r="S30" s="7"/>
    </row>
    <row r="31" spans="1:19" s="8" customFormat="1" ht="16.5" customHeight="1">
      <c r="A31" s="104" t="s">
        <v>50</v>
      </c>
      <c r="B31" s="52" t="s">
        <v>9</v>
      </c>
      <c r="C31" s="52" t="s">
        <v>1</v>
      </c>
      <c r="D31" s="18">
        <f>'P一般'!D31+'B一般'!D31</f>
        <v>197869</v>
      </c>
      <c r="E31" s="14">
        <f>'P一般'!E31+'B一般'!E31</f>
        <v>132610</v>
      </c>
      <c r="F31" s="14">
        <f>'P一般'!F31+'B一般'!F31</f>
        <v>129954</v>
      </c>
      <c r="G31" s="14">
        <f>'P一般'!G31+'B一般'!G31</f>
        <v>142652</v>
      </c>
      <c r="H31" s="14">
        <f>'P一般'!H31+'B一般'!H31</f>
        <v>0</v>
      </c>
      <c r="I31" s="23">
        <f>'P一般'!I31+'B一般'!I31</f>
        <v>0</v>
      </c>
      <c r="J31" s="36">
        <f>SUM(D31:I31)</f>
        <v>603085</v>
      </c>
      <c r="K31" s="27">
        <f>'P一般'!K31+'B一般'!K31</f>
        <v>0</v>
      </c>
      <c r="L31" s="14">
        <f>'P一般'!L31+'B一般'!L31</f>
        <v>0</v>
      </c>
      <c r="M31" s="14">
        <f>'P一般'!M31+'B一般'!M31</f>
        <v>0</v>
      </c>
      <c r="N31" s="14">
        <f>'P一般'!N31+'B一般'!N31</f>
        <v>0</v>
      </c>
      <c r="O31" s="14">
        <f>'P一般'!O31+'B一般'!O31</f>
        <v>0</v>
      </c>
      <c r="P31" s="23">
        <f>'P一般'!P31+'B一般'!P31</f>
        <v>0</v>
      </c>
      <c r="Q31" s="36">
        <f>SUM(K31:P31)</f>
        <v>0</v>
      </c>
      <c r="R31" s="27">
        <f>J31+Q31</f>
        <v>603085</v>
      </c>
      <c r="S31" s="7"/>
    </row>
    <row r="32" spans="1:19" s="8" customFormat="1" ht="16.5" customHeight="1">
      <c r="A32" s="105"/>
      <c r="B32" s="52" t="s">
        <v>10</v>
      </c>
      <c r="C32" s="52" t="s">
        <v>2</v>
      </c>
      <c r="D32" s="19">
        <f>'P一般'!D32+'B一般'!D32</f>
        <v>12914798</v>
      </c>
      <c r="E32" s="14">
        <f>'P一般'!E32+'B一般'!E32</f>
        <v>7612793</v>
      </c>
      <c r="F32" s="14">
        <f>'P一般'!F32+'B一般'!F32</f>
        <v>7945642</v>
      </c>
      <c r="G32" s="14">
        <f>'P一般'!G32+'B一般'!G32</f>
        <v>7501586</v>
      </c>
      <c r="H32" s="14">
        <f>'P一般'!H32+'B一般'!H32</f>
        <v>0</v>
      </c>
      <c r="I32" s="23">
        <f>'P一般'!I32+'B一般'!I32</f>
        <v>0</v>
      </c>
      <c r="J32" s="31">
        <f>SUM(D32:I32)</f>
        <v>35974819</v>
      </c>
      <c r="K32" s="27">
        <f>'P一般'!K32+'B一般'!K32</f>
        <v>0</v>
      </c>
      <c r="L32" s="14">
        <f>'P一般'!L32+'B一般'!L32</f>
        <v>0</v>
      </c>
      <c r="M32" s="14">
        <f>'P一般'!M32+'B一般'!M32</f>
        <v>0</v>
      </c>
      <c r="N32" s="14">
        <f>'P一般'!N32+'B一般'!N32</f>
        <v>0</v>
      </c>
      <c r="O32" s="14">
        <f>'P一般'!O32+'B一般'!O32</f>
        <v>0</v>
      </c>
      <c r="P32" s="23">
        <f>'P一般'!P32+'B一般'!P32</f>
        <v>0</v>
      </c>
      <c r="Q32" s="31">
        <f>SUM(K32:P32)</f>
        <v>0</v>
      </c>
      <c r="R32" s="27">
        <f>J32+Q32</f>
        <v>35974819</v>
      </c>
      <c r="S32" s="7"/>
    </row>
    <row r="33" spans="1:19" s="8" customFormat="1" ht="16.5" customHeight="1" thickBot="1">
      <c r="A33" s="106"/>
      <c r="B33" s="53" t="s">
        <v>18</v>
      </c>
      <c r="C33" s="54" t="s">
        <v>3</v>
      </c>
      <c r="D33" s="20">
        <f>IF(OR(D31=0,D32=0)," ",(D32/D31)*1000)</f>
        <v>65269.435838863086</v>
      </c>
      <c r="E33" s="15">
        <f aca="true" t="shared" si="9" ref="E33:R33">IF(OR(E31=0,E32=0)," ",(E32/E31)*1000)</f>
        <v>57407.38255033557</v>
      </c>
      <c r="F33" s="15">
        <f t="shared" si="9"/>
        <v>61141.95792357296</v>
      </c>
      <c r="G33" s="15">
        <f t="shared" si="9"/>
        <v>52586.61638112329</v>
      </c>
      <c r="H33" s="15" t="str">
        <f t="shared" si="9"/>
        <v> </v>
      </c>
      <c r="I33" s="24" t="str">
        <f t="shared" si="9"/>
        <v> </v>
      </c>
      <c r="J33" s="32">
        <f t="shared" si="9"/>
        <v>59651.32444017013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>
        <f t="shared" si="9"/>
        <v>59651.32444017013</v>
      </c>
      <c r="S33" s="7"/>
    </row>
    <row r="34" spans="1:19" s="8" customFormat="1" ht="16.5" customHeight="1">
      <c r="A34" s="104" t="s">
        <v>52</v>
      </c>
      <c r="B34" s="52" t="s">
        <v>9</v>
      </c>
      <c r="C34" s="52" t="s">
        <v>1</v>
      </c>
      <c r="D34" s="18">
        <f>'P一般'!D34+'B一般'!D34</f>
        <v>0</v>
      </c>
      <c r="E34" s="14">
        <f>'P一般'!E34+'B一般'!E34</f>
        <v>0</v>
      </c>
      <c r="F34" s="14">
        <f>'P一般'!F34+'B一般'!F34</f>
        <v>0</v>
      </c>
      <c r="G34" s="14">
        <f>'P一般'!G34+'B一般'!G34</f>
        <v>0</v>
      </c>
      <c r="H34" s="14">
        <f>'P一般'!H34+'B一般'!H34</f>
        <v>0</v>
      </c>
      <c r="I34" s="23">
        <f>'P一般'!I34+'B一般'!I34</f>
        <v>0</v>
      </c>
      <c r="J34" s="36">
        <f>SUM(D34:I34)</f>
        <v>0</v>
      </c>
      <c r="K34" s="27">
        <f>'P一般'!K34+'B一般'!K34</f>
        <v>0</v>
      </c>
      <c r="L34" s="14">
        <f>'P一般'!L34+'B一般'!L34</f>
        <v>0</v>
      </c>
      <c r="M34" s="14">
        <f>'P一般'!M34+'B一般'!M34</f>
        <v>0</v>
      </c>
      <c r="N34" s="14">
        <f>'P一般'!N34+'B一般'!N34</f>
        <v>0</v>
      </c>
      <c r="O34" s="14">
        <f>'P一般'!O34+'B一般'!O34</f>
        <v>0</v>
      </c>
      <c r="P34" s="23">
        <f>'P一般'!P34+'B一般'!P34</f>
        <v>0</v>
      </c>
      <c r="Q34" s="36">
        <f>SUM(K34:P34)</f>
        <v>0</v>
      </c>
      <c r="R34" s="27">
        <f>J34+Q34</f>
        <v>0</v>
      </c>
      <c r="S34" s="7"/>
    </row>
    <row r="35" spans="1:19" s="8" customFormat="1" ht="16.5" customHeight="1">
      <c r="A35" s="105"/>
      <c r="B35" s="52" t="s">
        <v>10</v>
      </c>
      <c r="C35" s="52" t="s">
        <v>2</v>
      </c>
      <c r="D35" s="19">
        <f>'P一般'!D35+'B一般'!D35</f>
        <v>0</v>
      </c>
      <c r="E35" s="14">
        <f>'P一般'!E35+'B一般'!E35</f>
        <v>0</v>
      </c>
      <c r="F35" s="14">
        <f>'P一般'!F35+'B一般'!F35</f>
        <v>0</v>
      </c>
      <c r="G35" s="14">
        <f>'P一般'!G35+'B一般'!G35</f>
        <v>0</v>
      </c>
      <c r="H35" s="14">
        <f>'P一般'!H35+'B一般'!H35</f>
        <v>0</v>
      </c>
      <c r="I35" s="23">
        <f>'P一般'!I35+'B一般'!I35</f>
        <v>0</v>
      </c>
      <c r="J35" s="31">
        <f>SUM(D35:I35)</f>
        <v>0</v>
      </c>
      <c r="K35" s="27">
        <f>'P一般'!K35+'B一般'!K35</f>
        <v>0</v>
      </c>
      <c r="L35" s="14">
        <f>'P一般'!L35+'B一般'!L35</f>
        <v>0</v>
      </c>
      <c r="M35" s="14">
        <f>'P一般'!M35+'B一般'!M35</f>
        <v>0</v>
      </c>
      <c r="N35" s="14">
        <f>'P一般'!N35+'B一般'!N35</f>
        <v>0</v>
      </c>
      <c r="O35" s="14">
        <f>'P一般'!O35+'B一般'!O35</f>
        <v>0</v>
      </c>
      <c r="P35" s="23">
        <f>'P一般'!P35+'B一般'!P35</f>
        <v>0</v>
      </c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06"/>
      <c r="B36" s="53" t="s">
        <v>18</v>
      </c>
      <c r="C36" s="54" t="s">
        <v>3</v>
      </c>
      <c r="D36" s="20" t="str">
        <f>IF(OR(D34=0,D35=0)," ",(D35/D34)*1000)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 t="str">
        <f t="shared" si="10"/>
        <v> </v>
      </c>
      <c r="S36" s="7"/>
    </row>
    <row r="37" spans="1:19" s="8" customFormat="1" ht="16.5" customHeight="1">
      <c r="A37" s="104" t="s">
        <v>53</v>
      </c>
      <c r="B37" s="85" t="s">
        <v>9</v>
      </c>
      <c r="C37" s="85" t="s">
        <v>1</v>
      </c>
      <c r="D37" s="18">
        <f>'P一般'!D37+'B一般'!D37</f>
        <v>0</v>
      </c>
      <c r="E37" s="14">
        <f>'P一般'!E37+'B一般'!E37</f>
        <v>0</v>
      </c>
      <c r="F37" s="14">
        <f>'P一般'!F37+'B一般'!F37</f>
        <v>0</v>
      </c>
      <c r="G37" s="14">
        <f>'P一般'!G37+'B一般'!G37</f>
        <v>0</v>
      </c>
      <c r="H37" s="14">
        <f>'P一般'!H37+'B一般'!H37</f>
        <v>0</v>
      </c>
      <c r="I37" s="23">
        <f>'P一般'!I37+'B一般'!I37</f>
        <v>0</v>
      </c>
      <c r="J37" s="36">
        <f>SUM(D37:I37)</f>
        <v>0</v>
      </c>
      <c r="K37" s="27">
        <f>'P一般'!K37+'B一般'!K37</f>
        <v>0</v>
      </c>
      <c r="L37" s="14">
        <f>'P一般'!L37+'B一般'!L37</f>
        <v>0</v>
      </c>
      <c r="M37" s="14">
        <f>'P一般'!M37+'B一般'!M37</f>
        <v>0</v>
      </c>
      <c r="N37" s="14">
        <f>'P一般'!N37+'B一般'!N37</f>
        <v>0</v>
      </c>
      <c r="O37" s="14">
        <f>'P一般'!O37+'B一般'!O37</f>
        <v>0</v>
      </c>
      <c r="P37" s="23">
        <f>'P一般'!P37+'B一般'!P37</f>
        <v>0</v>
      </c>
      <c r="Q37" s="36">
        <f>SUM(K37:P37)</f>
        <v>0</v>
      </c>
      <c r="R37" s="27">
        <f>J37+Q37</f>
        <v>0</v>
      </c>
      <c r="S37" s="7"/>
    </row>
    <row r="38" spans="1:19" s="8" customFormat="1" ht="16.5" customHeight="1">
      <c r="A38" s="105"/>
      <c r="B38" s="52" t="s">
        <v>10</v>
      </c>
      <c r="C38" s="52" t="s">
        <v>2</v>
      </c>
      <c r="D38" s="19">
        <f>'P一般'!D38+'B一般'!D38</f>
        <v>0</v>
      </c>
      <c r="E38" s="14">
        <f>'P一般'!E38+'B一般'!E38</f>
        <v>0</v>
      </c>
      <c r="F38" s="14">
        <f>'P一般'!F38+'B一般'!F38</f>
        <v>0</v>
      </c>
      <c r="G38" s="14">
        <f>'P一般'!G38+'B一般'!G38</f>
        <v>0</v>
      </c>
      <c r="H38" s="14">
        <f>'P一般'!H38+'B一般'!H38</f>
        <v>0</v>
      </c>
      <c r="I38" s="23">
        <f>'P一般'!I38+'B一般'!I38</f>
        <v>0</v>
      </c>
      <c r="J38" s="31">
        <f>SUM(D38:I38)</f>
        <v>0</v>
      </c>
      <c r="K38" s="27">
        <f>'P一般'!K38+'B一般'!K38</f>
        <v>0</v>
      </c>
      <c r="L38" s="14">
        <f>'P一般'!L38+'B一般'!L38</f>
        <v>0</v>
      </c>
      <c r="M38" s="14">
        <f>'P一般'!M38+'B一般'!M38</f>
        <v>0</v>
      </c>
      <c r="N38" s="14">
        <f>'P一般'!N38+'B一般'!N38</f>
        <v>0</v>
      </c>
      <c r="O38" s="14">
        <f>'P一般'!O38+'B一般'!O38</f>
        <v>0</v>
      </c>
      <c r="P38" s="23">
        <f>'P一般'!P38+'B一般'!P38</f>
        <v>0</v>
      </c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06"/>
      <c r="B39" s="53" t="s">
        <v>18</v>
      </c>
      <c r="C39" s="54" t="s">
        <v>3</v>
      </c>
      <c r="D39" s="20" t="str">
        <f>IF(OR(D37=0,D38=0)," ",(D38/D37)*1000)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7"/>
    </row>
    <row r="40" spans="1:19" s="8" customFormat="1" ht="16.5" customHeight="1">
      <c r="A40" s="104" t="s">
        <v>11</v>
      </c>
      <c r="B40" s="85" t="s">
        <v>9</v>
      </c>
      <c r="C40" s="85" t="s">
        <v>1</v>
      </c>
      <c r="D40" s="18">
        <f>'P一般'!D40+'B一般'!D40</f>
        <v>1515</v>
      </c>
      <c r="E40" s="14">
        <f>'P一般'!E40+'B一般'!E40</f>
        <v>1260</v>
      </c>
      <c r="F40" s="14">
        <f>'P一般'!F40+'B一般'!F40</f>
        <v>1134</v>
      </c>
      <c r="G40" s="14">
        <f>'P一般'!G40+'B一般'!G40</f>
        <v>1287</v>
      </c>
      <c r="H40" s="14">
        <f>'P一般'!H40+'B一般'!H40</f>
        <v>0</v>
      </c>
      <c r="I40" s="23">
        <f>'P一般'!I40+'B一般'!I40</f>
        <v>0</v>
      </c>
      <c r="J40" s="36">
        <f>SUM(D40:I40)</f>
        <v>5196</v>
      </c>
      <c r="K40" s="27">
        <f>'P一般'!K40+'B一般'!K40</f>
        <v>0</v>
      </c>
      <c r="L40" s="14">
        <f>'P一般'!L40+'B一般'!L40</f>
        <v>0</v>
      </c>
      <c r="M40" s="14">
        <f>'P一般'!M40+'B一般'!M40</f>
        <v>0</v>
      </c>
      <c r="N40" s="14">
        <f>'P一般'!N40+'B一般'!N40</f>
        <v>0</v>
      </c>
      <c r="O40" s="14">
        <f>'P一般'!O40+'B一般'!O40</f>
        <v>0</v>
      </c>
      <c r="P40" s="23">
        <f>'P一般'!P40+'B一般'!P40</f>
        <v>0</v>
      </c>
      <c r="Q40" s="36">
        <f>SUM(K40:P40)</f>
        <v>0</v>
      </c>
      <c r="R40" s="27">
        <f>J40+Q40</f>
        <v>5196</v>
      </c>
      <c r="S40" s="7"/>
    </row>
    <row r="41" spans="1:19" s="8" customFormat="1" ht="16.5" customHeight="1">
      <c r="A41" s="105"/>
      <c r="B41" s="52" t="s">
        <v>10</v>
      </c>
      <c r="C41" s="52" t="s">
        <v>2</v>
      </c>
      <c r="D41" s="19">
        <f>'P一般'!D41+'B一般'!D41</f>
        <v>247820</v>
      </c>
      <c r="E41" s="14">
        <f>'P一般'!E41+'B一般'!E41</f>
        <v>174929</v>
      </c>
      <c r="F41" s="14">
        <f>'P一般'!F41+'B一般'!F41</f>
        <v>150738</v>
      </c>
      <c r="G41" s="14">
        <f>'P一般'!G41+'B一般'!G41</f>
        <v>182090</v>
      </c>
      <c r="H41" s="14">
        <f>'P一般'!H41+'B一般'!H41</f>
        <v>0</v>
      </c>
      <c r="I41" s="23">
        <f>'P一般'!I41+'B一般'!I41</f>
        <v>0</v>
      </c>
      <c r="J41" s="31">
        <f>SUM(D41:I41)</f>
        <v>755577</v>
      </c>
      <c r="K41" s="27">
        <f>'P一般'!K41+'B一般'!K41</f>
        <v>0</v>
      </c>
      <c r="L41" s="14">
        <f>'P一般'!L41+'B一般'!L41</f>
        <v>0</v>
      </c>
      <c r="M41" s="14">
        <f>'P一般'!M41+'B一般'!M41</f>
        <v>0</v>
      </c>
      <c r="N41" s="14">
        <f>'P一般'!N41+'B一般'!N41</f>
        <v>0</v>
      </c>
      <c r="O41" s="14">
        <f>'P一般'!O41+'B一般'!O41</f>
        <v>0</v>
      </c>
      <c r="P41" s="23">
        <f>'P一般'!P41+'B一般'!P41</f>
        <v>0</v>
      </c>
      <c r="Q41" s="31">
        <f>SUM(K41:P41)</f>
        <v>0</v>
      </c>
      <c r="R41" s="27">
        <f>J41+Q41</f>
        <v>755577</v>
      </c>
      <c r="S41" s="7"/>
    </row>
    <row r="42" spans="1:19" s="8" customFormat="1" ht="16.5" customHeight="1" thickBot="1">
      <c r="A42" s="106"/>
      <c r="B42" s="53" t="s">
        <v>18</v>
      </c>
      <c r="C42" s="54" t="s">
        <v>3</v>
      </c>
      <c r="D42" s="20">
        <f>IF(OR(D40=0,D41=0)," ",(D41/D40)*1000)</f>
        <v>163577.55775577558</v>
      </c>
      <c r="E42" s="15">
        <f aca="true" t="shared" si="12" ref="E42:R42">IF(OR(E40=0,E41=0)," ",(E41/E40)*1000)</f>
        <v>138832.53968253967</v>
      </c>
      <c r="F42" s="15">
        <f t="shared" si="12"/>
        <v>132925.92592592593</v>
      </c>
      <c r="G42" s="15">
        <f t="shared" si="12"/>
        <v>141484.07148407146</v>
      </c>
      <c r="H42" s="15" t="str">
        <f t="shared" si="12"/>
        <v> </v>
      </c>
      <c r="I42" s="24" t="str">
        <f t="shared" si="12"/>
        <v> </v>
      </c>
      <c r="J42" s="32">
        <f t="shared" si="12"/>
        <v>145415.1270207852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>
        <f t="shared" si="12"/>
        <v>145415.1270207852</v>
      </c>
      <c r="S42" s="7"/>
    </row>
    <row r="43" spans="1:19" s="8" customFormat="1" ht="16.5" customHeight="1">
      <c r="A43" s="104" t="s">
        <v>49</v>
      </c>
      <c r="B43" s="85" t="s">
        <v>9</v>
      </c>
      <c r="C43" s="85" t="s">
        <v>1</v>
      </c>
      <c r="D43" s="18">
        <f>'P一般'!D43+'B一般'!D43</f>
        <v>0</v>
      </c>
      <c r="E43" s="14">
        <f>'P一般'!E43+'B一般'!E43</f>
        <v>0</v>
      </c>
      <c r="F43" s="14">
        <f>'P一般'!F43+'B一般'!F43</f>
        <v>0</v>
      </c>
      <c r="G43" s="14">
        <f>'P一般'!G43+'B一般'!G43</f>
        <v>2</v>
      </c>
      <c r="H43" s="14">
        <f>'P一般'!H43+'B一般'!H43</f>
        <v>0</v>
      </c>
      <c r="I43" s="23">
        <f>'P一般'!I43+'B一般'!I43</f>
        <v>0</v>
      </c>
      <c r="J43" s="36">
        <f>SUM(D43:I43)</f>
        <v>2</v>
      </c>
      <c r="K43" s="27">
        <f>'P一般'!K43+'B一般'!K43</f>
        <v>0</v>
      </c>
      <c r="L43" s="14">
        <f>'P一般'!L43+'B一般'!L43</f>
        <v>0</v>
      </c>
      <c r="M43" s="14">
        <f>'P一般'!M43+'B一般'!M43</f>
        <v>0</v>
      </c>
      <c r="N43" s="14">
        <f>'P一般'!N43+'B一般'!N43</f>
        <v>0</v>
      </c>
      <c r="O43" s="14">
        <f>'P一般'!O43+'B一般'!O43</f>
        <v>0</v>
      </c>
      <c r="P43" s="23">
        <f>'P一般'!P43+'B一般'!P43</f>
        <v>0</v>
      </c>
      <c r="Q43" s="36">
        <f>SUM(K43:P43)</f>
        <v>0</v>
      </c>
      <c r="R43" s="27">
        <f>J43+Q43</f>
        <v>2</v>
      </c>
      <c r="S43" s="7"/>
    </row>
    <row r="44" spans="1:19" s="8" customFormat="1" ht="16.5" customHeight="1">
      <c r="A44" s="105"/>
      <c r="B44" s="52" t="s">
        <v>10</v>
      </c>
      <c r="C44" s="52" t="s">
        <v>2</v>
      </c>
      <c r="D44" s="19">
        <f>'P一般'!D44+'B一般'!D44</f>
        <v>0</v>
      </c>
      <c r="E44" s="14">
        <f>'P一般'!E44+'B一般'!E44</f>
        <v>0</v>
      </c>
      <c r="F44" s="14">
        <f>'P一般'!F44+'B一般'!F44</f>
        <v>0</v>
      </c>
      <c r="G44" s="14">
        <f>'P一般'!G44+'B一般'!G44</f>
        <v>2476</v>
      </c>
      <c r="H44" s="14">
        <f>'P一般'!H44+'B一般'!H44</f>
        <v>0</v>
      </c>
      <c r="I44" s="23">
        <f>'P一般'!I44+'B一般'!I44</f>
        <v>0</v>
      </c>
      <c r="J44" s="31">
        <f>SUM(D44:I44)</f>
        <v>2476</v>
      </c>
      <c r="K44" s="27">
        <f>'P一般'!K44+'B一般'!K44</f>
        <v>0</v>
      </c>
      <c r="L44" s="14">
        <f>'P一般'!L44+'B一般'!L44</f>
        <v>0</v>
      </c>
      <c r="M44" s="14">
        <f>'P一般'!M44+'B一般'!M44</f>
        <v>0</v>
      </c>
      <c r="N44" s="14">
        <f>'P一般'!N44+'B一般'!N44</f>
        <v>0</v>
      </c>
      <c r="O44" s="14">
        <f>'P一般'!O44+'B一般'!O44</f>
        <v>0</v>
      </c>
      <c r="P44" s="23">
        <f>'P一般'!P44+'B一般'!P44</f>
        <v>0</v>
      </c>
      <c r="Q44" s="31">
        <f>SUM(K44:P44)</f>
        <v>0</v>
      </c>
      <c r="R44" s="27">
        <f>J44+Q44</f>
        <v>2476</v>
      </c>
      <c r="S44" s="7"/>
    </row>
    <row r="45" spans="1:19" s="8" customFormat="1" ht="16.5" customHeight="1" thickBot="1">
      <c r="A45" s="106"/>
      <c r="B45" s="53" t="s">
        <v>18</v>
      </c>
      <c r="C45" s="54" t="s">
        <v>3</v>
      </c>
      <c r="D45" s="20" t="str">
        <f>IF(OR(D43=0,D44=0)," ",(D44/D43)*1000)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>
        <f t="shared" si="13"/>
        <v>1238000</v>
      </c>
      <c r="H45" s="15" t="str">
        <f t="shared" si="13"/>
        <v> </v>
      </c>
      <c r="I45" s="24" t="str">
        <f t="shared" si="13"/>
        <v> </v>
      </c>
      <c r="J45" s="32">
        <f t="shared" si="13"/>
        <v>1238000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>
        <f t="shared" si="13"/>
        <v>1238000</v>
      </c>
      <c r="S45" s="7"/>
    </row>
    <row r="46" spans="1:19" s="8" customFormat="1" ht="16.5" customHeight="1">
      <c r="A46" s="104" t="s">
        <v>12</v>
      </c>
      <c r="B46" s="52" t="s">
        <v>9</v>
      </c>
      <c r="C46" s="52" t="s">
        <v>1</v>
      </c>
      <c r="D46" s="18">
        <f>'P一般'!D46+'B一般'!D46</f>
        <v>0</v>
      </c>
      <c r="E46" s="14">
        <f>'P一般'!E46+'B一般'!E46</f>
        <v>0</v>
      </c>
      <c r="F46" s="14">
        <f>'P一般'!F46+'B一般'!F46</f>
        <v>644</v>
      </c>
      <c r="G46" s="14">
        <f>'P一般'!G46+'B一般'!G46</f>
        <v>0</v>
      </c>
      <c r="H46" s="14">
        <f>'P一般'!H46+'B一般'!H46</f>
        <v>0</v>
      </c>
      <c r="I46" s="23">
        <f>'P一般'!I46+'B一般'!I46</f>
        <v>0</v>
      </c>
      <c r="J46" s="36">
        <f>SUM(D46:I46)</f>
        <v>644</v>
      </c>
      <c r="K46" s="27">
        <f>'P一般'!K46+'B一般'!K46</f>
        <v>0</v>
      </c>
      <c r="L46" s="14">
        <f>'P一般'!L46+'B一般'!L46</f>
        <v>0</v>
      </c>
      <c r="M46" s="14">
        <f>'P一般'!M46+'B一般'!M46</f>
        <v>0</v>
      </c>
      <c r="N46" s="14">
        <f>'P一般'!N46+'B一般'!N46</f>
        <v>0</v>
      </c>
      <c r="O46" s="14">
        <f>'P一般'!O46+'B一般'!O46</f>
        <v>0</v>
      </c>
      <c r="P46" s="23">
        <f>'P一般'!P46+'B一般'!P46</f>
        <v>0</v>
      </c>
      <c r="Q46" s="36">
        <f>SUM(K46:P46)</f>
        <v>0</v>
      </c>
      <c r="R46" s="27">
        <f>J46+Q46</f>
        <v>644</v>
      </c>
      <c r="S46" s="7"/>
    </row>
    <row r="47" spans="1:19" s="8" customFormat="1" ht="16.5" customHeight="1">
      <c r="A47" s="105"/>
      <c r="B47" s="52" t="s">
        <v>10</v>
      </c>
      <c r="C47" s="52" t="s">
        <v>2</v>
      </c>
      <c r="D47" s="19">
        <f>'P一般'!D47+'B一般'!D47</f>
        <v>0</v>
      </c>
      <c r="E47" s="14">
        <f>'P一般'!E47+'B一般'!E47</f>
        <v>0</v>
      </c>
      <c r="F47" s="14">
        <f>'P一般'!F47+'B一般'!F47</f>
        <v>60907</v>
      </c>
      <c r="G47" s="14">
        <f>'P一般'!G47+'B一般'!G47</f>
        <v>0</v>
      </c>
      <c r="H47" s="14">
        <f>'P一般'!H47+'B一般'!H47</f>
        <v>0</v>
      </c>
      <c r="I47" s="23">
        <f>'P一般'!I47+'B一般'!I47</f>
        <v>0</v>
      </c>
      <c r="J47" s="31">
        <f>SUM(D47:I47)</f>
        <v>60907</v>
      </c>
      <c r="K47" s="27">
        <f>'P一般'!K47+'B一般'!K47</f>
        <v>0</v>
      </c>
      <c r="L47" s="14">
        <f>'P一般'!L47+'B一般'!L47</f>
        <v>0</v>
      </c>
      <c r="M47" s="14">
        <f>'P一般'!M47+'B一般'!M47</f>
        <v>0</v>
      </c>
      <c r="N47" s="14">
        <f>'P一般'!N47+'B一般'!N47</f>
        <v>0</v>
      </c>
      <c r="O47" s="14">
        <f>'P一般'!O47+'B一般'!O47</f>
        <v>0</v>
      </c>
      <c r="P47" s="23">
        <f>'P一般'!P47+'B一般'!P47</f>
        <v>0</v>
      </c>
      <c r="Q47" s="31">
        <f>SUM(K47:P47)</f>
        <v>0</v>
      </c>
      <c r="R47" s="27">
        <f>J47+Q47</f>
        <v>60907</v>
      </c>
      <c r="S47" s="7"/>
    </row>
    <row r="48" spans="1:19" s="8" customFormat="1" ht="16.5" customHeight="1" thickBot="1">
      <c r="A48" s="106"/>
      <c r="B48" s="53" t="s">
        <v>18</v>
      </c>
      <c r="C48" s="54" t="s">
        <v>3</v>
      </c>
      <c r="D48" s="20" t="str">
        <f>IF(OR(D46=0,D47=0)," ",(D47/D46)*1000)</f>
        <v> </v>
      </c>
      <c r="E48" s="15" t="str">
        <f aca="true" t="shared" si="14" ref="E48:R48">IF(OR(E46=0,E47=0)," ",(E47/E46)*1000)</f>
        <v> </v>
      </c>
      <c r="F48" s="15">
        <f t="shared" si="14"/>
        <v>94576.08695652173</v>
      </c>
      <c r="G48" s="15" t="str">
        <f t="shared" si="14"/>
        <v> </v>
      </c>
      <c r="H48" s="15" t="str">
        <f t="shared" si="14"/>
        <v> </v>
      </c>
      <c r="I48" s="24" t="str">
        <f t="shared" si="14"/>
        <v> </v>
      </c>
      <c r="J48" s="32">
        <f t="shared" si="14"/>
        <v>94576.08695652173</v>
      </c>
      <c r="K48" s="28" t="str">
        <f t="shared" si="14"/>
        <v> </v>
      </c>
      <c r="L48" s="15" t="str">
        <f t="shared" si="14"/>
        <v> </v>
      </c>
      <c r="M48" s="15" t="str">
        <f t="shared" si="14"/>
        <v> </v>
      </c>
      <c r="N48" s="15" t="str">
        <f t="shared" si="14"/>
        <v> </v>
      </c>
      <c r="O48" s="15" t="str">
        <f t="shared" si="14"/>
        <v> </v>
      </c>
      <c r="P48" s="24" t="str">
        <f t="shared" si="14"/>
        <v> </v>
      </c>
      <c r="Q48" s="32" t="str">
        <f t="shared" si="14"/>
        <v> </v>
      </c>
      <c r="R48" s="28">
        <f t="shared" si="14"/>
        <v>94576.08695652173</v>
      </c>
      <c r="S48" s="7"/>
    </row>
    <row r="49" spans="1:19" s="8" customFormat="1" ht="16.5" customHeight="1">
      <c r="A49" s="108" t="s">
        <v>4</v>
      </c>
      <c r="B49" s="52" t="s">
        <v>9</v>
      </c>
      <c r="C49" s="52" t="s">
        <v>1</v>
      </c>
      <c r="D49" s="98">
        <f>D4+D7+D10+D13+D16+D19+D22+D25+D28+D31+D34+D40+D43+D46+D37</f>
        <v>953865</v>
      </c>
      <c r="E49" s="99">
        <f aca="true" t="shared" si="15" ref="E49:I50">E4+E7+E10+E13+E16+E19+E22+E25+E28+E31+E34+E40+E43+E46+E37</f>
        <v>668625</v>
      </c>
      <c r="F49" s="17">
        <f t="shared" si="15"/>
        <v>707012</v>
      </c>
      <c r="G49" s="17">
        <f t="shared" si="15"/>
        <v>691994</v>
      </c>
      <c r="H49" s="17">
        <f t="shared" si="15"/>
        <v>0</v>
      </c>
      <c r="I49" s="26">
        <f t="shared" si="15"/>
        <v>0</v>
      </c>
      <c r="J49" s="34">
        <f>SUM(D49:I49)</f>
        <v>3021496</v>
      </c>
      <c r="K49" s="30">
        <f aca="true" t="shared" si="16" ref="K49:P50">K4+K7+K10+K13+K16+K19+K22+K25+K28+K31+K34+K40+K43+K46+K37</f>
        <v>0</v>
      </c>
      <c r="L49" s="17">
        <f t="shared" si="16"/>
        <v>0</v>
      </c>
      <c r="M49" s="17">
        <f t="shared" si="16"/>
        <v>0</v>
      </c>
      <c r="N49" s="17">
        <f t="shared" si="16"/>
        <v>0</v>
      </c>
      <c r="O49" s="99">
        <f t="shared" si="16"/>
        <v>0</v>
      </c>
      <c r="P49" s="101">
        <f t="shared" si="16"/>
        <v>0</v>
      </c>
      <c r="Q49" s="34">
        <f>SUM(K49:P49)</f>
        <v>0</v>
      </c>
      <c r="R49" s="30">
        <f>J49+Q49</f>
        <v>3021496</v>
      </c>
      <c r="S49" s="7"/>
    </row>
    <row r="50" spans="1:19" s="8" customFormat="1" ht="16.5" customHeight="1">
      <c r="A50" s="108"/>
      <c r="B50" s="52" t="s">
        <v>10</v>
      </c>
      <c r="C50" s="52" t="s">
        <v>2</v>
      </c>
      <c r="D50" s="98">
        <f>D5+D8+D11+D14+D17+D20+D23+D26+D29+D32+D35+D41+D44+D47+D38</f>
        <v>60867012</v>
      </c>
      <c r="E50" s="100">
        <f t="shared" si="15"/>
        <v>41244103</v>
      </c>
      <c r="F50" s="16">
        <f t="shared" si="15"/>
        <v>43751842</v>
      </c>
      <c r="G50" s="16">
        <f t="shared" si="15"/>
        <v>39703629</v>
      </c>
      <c r="H50" s="16">
        <f t="shared" si="15"/>
        <v>0</v>
      </c>
      <c r="I50" s="25">
        <f t="shared" si="15"/>
        <v>0</v>
      </c>
      <c r="J50" s="33">
        <f>SUM(D50:I50)</f>
        <v>185566586</v>
      </c>
      <c r="K50" s="29">
        <f t="shared" si="16"/>
        <v>0</v>
      </c>
      <c r="L50" s="16">
        <f t="shared" si="16"/>
        <v>0</v>
      </c>
      <c r="M50" s="16">
        <f t="shared" si="16"/>
        <v>0</v>
      </c>
      <c r="N50" s="16">
        <f t="shared" si="16"/>
        <v>0</v>
      </c>
      <c r="O50" s="102">
        <f t="shared" si="16"/>
        <v>0</v>
      </c>
      <c r="P50" s="103">
        <f t="shared" si="16"/>
        <v>0</v>
      </c>
      <c r="Q50" s="33">
        <f>SUM(K50:P50)</f>
        <v>0</v>
      </c>
      <c r="R50" s="29">
        <f>J50+Q50</f>
        <v>185566586</v>
      </c>
      <c r="S50" s="7"/>
    </row>
    <row r="51" spans="1:19" s="8" customFormat="1" ht="16.5" customHeight="1" thickBot="1">
      <c r="A51" s="109"/>
      <c r="B51" s="53" t="s">
        <v>18</v>
      </c>
      <c r="C51" s="54" t="s">
        <v>3</v>
      </c>
      <c r="D51" s="43">
        <f>IF(OR(D49=0,D50=0)," ",D50/D49*1000)</f>
        <v>63810.92921954364</v>
      </c>
      <c r="E51" s="15">
        <f>IF(OR(E49=0,E50=0)," ",E50/E49*1000)</f>
        <v>61684.9549448495</v>
      </c>
      <c r="F51" s="15">
        <f aca="true" t="shared" si="17" ref="F51:Q51">IF(OR(F49=0,F50=0)," ",(F50/F49)*1000)</f>
        <v>61882.74315004554</v>
      </c>
      <c r="G51" s="15">
        <f t="shared" si="17"/>
        <v>57375.68389321295</v>
      </c>
      <c r="H51" s="15" t="str">
        <f t="shared" si="17"/>
        <v> </v>
      </c>
      <c r="I51" s="24" t="str">
        <f t="shared" si="17"/>
        <v> </v>
      </c>
      <c r="J51" s="32">
        <f t="shared" si="17"/>
        <v>61415.46637824442</v>
      </c>
      <c r="K51" s="28" t="str">
        <f t="shared" si="17"/>
        <v> </v>
      </c>
      <c r="L51" s="15" t="str">
        <f t="shared" si="17"/>
        <v> </v>
      </c>
      <c r="M51" s="15" t="str">
        <f t="shared" si="17"/>
        <v> </v>
      </c>
      <c r="N51" s="15" t="str">
        <f t="shared" si="17"/>
        <v> </v>
      </c>
      <c r="O51" s="15" t="str">
        <f>IF(OR(O49=0,O50=0)," ",O50/O49*1000)</f>
        <v> </v>
      </c>
      <c r="P51" s="92" t="str">
        <f>IF(OR(P49=0,P50=0)," ",P50/P49*1000)</f>
        <v> </v>
      </c>
      <c r="Q51" s="32" t="str">
        <f t="shared" si="17"/>
        <v> </v>
      </c>
      <c r="R51" s="28">
        <f>IF(OR(R49=0,R50=0)," ",(R50/R49)*1000)</f>
        <v>61415.46637824442</v>
      </c>
      <c r="S51" s="7"/>
    </row>
    <row r="52" spans="1:19" s="8" customFormat="1" ht="24" customHeight="1" thickBot="1">
      <c r="A52" s="111" t="s">
        <v>13</v>
      </c>
      <c r="B52" s="112"/>
      <c r="C52" s="113"/>
      <c r="D52" s="37">
        <f>'総合計'!D52</f>
        <v>119.9</v>
      </c>
      <c r="E52" s="38">
        <f>'総合計'!E52</f>
        <v>119.46</v>
      </c>
      <c r="F52" s="38">
        <f>'総合計'!F52</f>
        <v>122.95</v>
      </c>
      <c r="G52" s="38">
        <f>'総合計'!G52</f>
        <v>123.04</v>
      </c>
      <c r="H52" s="38">
        <f>'総合計'!H52</f>
        <v>0</v>
      </c>
      <c r="I52" s="39">
        <f>'総合計'!I52</f>
        <v>0</v>
      </c>
      <c r="J52" s="40">
        <f>'総合計'!J52</f>
        <v>0</v>
      </c>
      <c r="K52" s="41">
        <f>'総合計'!K52</f>
        <v>0</v>
      </c>
      <c r="L52" s="38">
        <f>'総合計'!L52</f>
        <v>0</v>
      </c>
      <c r="M52" s="38">
        <f>'総合計'!M52</f>
        <v>0</v>
      </c>
      <c r="N52" s="38">
        <f>'総合計'!N52</f>
        <v>0</v>
      </c>
      <c r="O52" s="38">
        <f>'総合計'!O52</f>
        <v>0</v>
      </c>
      <c r="P52" s="39">
        <f>'総合計'!P52</f>
        <v>0</v>
      </c>
      <c r="Q52" s="40">
        <f>'総合計'!Q52</f>
        <v>0</v>
      </c>
      <c r="R52" s="42">
        <f>'総合計'!R52</f>
        <v>0</v>
      </c>
      <c r="S52" s="7"/>
    </row>
    <row r="53" spans="1:18" ht="16.5">
      <c r="A53" s="89" t="str">
        <f>'総合計'!A62</f>
        <v>※4月～6月は確報値。7月速報値。確報値速報値は修正される可能性があります</v>
      </c>
      <c r="B53" s="61"/>
      <c r="C53" s="61"/>
      <c r="D53" s="3"/>
      <c r="E53" s="3"/>
      <c r="F53" s="3"/>
      <c r="G53" s="3"/>
      <c r="H53" s="3"/>
      <c r="I53" s="3"/>
      <c r="J53" s="4"/>
      <c r="K53" s="3"/>
      <c r="L53" s="35"/>
      <c r="M53" s="35"/>
      <c r="N53" s="35"/>
      <c r="O53" s="35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5"/>
      <c r="I54" s="3"/>
      <c r="J54" s="3"/>
      <c r="K54" s="3"/>
      <c r="L54" s="3"/>
      <c r="M54" s="3"/>
      <c r="N54" s="3"/>
      <c r="O54" s="5"/>
      <c r="P54" s="5"/>
      <c r="Q54" s="3"/>
      <c r="R54" s="6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ht="17.25" customHeight="1"/>
  </sheetData>
  <sheetProtection/>
  <mergeCells count="18">
    <mergeCell ref="A13:A15"/>
    <mergeCell ref="A16:A18"/>
    <mergeCell ref="A19:A21"/>
    <mergeCell ref="A22:A24"/>
    <mergeCell ref="D1:P1"/>
    <mergeCell ref="A4:A6"/>
    <mergeCell ref="A7:A9"/>
    <mergeCell ref="A10:A1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  <mergeCell ref="A31:A33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ht="29.25" customHeight="1">
      <c r="A1" s="45" t="s">
        <v>4</v>
      </c>
      <c r="B1" s="83" t="s">
        <v>37</v>
      </c>
      <c r="C1" s="46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23.25" customHeight="1" thickBot="1">
      <c r="A2" s="55" t="s">
        <v>5</v>
      </c>
      <c r="B2" s="5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44">
        <f>'総合計'!Q2</f>
        <v>42243</v>
      </c>
    </row>
    <row r="3" spans="1:19" ht="24" customHeight="1" thickBot="1">
      <c r="A3" s="50"/>
      <c r="B3" s="51"/>
      <c r="C3" s="51"/>
      <c r="D3" s="62" t="s">
        <v>25</v>
      </c>
      <c r="E3" s="64" t="s">
        <v>26</v>
      </c>
      <c r="F3" s="64" t="s">
        <v>27</v>
      </c>
      <c r="G3" s="64" t="s">
        <v>28</v>
      </c>
      <c r="H3" s="64" t="s">
        <v>29</v>
      </c>
      <c r="I3" s="65" t="s">
        <v>30</v>
      </c>
      <c r="J3" s="66" t="s">
        <v>14</v>
      </c>
      <c r="K3" s="65" t="s">
        <v>31</v>
      </c>
      <c r="L3" s="64" t="s">
        <v>32</v>
      </c>
      <c r="M3" s="64" t="s">
        <v>33</v>
      </c>
      <c r="N3" s="64" t="s">
        <v>34</v>
      </c>
      <c r="O3" s="64" t="s">
        <v>35</v>
      </c>
      <c r="P3" s="65" t="s">
        <v>36</v>
      </c>
      <c r="Q3" s="68" t="s">
        <v>15</v>
      </c>
      <c r="R3" s="69" t="s">
        <v>16</v>
      </c>
      <c r="S3" s="2"/>
    </row>
    <row r="4" spans="1:19" s="8" customFormat="1" ht="16.5" customHeight="1">
      <c r="A4" s="104" t="s">
        <v>17</v>
      </c>
      <c r="B4" s="52" t="s">
        <v>9</v>
      </c>
      <c r="C4" s="52" t="s">
        <v>1</v>
      </c>
      <c r="D4" s="18">
        <f>'B原料'!D4+'P原料'!D4</f>
        <v>0</v>
      </c>
      <c r="E4" s="14">
        <f>'B原料'!E4+'P原料'!E4</f>
        <v>0</v>
      </c>
      <c r="F4" s="14">
        <f>'B原料'!F4+'P原料'!F4</f>
        <v>34384</v>
      </c>
      <c r="G4" s="14">
        <f>'B原料'!G4+'P原料'!G4</f>
        <v>9907</v>
      </c>
      <c r="H4" s="14">
        <f>'B原料'!H4+'P原料'!H4</f>
        <v>0</v>
      </c>
      <c r="I4" s="23">
        <f>'B原料'!I4+'P原料'!I4</f>
        <v>0</v>
      </c>
      <c r="J4" s="36">
        <f>SUM(D4:I4)</f>
        <v>44291</v>
      </c>
      <c r="K4" s="27">
        <f>'B原料'!K4+'P原料'!K4</f>
        <v>0</v>
      </c>
      <c r="L4" s="14">
        <f>'B原料'!L4+'P原料'!L4</f>
        <v>0</v>
      </c>
      <c r="M4" s="14">
        <f>'B原料'!M4+'P原料'!M4</f>
        <v>0</v>
      </c>
      <c r="N4" s="14">
        <f>'B原料'!N4+'P原料'!N4</f>
        <v>0</v>
      </c>
      <c r="O4" s="14">
        <f>'B原料'!O4+'P原料'!O4</f>
        <v>0</v>
      </c>
      <c r="P4" s="23">
        <f>'B原料'!P4+'P原料'!P4</f>
        <v>0</v>
      </c>
      <c r="Q4" s="36">
        <f>SUM(K4:P4)</f>
        <v>0</v>
      </c>
      <c r="R4" s="27">
        <f>Q4+J4</f>
        <v>44291</v>
      </c>
      <c r="S4" s="7"/>
    </row>
    <row r="5" spans="1:19" s="8" customFormat="1" ht="16.5" customHeight="1">
      <c r="A5" s="105"/>
      <c r="B5" s="52" t="s">
        <v>10</v>
      </c>
      <c r="C5" s="52" t="s">
        <v>2</v>
      </c>
      <c r="D5" s="19">
        <f>'B原料'!D5+'P原料'!D5</f>
        <v>0</v>
      </c>
      <c r="E5" s="14">
        <f>'B原料'!E5+'P原料'!E5</f>
        <v>0</v>
      </c>
      <c r="F5" s="14">
        <f>'B原料'!F5+'P原料'!F5</f>
        <v>2305070</v>
      </c>
      <c r="G5" s="14">
        <f>'B原料'!G5+'P原料'!G5</f>
        <v>610563</v>
      </c>
      <c r="H5" s="14">
        <f>'B原料'!H5+'P原料'!H5</f>
        <v>0</v>
      </c>
      <c r="I5" s="23">
        <f>'B原料'!I5+'P原料'!I5</f>
        <v>0</v>
      </c>
      <c r="J5" s="31">
        <f>SUM(D5:I5)</f>
        <v>2915633</v>
      </c>
      <c r="K5" s="27">
        <f>'B原料'!K5+'P原料'!K5</f>
        <v>0</v>
      </c>
      <c r="L5" s="14">
        <f>'B原料'!L5+'P原料'!L5</f>
        <v>0</v>
      </c>
      <c r="M5" s="14">
        <f>'B原料'!M5+'P原料'!M5</f>
        <v>0</v>
      </c>
      <c r="N5" s="14">
        <f>'B原料'!N5+'P原料'!N5</f>
        <v>0</v>
      </c>
      <c r="O5" s="14">
        <f>'B原料'!O5+'P原料'!O5</f>
        <v>0</v>
      </c>
      <c r="P5" s="23">
        <f>'B原料'!P5+'P原料'!P5</f>
        <v>0</v>
      </c>
      <c r="Q5" s="31">
        <f>SUM(K5:P5)</f>
        <v>0</v>
      </c>
      <c r="R5" s="27">
        <f>Q5+J5</f>
        <v>2915633</v>
      </c>
      <c r="S5" s="7"/>
    </row>
    <row r="6" spans="1:19" s="8" customFormat="1" ht="16.5" customHeight="1" thickBot="1">
      <c r="A6" s="106"/>
      <c r="B6" s="53" t="s">
        <v>18</v>
      </c>
      <c r="C6" s="54" t="s">
        <v>3</v>
      </c>
      <c r="D6" s="43" t="str">
        <f>IF(OR(D4=0,D5=0)," ",D5/D4*1000)</f>
        <v> </v>
      </c>
      <c r="E6" s="15" t="str">
        <f aca="true" t="shared" si="0" ref="E6:R6">IF(OR(E4=0,E5=0)," ",(E5/E4)*1000)</f>
        <v> </v>
      </c>
      <c r="F6" s="15">
        <f t="shared" si="0"/>
        <v>67039.02978129362</v>
      </c>
      <c r="G6" s="15">
        <f t="shared" si="0"/>
        <v>61629.45392146967</v>
      </c>
      <c r="H6" s="15" t="str">
        <f t="shared" si="0"/>
        <v> </v>
      </c>
      <c r="I6" s="24" t="str">
        <f t="shared" si="0"/>
        <v> </v>
      </c>
      <c r="J6" s="32">
        <f t="shared" si="0"/>
        <v>65829.01718182024</v>
      </c>
      <c r="K6" s="28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 t="str">
        <f t="shared" si="0"/>
        <v> </v>
      </c>
      <c r="R6" s="28">
        <f t="shared" si="0"/>
        <v>65829.01718182024</v>
      </c>
      <c r="S6" s="7"/>
    </row>
    <row r="7" spans="1:19" s="8" customFormat="1" ht="16.5" customHeight="1">
      <c r="A7" s="104" t="s">
        <v>19</v>
      </c>
      <c r="B7" s="52" t="s">
        <v>9</v>
      </c>
      <c r="C7" s="52" t="s">
        <v>1</v>
      </c>
      <c r="D7" s="18">
        <f>'B原料'!D7+'P原料'!D7</f>
        <v>0</v>
      </c>
      <c r="E7" s="14">
        <f>'B原料'!E7+'P原料'!E7</f>
        <v>0</v>
      </c>
      <c r="F7" s="14">
        <f>'B原料'!F7+'P原料'!F7</f>
        <v>0</v>
      </c>
      <c r="G7" s="14">
        <f>'B原料'!G7+'P原料'!G7</f>
        <v>0</v>
      </c>
      <c r="H7" s="14">
        <f>'B原料'!H7+'P原料'!H7</f>
        <v>0</v>
      </c>
      <c r="I7" s="23">
        <f>'B原料'!I7+'P原料'!I7</f>
        <v>0</v>
      </c>
      <c r="J7" s="36">
        <f>SUM(D7:I7)</f>
        <v>0</v>
      </c>
      <c r="K7" s="27">
        <f>'B原料'!K7+'P原料'!K7</f>
        <v>0</v>
      </c>
      <c r="L7" s="14">
        <f>'B原料'!L7+'P原料'!L7</f>
        <v>0</v>
      </c>
      <c r="M7" s="14">
        <f>'B原料'!M7+'P原料'!M7</f>
        <v>0</v>
      </c>
      <c r="N7" s="14">
        <f>'B原料'!N7+'P原料'!N7</f>
        <v>0</v>
      </c>
      <c r="O7" s="14">
        <f>'B原料'!O7+'P原料'!O7</f>
        <v>0</v>
      </c>
      <c r="P7" s="23">
        <f>'B原料'!P7+'P原料'!P7</f>
        <v>0</v>
      </c>
      <c r="Q7" s="36">
        <f>SUM(K7:P7)</f>
        <v>0</v>
      </c>
      <c r="R7" s="27">
        <f>Q7+J7</f>
        <v>0</v>
      </c>
      <c r="S7" s="7"/>
    </row>
    <row r="8" spans="1:19" s="8" customFormat="1" ht="16.5" customHeight="1">
      <c r="A8" s="105"/>
      <c r="B8" s="52" t="s">
        <v>10</v>
      </c>
      <c r="C8" s="52" t="s">
        <v>2</v>
      </c>
      <c r="D8" s="19">
        <f>'B原料'!D8+'P原料'!D8</f>
        <v>0</v>
      </c>
      <c r="E8" s="14">
        <f>'B原料'!E8+'P原料'!E8</f>
        <v>0</v>
      </c>
      <c r="F8" s="14">
        <f>'B原料'!F8+'P原料'!F8</f>
        <v>0</v>
      </c>
      <c r="G8" s="14">
        <f>'B原料'!G8+'P原料'!G8</f>
        <v>0</v>
      </c>
      <c r="H8" s="14">
        <f>'B原料'!H8+'P原料'!H8</f>
        <v>0</v>
      </c>
      <c r="I8" s="23">
        <f>'B原料'!I8+'P原料'!I8</f>
        <v>0</v>
      </c>
      <c r="J8" s="31">
        <f>SUM(D8:I8)</f>
        <v>0</v>
      </c>
      <c r="K8" s="27">
        <f>'B原料'!K8+'P原料'!K8</f>
        <v>0</v>
      </c>
      <c r="L8" s="14">
        <f>'B原料'!L8+'P原料'!L8</f>
        <v>0</v>
      </c>
      <c r="M8" s="14">
        <f>'B原料'!M8+'P原料'!M8</f>
        <v>0</v>
      </c>
      <c r="N8" s="14">
        <f>'B原料'!N8+'P原料'!N8</f>
        <v>0</v>
      </c>
      <c r="O8" s="14">
        <f>'B原料'!O8+'P原料'!O8</f>
        <v>0</v>
      </c>
      <c r="P8" s="23">
        <f>'B原料'!P8+'P原料'!P8</f>
        <v>0</v>
      </c>
      <c r="Q8" s="31">
        <f>SUM(K8:P8)</f>
        <v>0</v>
      </c>
      <c r="R8" s="27">
        <f>Q8+J8</f>
        <v>0</v>
      </c>
      <c r="S8" s="7"/>
    </row>
    <row r="9" spans="1:19" s="8" customFormat="1" ht="16.5" customHeight="1" thickBot="1">
      <c r="A9" s="106"/>
      <c r="B9" s="53" t="s">
        <v>18</v>
      </c>
      <c r="C9" s="54" t="s">
        <v>3</v>
      </c>
      <c r="D9" s="43" t="str">
        <f>IF(OR(D7=0,D8=0)," ",D8/D7*1000)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4" t="s">
        <v>39</v>
      </c>
      <c r="B10" s="52" t="s">
        <v>9</v>
      </c>
      <c r="C10" s="52" t="s">
        <v>1</v>
      </c>
      <c r="D10" s="18">
        <f>'B原料'!D10+'P原料'!D10</f>
        <v>0</v>
      </c>
      <c r="E10" s="14">
        <f>'B原料'!E10+'P原料'!E10</f>
        <v>12100</v>
      </c>
      <c r="F10" s="14">
        <f>'B原料'!F10+'P原料'!F10</f>
        <v>0</v>
      </c>
      <c r="G10" s="14">
        <f>'B原料'!G10+'P原料'!G10</f>
        <v>11712</v>
      </c>
      <c r="H10" s="14">
        <f>'B原料'!H10+'P原料'!H10</f>
        <v>0</v>
      </c>
      <c r="I10" s="23">
        <f>'B原料'!I10+'P原料'!I10</f>
        <v>0</v>
      </c>
      <c r="J10" s="36">
        <f>SUM(D10:I10)</f>
        <v>23812</v>
      </c>
      <c r="K10" s="27">
        <f>'B原料'!K10+'P原料'!K10</f>
        <v>0</v>
      </c>
      <c r="L10" s="14">
        <f>'B原料'!L10+'P原料'!L10</f>
        <v>0</v>
      </c>
      <c r="M10" s="14">
        <f>'B原料'!M10+'P原料'!M10</f>
        <v>0</v>
      </c>
      <c r="N10" s="14">
        <f>'B原料'!N10+'P原料'!N10</f>
        <v>0</v>
      </c>
      <c r="O10" s="14">
        <f>'B原料'!O10+'P原料'!O10</f>
        <v>0</v>
      </c>
      <c r="P10" s="23">
        <f>'B原料'!P10+'P原料'!P10</f>
        <v>0</v>
      </c>
      <c r="Q10" s="36">
        <f>SUM(K10:P10)</f>
        <v>0</v>
      </c>
      <c r="R10" s="27">
        <f>Q10+J10</f>
        <v>23812</v>
      </c>
      <c r="S10" s="7"/>
    </row>
    <row r="11" spans="1:19" s="8" customFormat="1" ht="16.5" customHeight="1">
      <c r="A11" s="105"/>
      <c r="B11" s="52" t="s">
        <v>10</v>
      </c>
      <c r="C11" s="52" t="s">
        <v>2</v>
      </c>
      <c r="D11" s="19">
        <f>'B原料'!D11+'P原料'!D11</f>
        <v>0</v>
      </c>
      <c r="E11" s="14">
        <f>'B原料'!E11+'P原料'!E11</f>
        <v>764517</v>
      </c>
      <c r="F11" s="14">
        <f>'B原料'!F11+'P原料'!F11</f>
        <v>0</v>
      </c>
      <c r="G11" s="14">
        <f>'B原料'!G11+'P原料'!G11</f>
        <v>771228</v>
      </c>
      <c r="H11" s="14">
        <f>'B原料'!H11+'P原料'!H11</f>
        <v>0</v>
      </c>
      <c r="I11" s="23">
        <f>'B原料'!I11+'P原料'!I11</f>
        <v>0</v>
      </c>
      <c r="J11" s="31">
        <f>SUM(D11:I11)</f>
        <v>1535745</v>
      </c>
      <c r="K11" s="27">
        <f>'B原料'!K11+'P原料'!K11</f>
        <v>0</v>
      </c>
      <c r="L11" s="14">
        <f>'B原料'!L11+'P原料'!L11</f>
        <v>0</v>
      </c>
      <c r="M11" s="14">
        <f>'B原料'!M11+'P原料'!M11</f>
        <v>0</v>
      </c>
      <c r="N11" s="14">
        <f>'B原料'!N11+'P原料'!N11</f>
        <v>0</v>
      </c>
      <c r="O11" s="14">
        <f>'B原料'!O11+'P原料'!O11</f>
        <v>0</v>
      </c>
      <c r="P11" s="23">
        <f>'B原料'!P11+'P原料'!P11</f>
        <v>0</v>
      </c>
      <c r="Q11" s="31">
        <f>SUM(K11:P11)</f>
        <v>0</v>
      </c>
      <c r="R11" s="27">
        <f>Q11+J11</f>
        <v>1535745</v>
      </c>
      <c r="S11" s="7"/>
    </row>
    <row r="12" spans="1:19" s="8" customFormat="1" ht="16.5" customHeight="1" thickBot="1">
      <c r="A12" s="106"/>
      <c r="B12" s="53" t="s">
        <v>18</v>
      </c>
      <c r="C12" s="54" t="s">
        <v>3</v>
      </c>
      <c r="D12" s="43" t="str">
        <f>IF(OR(D10=0,D11=0)," ",D11/D10*1000)</f>
        <v> </v>
      </c>
      <c r="E12" s="15">
        <f aca="true" t="shared" si="2" ref="E12:R12">IF(OR(E10=0,E11=0)," ",(E11/E10)*1000)</f>
        <v>63183.223140495866</v>
      </c>
      <c r="F12" s="15" t="str">
        <f t="shared" si="2"/>
        <v> </v>
      </c>
      <c r="G12" s="15">
        <f t="shared" si="2"/>
        <v>65849.38524590165</v>
      </c>
      <c r="H12" s="15" t="str">
        <f t="shared" si="2"/>
        <v> </v>
      </c>
      <c r="I12" s="24" t="str">
        <f t="shared" si="2"/>
        <v> </v>
      </c>
      <c r="J12" s="32">
        <f t="shared" si="2"/>
        <v>64494.5825634134</v>
      </c>
      <c r="K12" s="28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 t="str">
        <f t="shared" si="2"/>
        <v> </v>
      </c>
      <c r="R12" s="28">
        <f t="shared" si="2"/>
        <v>64494.5825634134</v>
      </c>
      <c r="S12" s="7"/>
    </row>
    <row r="13" spans="1:19" s="8" customFormat="1" ht="16.5" customHeight="1">
      <c r="A13" s="104" t="s">
        <v>22</v>
      </c>
      <c r="B13" s="52" t="s">
        <v>9</v>
      </c>
      <c r="C13" s="52" t="s">
        <v>1</v>
      </c>
      <c r="D13" s="18">
        <f>'B原料'!D13+'P原料'!D13</f>
        <v>5250</v>
      </c>
      <c r="E13" s="14">
        <f>'B原料'!E13+'P原料'!E13</f>
        <v>10107</v>
      </c>
      <c r="F13" s="14">
        <f>'B原料'!F13+'P原料'!F13</f>
        <v>54303</v>
      </c>
      <c r="G13" s="14">
        <f>'B原料'!G13+'P原料'!G13</f>
        <v>6519</v>
      </c>
      <c r="H13" s="14">
        <f>'B原料'!H13+'P原料'!H13</f>
        <v>0</v>
      </c>
      <c r="I13" s="23">
        <f>'B原料'!I13+'P原料'!I13</f>
        <v>0</v>
      </c>
      <c r="J13" s="36">
        <f>SUM(D13:I13)</f>
        <v>76179</v>
      </c>
      <c r="K13" s="27">
        <f>'B原料'!K13+'P原料'!K13</f>
        <v>0</v>
      </c>
      <c r="L13" s="14">
        <f>'B原料'!L13+'P原料'!L13</f>
        <v>0</v>
      </c>
      <c r="M13" s="14">
        <f>'B原料'!M13+'P原料'!M13</f>
        <v>0</v>
      </c>
      <c r="N13" s="14">
        <f>'B原料'!N13+'P原料'!N13</f>
        <v>0</v>
      </c>
      <c r="O13" s="14">
        <f>'B原料'!O13+'P原料'!O13</f>
        <v>0</v>
      </c>
      <c r="P13" s="23">
        <f>'B原料'!P13+'P原料'!P13</f>
        <v>0</v>
      </c>
      <c r="Q13" s="36">
        <f>SUM(K13:P13)</f>
        <v>0</v>
      </c>
      <c r="R13" s="27">
        <f>Q13+J13</f>
        <v>76179</v>
      </c>
      <c r="S13" s="7"/>
    </row>
    <row r="14" spans="1:19" s="8" customFormat="1" ht="16.5" customHeight="1">
      <c r="A14" s="105"/>
      <c r="B14" s="52" t="s">
        <v>10</v>
      </c>
      <c r="C14" s="52" t="s">
        <v>2</v>
      </c>
      <c r="D14" s="19">
        <f>'B原料'!D14+'P原料'!D14</f>
        <v>335117</v>
      </c>
      <c r="E14" s="14">
        <f>'B原料'!E14+'P原料'!E14</f>
        <v>626339</v>
      </c>
      <c r="F14" s="14">
        <f>'B原料'!F14+'P原料'!F14</f>
        <v>3599778</v>
      </c>
      <c r="G14" s="14">
        <f>'B原料'!G14+'P原料'!G14</f>
        <v>403450</v>
      </c>
      <c r="H14" s="14">
        <f>'B原料'!H14+'P原料'!H14</f>
        <v>0</v>
      </c>
      <c r="I14" s="23">
        <f>'B原料'!I14+'P原料'!I14</f>
        <v>0</v>
      </c>
      <c r="J14" s="31">
        <f>SUM(D14:I14)</f>
        <v>4964684</v>
      </c>
      <c r="K14" s="27">
        <f>'B原料'!K14+'P原料'!K14</f>
        <v>0</v>
      </c>
      <c r="L14" s="14">
        <f>'B原料'!L14+'P原料'!L14</f>
        <v>0</v>
      </c>
      <c r="M14" s="14">
        <f>'B原料'!M14+'P原料'!M14</f>
        <v>0</v>
      </c>
      <c r="N14" s="14">
        <f>'B原料'!N14+'P原料'!N14</f>
        <v>0</v>
      </c>
      <c r="O14" s="14">
        <f>'B原料'!O14+'P原料'!O14</f>
        <v>0</v>
      </c>
      <c r="P14" s="23">
        <f>'B原料'!P14+'P原料'!P14</f>
        <v>0</v>
      </c>
      <c r="Q14" s="31">
        <f>SUM(K14:P14)</f>
        <v>0</v>
      </c>
      <c r="R14" s="27">
        <f>Q14+J14</f>
        <v>4964684</v>
      </c>
      <c r="S14" s="7"/>
    </row>
    <row r="15" spans="1:19" s="8" customFormat="1" ht="16.5" customHeight="1" thickBot="1">
      <c r="A15" s="106"/>
      <c r="B15" s="53" t="s">
        <v>18</v>
      </c>
      <c r="C15" s="54" t="s">
        <v>3</v>
      </c>
      <c r="D15" s="43">
        <f>IF(OR(D13=0,D14=0)," ",D14/D13*1000)</f>
        <v>63831.80952380953</v>
      </c>
      <c r="E15" s="15">
        <f aca="true" t="shared" si="3" ref="E15:R15">IF(OR(E13=0,E14=0)," ",(E14/E13)*1000)</f>
        <v>61970.812308301174</v>
      </c>
      <c r="F15" s="15">
        <f t="shared" si="3"/>
        <v>66290.59168001768</v>
      </c>
      <c r="G15" s="15">
        <f t="shared" si="3"/>
        <v>61888.326430434114</v>
      </c>
      <c r="H15" s="15" t="str">
        <f t="shared" si="3"/>
        <v> </v>
      </c>
      <c r="I15" s="24" t="str">
        <f t="shared" si="3"/>
        <v> </v>
      </c>
      <c r="J15" s="32">
        <f t="shared" si="3"/>
        <v>65171.29392614763</v>
      </c>
      <c r="K15" s="28" t="str">
        <f t="shared" si="3"/>
        <v> </v>
      </c>
      <c r="L15" s="15" t="str">
        <f t="shared" si="3"/>
        <v> 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 t="str">
        <f t="shared" si="3"/>
        <v> </v>
      </c>
      <c r="R15" s="28">
        <f t="shared" si="3"/>
        <v>65171.29392614763</v>
      </c>
      <c r="S15" s="7"/>
    </row>
    <row r="16" spans="1:19" s="8" customFormat="1" ht="16.5" customHeight="1">
      <c r="A16" s="104" t="s">
        <v>20</v>
      </c>
      <c r="B16" s="52" t="s">
        <v>9</v>
      </c>
      <c r="C16" s="52" t="s">
        <v>1</v>
      </c>
      <c r="D16" s="18">
        <f>'B原料'!D16+'P原料'!D16</f>
        <v>9100</v>
      </c>
      <c r="E16" s="14">
        <f>'B原料'!E16+'P原料'!E16</f>
        <v>20933</v>
      </c>
      <c r="F16" s="14">
        <f>'B原料'!F16+'P原料'!F16</f>
        <v>1210</v>
      </c>
      <c r="G16" s="14">
        <f>'B原料'!G16+'P原料'!G16</f>
        <v>0</v>
      </c>
      <c r="H16" s="14">
        <f>'B原料'!H16+'P原料'!H16</f>
        <v>0</v>
      </c>
      <c r="I16" s="23">
        <f>'B原料'!I16+'P原料'!I16</f>
        <v>0</v>
      </c>
      <c r="J16" s="36">
        <f>SUM(D16:I16)</f>
        <v>31243</v>
      </c>
      <c r="K16" s="27">
        <f>'B原料'!K16+'P原料'!K16</f>
        <v>0</v>
      </c>
      <c r="L16" s="14">
        <f>'B原料'!L16+'P原料'!L16</f>
        <v>0</v>
      </c>
      <c r="M16" s="14">
        <f>'B原料'!M16+'P原料'!M16</f>
        <v>0</v>
      </c>
      <c r="N16" s="14">
        <f>'B原料'!N16+'P原料'!N16</f>
        <v>0</v>
      </c>
      <c r="O16" s="14">
        <f>'B原料'!O16+'P原料'!O16</f>
        <v>0</v>
      </c>
      <c r="P16" s="23">
        <f>'B原料'!P16+'P原料'!P16</f>
        <v>0</v>
      </c>
      <c r="Q16" s="36">
        <f>SUM(K16:P16)</f>
        <v>0</v>
      </c>
      <c r="R16" s="27">
        <f>Q16+J16</f>
        <v>31243</v>
      </c>
      <c r="S16" s="7"/>
    </row>
    <row r="17" spans="1:19" s="8" customFormat="1" ht="16.5" customHeight="1">
      <c r="A17" s="105"/>
      <c r="B17" s="52" t="s">
        <v>10</v>
      </c>
      <c r="C17" s="52" t="s">
        <v>2</v>
      </c>
      <c r="D17" s="19">
        <f>'B原料'!D17+'P原料'!D17</f>
        <v>563771</v>
      </c>
      <c r="E17" s="14">
        <f>'B原料'!E17+'P原料'!E17</f>
        <v>1350864</v>
      </c>
      <c r="F17" s="14">
        <f>'B原料'!F17+'P原料'!F17</f>
        <v>76650</v>
      </c>
      <c r="G17" s="14">
        <f>'B原料'!G17+'P原料'!G17</f>
        <v>0</v>
      </c>
      <c r="H17" s="14">
        <f>'B原料'!H17+'P原料'!H17</f>
        <v>0</v>
      </c>
      <c r="I17" s="23">
        <f>'B原料'!I17+'P原料'!I17</f>
        <v>0</v>
      </c>
      <c r="J17" s="31">
        <f>SUM(D17:I17)</f>
        <v>1991285</v>
      </c>
      <c r="K17" s="27">
        <f>'B原料'!K17+'P原料'!K17</f>
        <v>0</v>
      </c>
      <c r="L17" s="14">
        <f>'B原料'!L17+'P原料'!L17</f>
        <v>0</v>
      </c>
      <c r="M17" s="14">
        <f>'B原料'!M17+'P原料'!M17</f>
        <v>0</v>
      </c>
      <c r="N17" s="14">
        <f>'B原料'!N17+'P原料'!N17</f>
        <v>0</v>
      </c>
      <c r="O17" s="14">
        <f>'B原料'!O17+'P原料'!O17</f>
        <v>0</v>
      </c>
      <c r="P17" s="23">
        <f>'B原料'!P17+'P原料'!P17</f>
        <v>0</v>
      </c>
      <c r="Q17" s="31">
        <f>SUM(K17:P17)</f>
        <v>0</v>
      </c>
      <c r="R17" s="27">
        <f>Q17+J17</f>
        <v>1991285</v>
      </c>
      <c r="S17" s="7"/>
    </row>
    <row r="18" spans="1:19" s="8" customFormat="1" ht="16.5" customHeight="1" thickBot="1">
      <c r="A18" s="106"/>
      <c r="B18" s="53" t="s">
        <v>18</v>
      </c>
      <c r="C18" s="54" t="s">
        <v>3</v>
      </c>
      <c r="D18" s="43">
        <f>IF(OR(D16=0,D17=0)," ",D17/D16*1000)</f>
        <v>61952.85714285714</v>
      </c>
      <c r="E18" s="15">
        <f aca="true" t="shared" si="4" ref="E18:R18">IF(OR(E16=0,E17=0)," ",(E17/E16)*1000)</f>
        <v>64532.74733674103</v>
      </c>
      <c r="F18" s="15">
        <f t="shared" si="4"/>
        <v>63347.10743801653</v>
      </c>
      <c r="G18" s="15" t="str">
        <f t="shared" si="4"/>
        <v> </v>
      </c>
      <c r="H18" s="15" t="str">
        <f t="shared" si="4"/>
        <v> </v>
      </c>
      <c r="I18" s="24" t="str">
        <f t="shared" si="4"/>
        <v> </v>
      </c>
      <c r="J18" s="32">
        <f t="shared" si="4"/>
        <v>63735.396728867265</v>
      </c>
      <c r="K18" s="28" t="str">
        <f t="shared" si="4"/>
        <v> </v>
      </c>
      <c r="L18" s="15" t="str">
        <f t="shared" si="4"/>
        <v> 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24" t="str">
        <f t="shared" si="4"/>
        <v> </v>
      </c>
      <c r="Q18" s="32" t="str">
        <f t="shared" si="4"/>
        <v> </v>
      </c>
      <c r="R18" s="28">
        <f t="shared" si="4"/>
        <v>63735.396728867265</v>
      </c>
      <c r="S18" s="7"/>
    </row>
    <row r="19" spans="1:19" s="8" customFormat="1" ht="16.5" customHeight="1">
      <c r="A19" s="104" t="s">
        <v>38</v>
      </c>
      <c r="B19" s="52" t="s">
        <v>9</v>
      </c>
      <c r="C19" s="52" t="s">
        <v>1</v>
      </c>
      <c r="D19" s="18">
        <f>'B原料'!D19+'P原料'!D19</f>
        <v>0</v>
      </c>
      <c r="E19" s="14">
        <f>'B原料'!E19+'P原料'!E19</f>
        <v>0</v>
      </c>
      <c r="F19" s="14">
        <f>'B原料'!F19+'P原料'!F19</f>
        <v>0</v>
      </c>
      <c r="G19" s="14">
        <f>'B原料'!G19+'P原料'!G19</f>
        <v>0</v>
      </c>
      <c r="H19" s="14">
        <f>'B原料'!H19+'P原料'!H19</f>
        <v>0</v>
      </c>
      <c r="I19" s="23">
        <f>'B原料'!I19+'P原料'!I19</f>
        <v>0</v>
      </c>
      <c r="J19" s="36">
        <f>SUM(D19:I19)</f>
        <v>0</v>
      </c>
      <c r="K19" s="27">
        <f>'B原料'!K19+'P原料'!K19</f>
        <v>0</v>
      </c>
      <c r="L19" s="14">
        <f>'B原料'!L19+'P原料'!L19</f>
        <v>0</v>
      </c>
      <c r="M19" s="14">
        <f>'B原料'!M19+'P原料'!M19</f>
        <v>0</v>
      </c>
      <c r="N19" s="14">
        <f>'B原料'!N19+'P原料'!N19</f>
        <v>0</v>
      </c>
      <c r="O19" s="14">
        <f>'B原料'!O19+'P原料'!O19</f>
        <v>0</v>
      </c>
      <c r="P19" s="23">
        <f>'B原料'!P19+'P原料'!P19</f>
        <v>0</v>
      </c>
      <c r="Q19" s="36">
        <f>SUM(K19:P19)</f>
        <v>0</v>
      </c>
      <c r="R19" s="27">
        <f>Q19+J19</f>
        <v>0</v>
      </c>
      <c r="S19" s="7"/>
    </row>
    <row r="20" spans="1:19" s="8" customFormat="1" ht="16.5" customHeight="1">
      <c r="A20" s="105"/>
      <c r="B20" s="52" t="s">
        <v>10</v>
      </c>
      <c r="C20" s="52" t="s">
        <v>2</v>
      </c>
      <c r="D20" s="19">
        <f>'B原料'!D20+'P原料'!D20</f>
        <v>0</v>
      </c>
      <c r="E20" s="14">
        <f>'B原料'!E20+'P原料'!E20</f>
        <v>0</v>
      </c>
      <c r="F20" s="14">
        <f>'B原料'!F20+'P原料'!F20</f>
        <v>0</v>
      </c>
      <c r="G20" s="14">
        <f>'B原料'!G20+'P原料'!G20</f>
        <v>0</v>
      </c>
      <c r="H20" s="14">
        <f>'B原料'!H20+'P原料'!H20</f>
        <v>0</v>
      </c>
      <c r="I20" s="23">
        <f>'B原料'!I20+'P原料'!I20</f>
        <v>0</v>
      </c>
      <c r="J20" s="31">
        <f>SUM(D20:I20)</f>
        <v>0</v>
      </c>
      <c r="K20" s="27">
        <f>'B原料'!K20+'P原料'!K20</f>
        <v>0</v>
      </c>
      <c r="L20" s="14">
        <f>'B原料'!L20+'P原料'!L20</f>
        <v>0</v>
      </c>
      <c r="M20" s="14">
        <f>'B原料'!M20+'P原料'!M20</f>
        <v>0</v>
      </c>
      <c r="N20" s="14">
        <f>'B原料'!N20+'P原料'!N20</f>
        <v>0</v>
      </c>
      <c r="O20" s="14">
        <f>'B原料'!O20+'P原料'!O20</f>
        <v>0</v>
      </c>
      <c r="P20" s="23">
        <f>'B原料'!P20+'P原料'!P20</f>
        <v>0</v>
      </c>
      <c r="Q20" s="31">
        <f>SUM(K20:P20)</f>
        <v>0</v>
      </c>
      <c r="R20" s="27">
        <f>Q20+J20</f>
        <v>0</v>
      </c>
      <c r="S20" s="7"/>
    </row>
    <row r="21" spans="1:19" s="8" customFormat="1" ht="16.5" customHeight="1" thickBot="1">
      <c r="A21" s="106"/>
      <c r="B21" s="53" t="s">
        <v>18</v>
      </c>
      <c r="C21" s="54" t="s">
        <v>3</v>
      </c>
      <c r="D21" s="43" t="str">
        <f>IF(OR(D19=0,D20=0)," ",D20/D19*1000)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24" t="str">
        <f t="shared" si="5"/>
        <v> </v>
      </c>
      <c r="J21" s="32" t="str">
        <f t="shared" si="5"/>
        <v> </v>
      </c>
      <c r="K21" s="28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24" t="str">
        <f t="shared" si="5"/>
        <v> </v>
      </c>
      <c r="Q21" s="32" t="str">
        <f t="shared" si="5"/>
        <v> </v>
      </c>
      <c r="R21" s="28" t="str">
        <f t="shared" si="5"/>
        <v> </v>
      </c>
      <c r="S21" s="7"/>
    </row>
    <row r="22" spans="1:19" s="8" customFormat="1" ht="16.5" customHeight="1">
      <c r="A22" s="104" t="s">
        <v>21</v>
      </c>
      <c r="B22" s="52" t="s">
        <v>9</v>
      </c>
      <c r="C22" s="52" t="s">
        <v>1</v>
      </c>
      <c r="D22" s="18">
        <f>'B原料'!D22+'P原料'!D22</f>
        <v>0</v>
      </c>
      <c r="E22" s="14">
        <f>'B原料'!E22+'P原料'!E22</f>
        <v>0</v>
      </c>
      <c r="F22" s="14">
        <f>'B原料'!F22+'P原料'!F22</f>
        <v>0</v>
      </c>
      <c r="G22" s="14">
        <f>'B原料'!G22+'P原料'!G22</f>
        <v>0</v>
      </c>
      <c r="H22" s="14">
        <f>'B原料'!H22+'P原料'!H22</f>
        <v>0</v>
      </c>
      <c r="I22" s="23">
        <f>'B原料'!I22+'P原料'!I22</f>
        <v>0</v>
      </c>
      <c r="J22" s="36">
        <f>SUM(D22:I22)</f>
        <v>0</v>
      </c>
      <c r="K22" s="27">
        <f>'B原料'!K22+'P原料'!K22</f>
        <v>0</v>
      </c>
      <c r="L22" s="14">
        <f>'B原料'!L22+'P原料'!L22</f>
        <v>0</v>
      </c>
      <c r="M22" s="14">
        <f>'B原料'!M22+'P原料'!M22</f>
        <v>0</v>
      </c>
      <c r="N22" s="14">
        <f>'B原料'!N22+'P原料'!N22</f>
        <v>0</v>
      </c>
      <c r="O22" s="14">
        <f>'B原料'!O22+'P原料'!O22</f>
        <v>0</v>
      </c>
      <c r="P22" s="23">
        <f>'B原料'!P22+'P原料'!P22</f>
        <v>0</v>
      </c>
      <c r="Q22" s="36">
        <f>SUM(K22:P22)</f>
        <v>0</v>
      </c>
      <c r="R22" s="27">
        <f>Q22+J22</f>
        <v>0</v>
      </c>
      <c r="S22" s="7"/>
    </row>
    <row r="23" spans="1:19" s="8" customFormat="1" ht="16.5" customHeight="1">
      <c r="A23" s="105"/>
      <c r="B23" s="52" t="s">
        <v>10</v>
      </c>
      <c r="C23" s="52" t="s">
        <v>2</v>
      </c>
      <c r="D23" s="19">
        <f>'B原料'!D23+'P原料'!D23</f>
        <v>0</v>
      </c>
      <c r="E23" s="14">
        <f>'B原料'!E23+'P原料'!E23</f>
        <v>0</v>
      </c>
      <c r="F23" s="14">
        <f>'B原料'!F23+'P原料'!F23</f>
        <v>0</v>
      </c>
      <c r="G23" s="14">
        <f>'B原料'!G23+'P原料'!G23</f>
        <v>0</v>
      </c>
      <c r="H23" s="14">
        <f>'B原料'!H23+'P原料'!H23</f>
        <v>0</v>
      </c>
      <c r="I23" s="23">
        <f>'B原料'!I23+'P原料'!I23</f>
        <v>0</v>
      </c>
      <c r="J23" s="31">
        <f>SUM(D23:I23)</f>
        <v>0</v>
      </c>
      <c r="K23" s="27">
        <f>'B原料'!K23+'P原料'!K23</f>
        <v>0</v>
      </c>
      <c r="L23" s="14">
        <f>'B原料'!L23+'P原料'!L23</f>
        <v>0</v>
      </c>
      <c r="M23" s="14">
        <f>'B原料'!M23+'P原料'!M23</f>
        <v>0</v>
      </c>
      <c r="N23" s="14">
        <f>'B原料'!N23+'P原料'!N23</f>
        <v>0</v>
      </c>
      <c r="O23" s="14">
        <f>'B原料'!O23+'P原料'!O23</f>
        <v>0</v>
      </c>
      <c r="P23" s="23">
        <f>'B原料'!P23+'P原料'!P23</f>
        <v>0</v>
      </c>
      <c r="Q23" s="31">
        <f>SUM(K23:P23)</f>
        <v>0</v>
      </c>
      <c r="R23" s="27">
        <f>Q23+J23</f>
        <v>0</v>
      </c>
      <c r="S23" s="7"/>
    </row>
    <row r="24" spans="1:19" s="8" customFormat="1" ht="16.5" customHeight="1" thickBot="1">
      <c r="A24" s="106"/>
      <c r="B24" s="53" t="s">
        <v>18</v>
      </c>
      <c r="C24" s="54" t="s">
        <v>3</v>
      </c>
      <c r="D24" s="43" t="str">
        <f>IF(OR(D22=0,D23=0)," ",D23/D22*1000)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7"/>
    </row>
    <row r="25" spans="1:19" s="8" customFormat="1" ht="16.5" customHeight="1">
      <c r="A25" s="104" t="s">
        <v>48</v>
      </c>
      <c r="B25" s="52" t="s">
        <v>9</v>
      </c>
      <c r="C25" s="52" t="s">
        <v>1</v>
      </c>
      <c r="D25" s="18">
        <f>'B原料'!D25+'P原料'!D25</f>
        <v>0</v>
      </c>
      <c r="E25" s="14">
        <f>'B原料'!E25+'P原料'!E25</f>
        <v>0</v>
      </c>
      <c r="F25" s="14">
        <f>'B原料'!F25+'P原料'!F25</f>
        <v>0</v>
      </c>
      <c r="G25" s="14">
        <f>'B原料'!G25+'P原料'!G25</f>
        <v>0</v>
      </c>
      <c r="H25" s="14">
        <f>'B原料'!H25+'P原料'!H25</f>
        <v>0</v>
      </c>
      <c r="I25" s="23">
        <f>'B原料'!I25+'P原料'!I25</f>
        <v>0</v>
      </c>
      <c r="J25" s="36">
        <f>SUM(D25:I25)</f>
        <v>0</v>
      </c>
      <c r="K25" s="27">
        <f>'B原料'!K25+'P原料'!K25</f>
        <v>0</v>
      </c>
      <c r="L25" s="14">
        <f>'B原料'!L25+'P原料'!L25</f>
        <v>0</v>
      </c>
      <c r="M25" s="14">
        <f>'B原料'!M25+'P原料'!M25</f>
        <v>0</v>
      </c>
      <c r="N25" s="14">
        <f>'B原料'!N25+'P原料'!N25</f>
        <v>0</v>
      </c>
      <c r="O25" s="14">
        <f>'B原料'!O25+'P原料'!O25</f>
        <v>0</v>
      </c>
      <c r="P25" s="23">
        <f>'B原料'!P25+'P原料'!P25</f>
        <v>0</v>
      </c>
      <c r="Q25" s="36">
        <f>SUM(K25:P25)</f>
        <v>0</v>
      </c>
      <c r="R25" s="27">
        <f>Q25+J25</f>
        <v>0</v>
      </c>
      <c r="S25" s="7"/>
    </row>
    <row r="26" spans="1:19" s="8" customFormat="1" ht="16.5" customHeight="1">
      <c r="A26" s="105"/>
      <c r="B26" s="52" t="s">
        <v>10</v>
      </c>
      <c r="C26" s="52" t="s">
        <v>2</v>
      </c>
      <c r="D26" s="19">
        <f>'B原料'!D26+'P原料'!D26</f>
        <v>0</v>
      </c>
      <c r="E26" s="14">
        <f>'B原料'!E26+'P原料'!E26</f>
        <v>0</v>
      </c>
      <c r="F26" s="14">
        <f>'B原料'!F26+'P原料'!F26</f>
        <v>0</v>
      </c>
      <c r="G26" s="14">
        <f>'B原料'!G26+'P原料'!G26</f>
        <v>0</v>
      </c>
      <c r="H26" s="14">
        <f>'B原料'!H26+'P原料'!H26</f>
        <v>0</v>
      </c>
      <c r="I26" s="23">
        <f>'B原料'!I26+'P原料'!I26</f>
        <v>0</v>
      </c>
      <c r="J26" s="31">
        <f>SUM(D26:I26)</f>
        <v>0</v>
      </c>
      <c r="K26" s="27">
        <f>'B原料'!K26+'P原料'!K26</f>
        <v>0</v>
      </c>
      <c r="L26" s="14">
        <f>'B原料'!L26+'P原料'!L26</f>
        <v>0</v>
      </c>
      <c r="M26" s="14">
        <f>'B原料'!M26+'P原料'!M26</f>
        <v>0</v>
      </c>
      <c r="N26" s="14">
        <f>'B原料'!N26+'P原料'!N26</f>
        <v>0</v>
      </c>
      <c r="O26" s="14">
        <f>'B原料'!O26+'P原料'!O26</f>
        <v>0</v>
      </c>
      <c r="P26" s="23">
        <f>'B原料'!P26+'P原料'!P26</f>
        <v>0</v>
      </c>
      <c r="Q26" s="31">
        <f>SUM(K26:P26)</f>
        <v>0</v>
      </c>
      <c r="R26" s="27">
        <f>Q26+J26</f>
        <v>0</v>
      </c>
      <c r="S26" s="7"/>
    </row>
    <row r="27" spans="1:19" s="8" customFormat="1" ht="16.5" customHeight="1" thickBot="1">
      <c r="A27" s="106"/>
      <c r="B27" s="53" t="s">
        <v>18</v>
      </c>
      <c r="C27" s="54" t="s">
        <v>3</v>
      </c>
      <c r="D27" s="43" t="str">
        <f>IF(OR(D25=0,D26=0)," ",D26/D25*1000)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7"/>
    </row>
    <row r="28" spans="1:19" s="8" customFormat="1" ht="16.5" customHeight="1">
      <c r="A28" s="104" t="s">
        <v>51</v>
      </c>
      <c r="B28" s="52" t="s">
        <v>9</v>
      </c>
      <c r="C28" s="52" t="s">
        <v>1</v>
      </c>
      <c r="D28" s="18">
        <f>'B原料'!D28+'P原料'!D28</f>
        <v>0</v>
      </c>
      <c r="E28" s="14">
        <f>'B原料'!E28+'P原料'!E28</f>
        <v>0</v>
      </c>
      <c r="F28" s="14">
        <f>'B原料'!F28+'P原料'!F28</f>
        <v>0</v>
      </c>
      <c r="G28" s="14">
        <f>'B原料'!G28+'P原料'!G28</f>
        <v>0</v>
      </c>
      <c r="H28" s="14">
        <f>'B原料'!H28+'P原料'!H28</f>
        <v>0</v>
      </c>
      <c r="I28" s="23">
        <f>'B原料'!I28+'P原料'!I28</f>
        <v>0</v>
      </c>
      <c r="J28" s="36">
        <f>SUM(D28:I28)</f>
        <v>0</v>
      </c>
      <c r="K28" s="27">
        <f>'B原料'!K28+'P原料'!K28</f>
        <v>0</v>
      </c>
      <c r="L28" s="14">
        <f>'B原料'!L28+'P原料'!L28</f>
        <v>0</v>
      </c>
      <c r="M28" s="14">
        <f>'B原料'!M28+'P原料'!M28</f>
        <v>0</v>
      </c>
      <c r="N28" s="14">
        <f>'B原料'!N28+'P原料'!N28</f>
        <v>0</v>
      </c>
      <c r="O28" s="14">
        <f>'B原料'!O28+'P原料'!O28</f>
        <v>0</v>
      </c>
      <c r="P28" s="23">
        <f>'B原料'!P28+'P原料'!P28</f>
        <v>0</v>
      </c>
      <c r="Q28" s="36">
        <f>SUM(K28:P28)</f>
        <v>0</v>
      </c>
      <c r="R28" s="27">
        <f>Q28+J28</f>
        <v>0</v>
      </c>
      <c r="S28" s="7"/>
    </row>
    <row r="29" spans="1:19" s="8" customFormat="1" ht="16.5" customHeight="1">
      <c r="A29" s="105"/>
      <c r="B29" s="52" t="s">
        <v>10</v>
      </c>
      <c r="C29" s="52" t="s">
        <v>2</v>
      </c>
      <c r="D29" s="19">
        <f>'B原料'!D29+'P原料'!D29</f>
        <v>0</v>
      </c>
      <c r="E29" s="14">
        <f>'B原料'!E29+'P原料'!E29</f>
        <v>0</v>
      </c>
      <c r="F29" s="14">
        <f>'B原料'!F29+'P原料'!F29</f>
        <v>0</v>
      </c>
      <c r="G29" s="14">
        <f>'B原料'!G29+'P原料'!G29</f>
        <v>0</v>
      </c>
      <c r="H29" s="14">
        <f>'B原料'!H29+'P原料'!H29</f>
        <v>0</v>
      </c>
      <c r="I29" s="23">
        <f>'B原料'!I29+'P原料'!I29</f>
        <v>0</v>
      </c>
      <c r="J29" s="31">
        <f>SUM(D29:I29)</f>
        <v>0</v>
      </c>
      <c r="K29" s="27">
        <f>'B原料'!K29+'P原料'!K29</f>
        <v>0</v>
      </c>
      <c r="L29" s="14">
        <f>'B原料'!L29+'P原料'!L29</f>
        <v>0</v>
      </c>
      <c r="M29" s="14">
        <f>'B原料'!M29+'P原料'!M29</f>
        <v>0</v>
      </c>
      <c r="N29" s="14">
        <f>'B原料'!N29+'P原料'!N29</f>
        <v>0</v>
      </c>
      <c r="O29" s="14">
        <f>'B原料'!O29+'P原料'!O29</f>
        <v>0</v>
      </c>
      <c r="P29" s="23">
        <f>'B原料'!P29+'P原料'!P29</f>
        <v>0</v>
      </c>
      <c r="Q29" s="31">
        <f>SUM(K29:P29)</f>
        <v>0</v>
      </c>
      <c r="R29" s="27">
        <f>Q29+J29</f>
        <v>0</v>
      </c>
      <c r="S29" s="7"/>
    </row>
    <row r="30" spans="1:19" s="8" customFormat="1" ht="16.5" customHeight="1" thickBot="1">
      <c r="A30" s="106"/>
      <c r="B30" s="53" t="s">
        <v>18</v>
      </c>
      <c r="C30" s="54" t="s">
        <v>3</v>
      </c>
      <c r="D30" s="43" t="str">
        <f>IF(OR(D28=0,D29=0)," ",D29/D28*1000)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7"/>
    </row>
    <row r="31" spans="1:19" s="8" customFormat="1" ht="16.5" customHeight="1">
      <c r="A31" s="104" t="s">
        <v>50</v>
      </c>
      <c r="B31" s="85" t="s">
        <v>9</v>
      </c>
      <c r="C31" s="85" t="s">
        <v>1</v>
      </c>
      <c r="D31" s="18">
        <f>'B原料'!D31+'P原料'!D31</f>
        <v>0</v>
      </c>
      <c r="E31" s="14">
        <f>'B原料'!E31+'P原料'!E31</f>
        <v>19077</v>
      </c>
      <c r="F31" s="14">
        <f>'B原料'!F31+'P原料'!F31</f>
        <v>0</v>
      </c>
      <c r="G31" s="14">
        <f>'B原料'!G31+'P原料'!G31</f>
        <v>0</v>
      </c>
      <c r="H31" s="14">
        <f>'B原料'!H31+'P原料'!H31</f>
        <v>0</v>
      </c>
      <c r="I31" s="23">
        <f>'B原料'!I31+'P原料'!I31</f>
        <v>0</v>
      </c>
      <c r="J31" s="36">
        <f>SUM(D31:I31)</f>
        <v>19077</v>
      </c>
      <c r="K31" s="27">
        <f>'B原料'!K31+'P原料'!K31</f>
        <v>0</v>
      </c>
      <c r="L31" s="14">
        <f>'B原料'!L31+'P原料'!L31</f>
        <v>0</v>
      </c>
      <c r="M31" s="14">
        <f>'B原料'!M31+'P原料'!M31</f>
        <v>0</v>
      </c>
      <c r="N31" s="14">
        <f>'B原料'!N31+'P原料'!N31</f>
        <v>0</v>
      </c>
      <c r="O31" s="14">
        <f>'B原料'!O31+'P原料'!O31</f>
        <v>0</v>
      </c>
      <c r="P31" s="23">
        <f>'B原料'!P31+'P原料'!P31</f>
        <v>0</v>
      </c>
      <c r="Q31" s="36">
        <f>SUM(K31:P31)</f>
        <v>0</v>
      </c>
      <c r="R31" s="27">
        <f>Q31+J31</f>
        <v>19077</v>
      </c>
      <c r="S31" s="7"/>
    </row>
    <row r="32" spans="1:19" s="8" customFormat="1" ht="16.5" customHeight="1">
      <c r="A32" s="105"/>
      <c r="B32" s="52" t="s">
        <v>10</v>
      </c>
      <c r="C32" s="52" t="s">
        <v>2</v>
      </c>
      <c r="D32" s="19">
        <f>'B原料'!D32+'P原料'!D32</f>
        <v>0</v>
      </c>
      <c r="E32" s="14">
        <f>'B原料'!E32+'P原料'!E32</f>
        <v>1265901</v>
      </c>
      <c r="F32" s="14">
        <f>'B原料'!F32+'P原料'!F32</f>
        <v>0</v>
      </c>
      <c r="G32" s="14">
        <f>'B原料'!G32+'P原料'!G32</f>
        <v>0</v>
      </c>
      <c r="H32" s="14">
        <f>'B原料'!H32+'P原料'!H32</f>
        <v>0</v>
      </c>
      <c r="I32" s="23">
        <f>'B原料'!I32+'P原料'!I32</f>
        <v>0</v>
      </c>
      <c r="J32" s="31">
        <f>SUM(D32:I32)</f>
        <v>1265901</v>
      </c>
      <c r="K32" s="27">
        <f>'B原料'!K32+'P原料'!K32</f>
        <v>0</v>
      </c>
      <c r="L32" s="14">
        <f>'B原料'!L32+'P原料'!L32</f>
        <v>0</v>
      </c>
      <c r="M32" s="14">
        <f>'B原料'!M32+'P原料'!M32</f>
        <v>0</v>
      </c>
      <c r="N32" s="14">
        <f>'B原料'!N32+'P原料'!N32</f>
        <v>0</v>
      </c>
      <c r="O32" s="14">
        <f>'B原料'!O32+'P原料'!O32</f>
        <v>0</v>
      </c>
      <c r="P32" s="23">
        <f>'B原料'!P32+'P原料'!P32</f>
        <v>0</v>
      </c>
      <c r="Q32" s="31">
        <f>SUM(K32:P32)</f>
        <v>0</v>
      </c>
      <c r="R32" s="27">
        <f>Q32+J32</f>
        <v>1265901</v>
      </c>
      <c r="S32" s="7"/>
    </row>
    <row r="33" spans="1:19" s="8" customFormat="1" ht="16.5" customHeight="1" thickBot="1">
      <c r="A33" s="106"/>
      <c r="B33" s="53" t="s">
        <v>18</v>
      </c>
      <c r="C33" s="54" t="s">
        <v>3</v>
      </c>
      <c r="D33" s="43" t="str">
        <f>IF(OR(D31=0,D32=0)," ",D32/D31*1000)</f>
        <v> </v>
      </c>
      <c r="E33" s="15">
        <f aca="true" t="shared" si="9" ref="E33:R33">IF(OR(E31=0,E32=0)," ",(E32/E31)*1000)</f>
        <v>66357.44613933007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>
        <f t="shared" si="9"/>
        <v>66357.44613933007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>
        <f t="shared" si="9"/>
        <v>66357.44613933007</v>
      </c>
      <c r="S33" s="7"/>
    </row>
    <row r="34" spans="1:19" s="8" customFormat="1" ht="16.5" customHeight="1">
      <c r="A34" s="105" t="s">
        <v>52</v>
      </c>
      <c r="B34" s="52" t="s">
        <v>9</v>
      </c>
      <c r="C34" s="52" t="s">
        <v>1</v>
      </c>
      <c r="D34" s="18">
        <f>'B原料'!D34+'P原料'!D34</f>
        <v>0</v>
      </c>
      <c r="E34" s="14">
        <f>'B原料'!E34+'P原料'!E34</f>
        <v>0</v>
      </c>
      <c r="F34" s="14">
        <f>'B原料'!F34+'P原料'!F34</f>
        <v>0</v>
      </c>
      <c r="G34" s="14">
        <f>'B原料'!G34+'P原料'!G34</f>
        <v>0</v>
      </c>
      <c r="H34" s="14">
        <f>'B原料'!H34+'P原料'!H34</f>
        <v>0</v>
      </c>
      <c r="I34" s="23">
        <f>'B原料'!I34+'P原料'!I34</f>
        <v>0</v>
      </c>
      <c r="J34" s="36">
        <f>SUM(D34:I34)</f>
        <v>0</v>
      </c>
      <c r="K34" s="27">
        <f>'B原料'!K34+'P原料'!K34</f>
        <v>0</v>
      </c>
      <c r="L34" s="14">
        <f>'B原料'!L34+'P原料'!L34</f>
        <v>0</v>
      </c>
      <c r="M34" s="14">
        <f>'B原料'!M34+'P原料'!M34</f>
        <v>0</v>
      </c>
      <c r="N34" s="14">
        <f>'B原料'!N34+'P原料'!N34</f>
        <v>0</v>
      </c>
      <c r="O34" s="14">
        <f>'B原料'!O34+'P原料'!O34</f>
        <v>0</v>
      </c>
      <c r="P34" s="23">
        <f>'B原料'!P34+'P原料'!P34</f>
        <v>0</v>
      </c>
      <c r="Q34" s="36">
        <f>SUM(K34:P34)</f>
        <v>0</v>
      </c>
      <c r="R34" s="27">
        <f>Q34+J34</f>
        <v>0</v>
      </c>
      <c r="S34" s="7"/>
    </row>
    <row r="35" spans="1:19" s="8" customFormat="1" ht="16.5" customHeight="1">
      <c r="A35" s="105"/>
      <c r="B35" s="52" t="s">
        <v>10</v>
      </c>
      <c r="C35" s="52" t="s">
        <v>2</v>
      </c>
      <c r="D35" s="19">
        <f>'B原料'!D35+'P原料'!D35</f>
        <v>0</v>
      </c>
      <c r="E35" s="14">
        <f>'B原料'!E35+'P原料'!E35</f>
        <v>0</v>
      </c>
      <c r="F35" s="14">
        <f>'B原料'!F35+'P原料'!F35</f>
        <v>0</v>
      </c>
      <c r="G35" s="14">
        <f>'B原料'!G35+'P原料'!G35</f>
        <v>0</v>
      </c>
      <c r="H35" s="14">
        <f>'B原料'!H35+'P原料'!H35</f>
        <v>0</v>
      </c>
      <c r="I35" s="23">
        <f>'B原料'!I35+'P原料'!I35</f>
        <v>0</v>
      </c>
      <c r="J35" s="31">
        <f>SUM(D35:I35)</f>
        <v>0</v>
      </c>
      <c r="K35" s="27">
        <f>'B原料'!K35+'P原料'!K35</f>
        <v>0</v>
      </c>
      <c r="L35" s="14">
        <f>'B原料'!L35+'P原料'!L35</f>
        <v>0</v>
      </c>
      <c r="M35" s="14">
        <f>'B原料'!M35+'P原料'!M35</f>
        <v>0</v>
      </c>
      <c r="N35" s="14">
        <f>'B原料'!N35+'P原料'!N35</f>
        <v>0</v>
      </c>
      <c r="O35" s="14">
        <f>'B原料'!O35+'P原料'!O35</f>
        <v>0</v>
      </c>
      <c r="P35" s="23">
        <f>'B原料'!P35+'P原料'!P35</f>
        <v>0</v>
      </c>
      <c r="Q35" s="31">
        <f>SUM(K35:P35)</f>
        <v>0</v>
      </c>
      <c r="R35" s="27">
        <f>Q35+J35</f>
        <v>0</v>
      </c>
      <c r="S35" s="7"/>
    </row>
    <row r="36" spans="1:19" s="8" customFormat="1" ht="16.5" customHeight="1" thickBot="1">
      <c r="A36" s="106"/>
      <c r="B36" s="53" t="s">
        <v>18</v>
      </c>
      <c r="C36" s="54" t="s">
        <v>3</v>
      </c>
      <c r="D36" s="43" t="str">
        <f>IF(OR(D34=0,D35=0)," ",D35/D34*1000)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 t="str">
        <f t="shared" si="10"/>
        <v> </v>
      </c>
      <c r="S36" s="7"/>
    </row>
    <row r="37" spans="1:19" s="8" customFormat="1" ht="16.5" customHeight="1">
      <c r="A37" s="104" t="s">
        <v>53</v>
      </c>
      <c r="B37" s="85" t="s">
        <v>9</v>
      </c>
      <c r="C37" s="85" t="s">
        <v>1</v>
      </c>
      <c r="D37" s="18">
        <f>'B原料'!D37+'P原料'!D37</f>
        <v>0</v>
      </c>
      <c r="E37" s="14">
        <f>'B原料'!E37+'P原料'!E37</f>
        <v>0</v>
      </c>
      <c r="F37" s="14">
        <f>'B原料'!F37+'P原料'!F37</f>
        <v>0</v>
      </c>
      <c r="G37" s="14">
        <f>'B原料'!G37+'P原料'!G37</f>
        <v>0</v>
      </c>
      <c r="H37" s="14">
        <f>'B原料'!H37+'P原料'!H37</f>
        <v>0</v>
      </c>
      <c r="I37" s="23">
        <f>'B原料'!I37+'P原料'!I37</f>
        <v>0</v>
      </c>
      <c r="J37" s="36">
        <f>SUM(D37:I37)</f>
        <v>0</v>
      </c>
      <c r="K37" s="27">
        <f>'B原料'!K37+'P原料'!K37</f>
        <v>0</v>
      </c>
      <c r="L37" s="14">
        <f>'B原料'!L37+'P原料'!L37</f>
        <v>0</v>
      </c>
      <c r="M37" s="14">
        <f>'B原料'!M37+'P原料'!M37</f>
        <v>0</v>
      </c>
      <c r="N37" s="14">
        <f>'B原料'!N37+'P原料'!N37</f>
        <v>0</v>
      </c>
      <c r="O37" s="14">
        <f>'B原料'!O37+'P原料'!O37</f>
        <v>0</v>
      </c>
      <c r="P37" s="23">
        <f>'B原料'!P37+'P原料'!P37</f>
        <v>0</v>
      </c>
      <c r="Q37" s="36">
        <f>SUM(K37:P37)</f>
        <v>0</v>
      </c>
      <c r="R37" s="27">
        <f>Q37+J37</f>
        <v>0</v>
      </c>
      <c r="S37" s="7"/>
    </row>
    <row r="38" spans="1:19" s="8" customFormat="1" ht="16.5" customHeight="1">
      <c r="A38" s="105"/>
      <c r="B38" s="52" t="s">
        <v>10</v>
      </c>
      <c r="C38" s="52" t="s">
        <v>2</v>
      </c>
      <c r="D38" s="19">
        <f>'B原料'!D38+'P原料'!D38</f>
        <v>0</v>
      </c>
      <c r="E38" s="14">
        <f>'B原料'!E38+'P原料'!E38</f>
        <v>0</v>
      </c>
      <c r="F38" s="14">
        <f>'B原料'!F38+'P原料'!F38</f>
        <v>0</v>
      </c>
      <c r="G38" s="14">
        <f>'B原料'!G38+'P原料'!G38</f>
        <v>0</v>
      </c>
      <c r="H38" s="14">
        <f>'B原料'!H38+'P原料'!H38</f>
        <v>0</v>
      </c>
      <c r="I38" s="23">
        <f>'B原料'!I38+'P原料'!I38</f>
        <v>0</v>
      </c>
      <c r="J38" s="31">
        <f>SUM(D38:I38)</f>
        <v>0</v>
      </c>
      <c r="K38" s="27">
        <f>'B原料'!K38+'P原料'!K38</f>
        <v>0</v>
      </c>
      <c r="L38" s="14">
        <f>'B原料'!L38+'P原料'!L38</f>
        <v>0</v>
      </c>
      <c r="M38" s="14">
        <f>'B原料'!M38+'P原料'!M38</f>
        <v>0</v>
      </c>
      <c r="N38" s="14">
        <f>'B原料'!N38+'P原料'!N38</f>
        <v>0</v>
      </c>
      <c r="O38" s="14">
        <f>'B原料'!O38+'P原料'!O38</f>
        <v>0</v>
      </c>
      <c r="P38" s="23">
        <f>'B原料'!P38+'P原料'!P38</f>
        <v>0</v>
      </c>
      <c r="Q38" s="31">
        <f>SUM(K38:P38)</f>
        <v>0</v>
      </c>
      <c r="R38" s="27">
        <f>Q38+J38</f>
        <v>0</v>
      </c>
      <c r="S38" s="7"/>
    </row>
    <row r="39" spans="1:19" s="8" customFormat="1" ht="16.5" customHeight="1" thickBot="1">
      <c r="A39" s="106"/>
      <c r="B39" s="53" t="s">
        <v>18</v>
      </c>
      <c r="C39" s="54" t="s">
        <v>3</v>
      </c>
      <c r="D39" s="43" t="str">
        <f>IF(OR(D37=0,D38=0)," ",D38/D37*1000)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7"/>
    </row>
    <row r="40" spans="1:19" s="8" customFormat="1" ht="16.5" customHeight="1">
      <c r="A40" s="104" t="s">
        <v>11</v>
      </c>
      <c r="B40" s="85" t="s">
        <v>9</v>
      </c>
      <c r="C40" s="85" t="s">
        <v>1</v>
      </c>
      <c r="D40" s="18">
        <f>'B原料'!D40+'P原料'!D40</f>
        <v>0</v>
      </c>
      <c r="E40" s="14">
        <f>'B原料'!E40+'P原料'!E40</f>
        <v>0</v>
      </c>
      <c r="F40" s="14">
        <f>'B原料'!F40+'P原料'!F40</f>
        <v>0</v>
      </c>
      <c r="G40" s="14">
        <f>'B原料'!G40+'P原料'!G40</f>
        <v>0</v>
      </c>
      <c r="H40" s="14">
        <f>'B原料'!H40+'P原料'!H40</f>
        <v>0</v>
      </c>
      <c r="I40" s="23">
        <f>'B原料'!I40+'P原料'!I40</f>
        <v>0</v>
      </c>
      <c r="J40" s="36">
        <f>SUM(D40:I40)</f>
        <v>0</v>
      </c>
      <c r="K40" s="27">
        <f>'B原料'!K40+'P原料'!K40</f>
        <v>0</v>
      </c>
      <c r="L40" s="14">
        <f>'B原料'!L40+'P原料'!L40</f>
        <v>0</v>
      </c>
      <c r="M40" s="14">
        <f>'B原料'!M40+'P原料'!M40</f>
        <v>0</v>
      </c>
      <c r="N40" s="14">
        <f>'B原料'!N40+'P原料'!N40</f>
        <v>0</v>
      </c>
      <c r="O40" s="14">
        <f>'B原料'!O40+'P原料'!O40</f>
        <v>0</v>
      </c>
      <c r="P40" s="23">
        <f>'B原料'!P40+'P原料'!P40</f>
        <v>0</v>
      </c>
      <c r="Q40" s="36">
        <f>SUM(K40:P40)</f>
        <v>0</v>
      </c>
      <c r="R40" s="27">
        <f>Q40+J40</f>
        <v>0</v>
      </c>
      <c r="S40" s="7"/>
    </row>
    <row r="41" spans="1:19" s="8" customFormat="1" ht="16.5" customHeight="1">
      <c r="A41" s="105"/>
      <c r="B41" s="52" t="s">
        <v>10</v>
      </c>
      <c r="C41" s="52" t="s">
        <v>2</v>
      </c>
      <c r="D41" s="19">
        <f>'B原料'!D41+'P原料'!D41</f>
        <v>0</v>
      </c>
      <c r="E41" s="14">
        <f>'B原料'!E41+'P原料'!E41</f>
        <v>0</v>
      </c>
      <c r="F41" s="14">
        <f>'B原料'!F41+'P原料'!F41</f>
        <v>0</v>
      </c>
      <c r="G41" s="14">
        <f>'B原料'!G41+'P原料'!G41</f>
        <v>0</v>
      </c>
      <c r="H41" s="14">
        <f>'B原料'!H41+'P原料'!H41</f>
        <v>0</v>
      </c>
      <c r="I41" s="23">
        <f>'B原料'!I41+'P原料'!I41</f>
        <v>0</v>
      </c>
      <c r="J41" s="31">
        <f>SUM(D41:I41)</f>
        <v>0</v>
      </c>
      <c r="K41" s="27">
        <f>'B原料'!K41+'P原料'!K41</f>
        <v>0</v>
      </c>
      <c r="L41" s="14">
        <f>'B原料'!L41+'P原料'!L41</f>
        <v>0</v>
      </c>
      <c r="M41" s="14">
        <f>'B原料'!M41+'P原料'!M41</f>
        <v>0</v>
      </c>
      <c r="N41" s="14">
        <f>'B原料'!N41+'P原料'!N41</f>
        <v>0</v>
      </c>
      <c r="O41" s="14">
        <f>'B原料'!O41+'P原料'!O41</f>
        <v>0</v>
      </c>
      <c r="P41" s="23">
        <f>'B原料'!P41+'P原料'!P41</f>
        <v>0</v>
      </c>
      <c r="Q41" s="31">
        <f>SUM(K41:P41)</f>
        <v>0</v>
      </c>
      <c r="R41" s="27">
        <f>Q41+J41</f>
        <v>0</v>
      </c>
      <c r="S41" s="7"/>
    </row>
    <row r="42" spans="1:19" s="8" customFormat="1" ht="16.5" customHeight="1" thickBot="1">
      <c r="A42" s="106"/>
      <c r="B42" s="53" t="s">
        <v>18</v>
      </c>
      <c r="C42" s="54" t="s">
        <v>3</v>
      </c>
      <c r="D42" s="43" t="str">
        <f>IF(OR(D40=0,D41=0)," ",D41/D40*1000)</f>
        <v> </v>
      </c>
      <c r="E42" s="15" t="str">
        <f aca="true" t="shared" si="12" ref="E42:R42">IF(OR(E40=0,E41=0)," ",(E41/E40)*1000)</f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 t="str">
        <f t="shared" si="12"/>
        <v> </v>
      </c>
      <c r="J42" s="32" t="str">
        <f t="shared" si="12"/>
        <v> 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 t="str">
        <f t="shared" si="12"/>
        <v> </v>
      </c>
      <c r="S42" s="7"/>
    </row>
    <row r="43" spans="1:19" s="8" customFormat="1" ht="16.5" customHeight="1">
      <c r="A43" s="104" t="s">
        <v>49</v>
      </c>
      <c r="B43" s="85" t="s">
        <v>9</v>
      </c>
      <c r="C43" s="85" t="s">
        <v>1</v>
      </c>
      <c r="D43" s="18">
        <f>'B原料'!D43+'P原料'!D43</f>
        <v>0</v>
      </c>
      <c r="E43" s="14">
        <f>'B原料'!E43+'P原料'!E43</f>
        <v>0</v>
      </c>
      <c r="F43" s="14">
        <f>'B原料'!F43+'P原料'!F43</f>
        <v>0</v>
      </c>
      <c r="G43" s="14">
        <f>'B原料'!G43+'P原料'!G43</f>
        <v>0</v>
      </c>
      <c r="H43" s="14">
        <f>'B原料'!H43+'P原料'!H43</f>
        <v>0</v>
      </c>
      <c r="I43" s="23">
        <f>'B原料'!I43+'P原料'!I43</f>
        <v>0</v>
      </c>
      <c r="J43" s="36">
        <f>SUM(D43:I43)</f>
        <v>0</v>
      </c>
      <c r="K43" s="27">
        <f>'B原料'!K43+'P原料'!K43</f>
        <v>0</v>
      </c>
      <c r="L43" s="14">
        <f>'B原料'!L43+'P原料'!L43</f>
        <v>0</v>
      </c>
      <c r="M43" s="14">
        <f>'B原料'!M43+'P原料'!M43</f>
        <v>0</v>
      </c>
      <c r="N43" s="14">
        <f>'B原料'!N43+'P原料'!N43</f>
        <v>0</v>
      </c>
      <c r="O43" s="14">
        <f>'B原料'!O43+'P原料'!O43</f>
        <v>0</v>
      </c>
      <c r="P43" s="23">
        <f>'B原料'!P43+'P原料'!P43</f>
        <v>0</v>
      </c>
      <c r="Q43" s="36">
        <f>SUM(K43:P43)</f>
        <v>0</v>
      </c>
      <c r="R43" s="27">
        <f>Q43+J43</f>
        <v>0</v>
      </c>
      <c r="S43" s="7"/>
    </row>
    <row r="44" spans="1:19" s="8" customFormat="1" ht="16.5" customHeight="1">
      <c r="A44" s="105"/>
      <c r="B44" s="52" t="s">
        <v>10</v>
      </c>
      <c r="C44" s="52" t="s">
        <v>2</v>
      </c>
      <c r="D44" s="19">
        <f>'B原料'!D44+'P原料'!D44</f>
        <v>0</v>
      </c>
      <c r="E44" s="14">
        <f>'B原料'!E44+'P原料'!E44</f>
        <v>0</v>
      </c>
      <c r="F44" s="14">
        <f>'B原料'!F44+'P原料'!F44</f>
        <v>0</v>
      </c>
      <c r="G44" s="14">
        <f>'B原料'!G44+'P原料'!G44</f>
        <v>0</v>
      </c>
      <c r="H44" s="14">
        <f>'B原料'!H44+'P原料'!H44</f>
        <v>0</v>
      </c>
      <c r="I44" s="23">
        <f>'B原料'!I44+'P原料'!I44</f>
        <v>0</v>
      </c>
      <c r="J44" s="31">
        <f>SUM(D44:I44)</f>
        <v>0</v>
      </c>
      <c r="K44" s="27">
        <f>'B原料'!K44+'P原料'!K44</f>
        <v>0</v>
      </c>
      <c r="L44" s="14">
        <f>'B原料'!L44+'P原料'!L44</f>
        <v>0</v>
      </c>
      <c r="M44" s="14">
        <f>'B原料'!M44+'P原料'!M44</f>
        <v>0</v>
      </c>
      <c r="N44" s="14">
        <f>'B原料'!N44+'P原料'!N44</f>
        <v>0</v>
      </c>
      <c r="O44" s="14">
        <f>'B原料'!O44+'P原料'!O44</f>
        <v>0</v>
      </c>
      <c r="P44" s="23">
        <f>'B原料'!P44+'P原料'!P44</f>
        <v>0</v>
      </c>
      <c r="Q44" s="31">
        <f>SUM(K44:P44)</f>
        <v>0</v>
      </c>
      <c r="R44" s="27">
        <f>Q44+J44</f>
        <v>0</v>
      </c>
      <c r="S44" s="7"/>
    </row>
    <row r="45" spans="1:19" s="8" customFormat="1" ht="16.5" customHeight="1" thickBot="1">
      <c r="A45" s="106"/>
      <c r="B45" s="53" t="s">
        <v>18</v>
      </c>
      <c r="C45" s="54" t="s">
        <v>3</v>
      </c>
      <c r="D45" s="43" t="str">
        <f>IF(OR(D43=0,D44=0)," ",D44/D43*1000)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 t="str">
        <f t="shared" si="13"/>
        <v> </v>
      </c>
      <c r="S45" s="7"/>
    </row>
    <row r="46" spans="1:19" s="8" customFormat="1" ht="16.5" customHeight="1">
      <c r="A46" s="104" t="s">
        <v>12</v>
      </c>
      <c r="B46" s="52" t="s">
        <v>9</v>
      </c>
      <c r="C46" s="52" t="s">
        <v>1</v>
      </c>
      <c r="D46" s="18">
        <f>'B原料'!D46+'P原料'!D46</f>
        <v>0</v>
      </c>
      <c r="E46" s="14">
        <f>'B原料'!E46+'P原料'!E46</f>
        <v>0</v>
      </c>
      <c r="F46" s="14">
        <f>'B原料'!F46+'P原料'!F46</f>
        <v>0</v>
      </c>
      <c r="G46" s="14">
        <f>'B原料'!G46+'P原料'!G46</f>
        <v>0</v>
      </c>
      <c r="H46" s="14">
        <f>'B原料'!H46+'P原料'!H46</f>
        <v>0</v>
      </c>
      <c r="I46" s="23">
        <f>'B原料'!I46+'P原料'!I46</f>
        <v>0</v>
      </c>
      <c r="J46" s="36">
        <f>SUM(D46:I46)</f>
        <v>0</v>
      </c>
      <c r="K46" s="27">
        <f>'B原料'!K46+'P原料'!K46</f>
        <v>0</v>
      </c>
      <c r="L46" s="14">
        <f>'B原料'!L46+'P原料'!L46</f>
        <v>0</v>
      </c>
      <c r="M46" s="14">
        <f>'B原料'!M46+'P原料'!M46</f>
        <v>0</v>
      </c>
      <c r="N46" s="14">
        <f>'B原料'!N46+'P原料'!N46</f>
        <v>0</v>
      </c>
      <c r="O46" s="14">
        <f>'B原料'!O46+'P原料'!O46</f>
        <v>0</v>
      </c>
      <c r="P46" s="23">
        <f>'B原料'!P46+'P原料'!P46</f>
        <v>0</v>
      </c>
      <c r="Q46" s="36">
        <f>SUM(K46:P46)</f>
        <v>0</v>
      </c>
      <c r="R46" s="27">
        <f>Q46+J46</f>
        <v>0</v>
      </c>
      <c r="S46" s="7"/>
    </row>
    <row r="47" spans="1:18" ht="16.5" customHeight="1">
      <c r="A47" s="105"/>
      <c r="B47" s="52" t="s">
        <v>10</v>
      </c>
      <c r="C47" s="52" t="s">
        <v>2</v>
      </c>
      <c r="D47" s="19">
        <f>'B原料'!D47+'P原料'!D47</f>
        <v>0</v>
      </c>
      <c r="E47" s="14">
        <f>'B原料'!E47+'P原料'!E47</f>
        <v>0</v>
      </c>
      <c r="F47" s="14">
        <f>'B原料'!F47+'P原料'!F47</f>
        <v>0</v>
      </c>
      <c r="G47" s="14">
        <f>'B原料'!G47+'P原料'!G47</f>
        <v>0</v>
      </c>
      <c r="H47" s="14">
        <f>'B原料'!H47+'P原料'!H47</f>
        <v>0</v>
      </c>
      <c r="I47" s="23">
        <f>'B原料'!I47+'P原料'!I47</f>
        <v>0</v>
      </c>
      <c r="J47" s="31">
        <f>SUM(D47:I47)</f>
        <v>0</v>
      </c>
      <c r="K47" s="27">
        <f>'B原料'!K47+'P原料'!K47</f>
        <v>0</v>
      </c>
      <c r="L47" s="14">
        <f>'B原料'!L47+'P原料'!L47</f>
        <v>0</v>
      </c>
      <c r="M47" s="14">
        <f>'B原料'!M47+'P原料'!M47</f>
        <v>0</v>
      </c>
      <c r="N47" s="14">
        <f>'B原料'!N47+'P原料'!N47</f>
        <v>0</v>
      </c>
      <c r="O47" s="14">
        <f>'B原料'!O47+'P原料'!O47</f>
        <v>0</v>
      </c>
      <c r="P47" s="23">
        <f>'B原料'!P47+'P原料'!P47</f>
        <v>0</v>
      </c>
      <c r="Q47" s="31">
        <f>SUM(K47:P47)</f>
        <v>0</v>
      </c>
      <c r="R47" s="27">
        <f>Q47+J47</f>
        <v>0</v>
      </c>
    </row>
    <row r="48" spans="1:18" ht="16.5" customHeight="1" thickBot="1">
      <c r="A48" s="106"/>
      <c r="B48" s="53" t="s">
        <v>18</v>
      </c>
      <c r="C48" s="54" t="s">
        <v>3</v>
      </c>
      <c r="D48" s="43" t="str">
        <f>IF(OR(D46=0,D47=0)," ",D47/D46*1000)</f>
        <v> </v>
      </c>
      <c r="E48" s="15" t="str">
        <f aca="true" t="shared" si="14" ref="E48:R48">IF(OR(E46=0,E47=0)," ",(E47/E46)*1000)</f>
        <v> </v>
      </c>
      <c r="F48" s="15" t="str">
        <f t="shared" si="14"/>
        <v> </v>
      </c>
      <c r="G48" s="15" t="str">
        <f t="shared" si="14"/>
        <v> </v>
      </c>
      <c r="H48" s="15" t="str">
        <f t="shared" si="14"/>
        <v> </v>
      </c>
      <c r="I48" s="24" t="str">
        <f t="shared" si="14"/>
        <v> </v>
      </c>
      <c r="J48" s="32" t="str">
        <f t="shared" si="14"/>
        <v> </v>
      </c>
      <c r="K48" s="28" t="str">
        <f t="shared" si="14"/>
        <v> </v>
      </c>
      <c r="L48" s="15" t="str">
        <f t="shared" si="14"/>
        <v> </v>
      </c>
      <c r="M48" s="15" t="str">
        <f t="shared" si="14"/>
        <v> </v>
      </c>
      <c r="N48" s="15" t="str">
        <f t="shared" si="14"/>
        <v> </v>
      </c>
      <c r="O48" s="15" t="str">
        <f t="shared" si="14"/>
        <v> </v>
      </c>
      <c r="P48" s="24" t="str">
        <f t="shared" si="14"/>
        <v> </v>
      </c>
      <c r="Q48" s="32" t="str">
        <f t="shared" si="14"/>
        <v> </v>
      </c>
      <c r="R48" s="28" t="str">
        <f t="shared" si="14"/>
        <v> </v>
      </c>
    </row>
    <row r="49" spans="1:18" ht="16.5" customHeight="1">
      <c r="A49" s="108" t="s">
        <v>4</v>
      </c>
      <c r="B49" s="52" t="s">
        <v>9</v>
      </c>
      <c r="C49" s="52" t="s">
        <v>1</v>
      </c>
      <c r="D49" s="98">
        <f>D4+D7+D10+D13+D16+D19+D22+D25+D28+D31+D34+D40+D43+D46+D37</f>
        <v>14350</v>
      </c>
      <c r="E49" s="99">
        <f aca="true" t="shared" si="15" ref="E49:I50">E4+E7+E10+E13+E16+E19+E22+E25+E28+E31+E34+E40+E43+E46+E37</f>
        <v>62217</v>
      </c>
      <c r="F49" s="17">
        <f t="shared" si="15"/>
        <v>89897</v>
      </c>
      <c r="G49" s="17">
        <f t="shared" si="15"/>
        <v>28138</v>
      </c>
      <c r="H49" s="17">
        <f t="shared" si="15"/>
        <v>0</v>
      </c>
      <c r="I49" s="26">
        <f t="shared" si="15"/>
        <v>0</v>
      </c>
      <c r="J49" s="34">
        <f>SUM(D49:I49)</f>
        <v>194602</v>
      </c>
      <c r="K49" s="30">
        <f aca="true" t="shared" si="16" ref="K49:P50">K4+K7+K10+K13+K16+K19+K22+K25+K28+K31+K34+K40+K43+K46+K37</f>
        <v>0</v>
      </c>
      <c r="L49" s="17">
        <f t="shared" si="16"/>
        <v>0</v>
      </c>
      <c r="M49" s="17">
        <f t="shared" si="16"/>
        <v>0</v>
      </c>
      <c r="N49" s="17">
        <f t="shared" si="16"/>
        <v>0</v>
      </c>
      <c r="O49" s="99">
        <f t="shared" si="16"/>
        <v>0</v>
      </c>
      <c r="P49" s="101">
        <f t="shared" si="16"/>
        <v>0</v>
      </c>
      <c r="Q49" s="34">
        <f>SUM(K49:P49)</f>
        <v>0</v>
      </c>
      <c r="R49" s="30">
        <f>J49+Q49</f>
        <v>194602</v>
      </c>
    </row>
    <row r="50" spans="1:18" ht="16.5" customHeight="1">
      <c r="A50" s="108"/>
      <c r="B50" s="52" t="s">
        <v>10</v>
      </c>
      <c r="C50" s="52" t="s">
        <v>2</v>
      </c>
      <c r="D50" s="98">
        <f>D5+D8+D11+D14+D17+D20+D23+D26+D29+D32+D35+D41+D44+D47+D38</f>
        <v>898888</v>
      </c>
      <c r="E50" s="100">
        <f t="shared" si="15"/>
        <v>4007621</v>
      </c>
      <c r="F50" s="16">
        <f t="shared" si="15"/>
        <v>5981498</v>
      </c>
      <c r="G50" s="16">
        <f t="shared" si="15"/>
        <v>1785241</v>
      </c>
      <c r="H50" s="16">
        <f t="shared" si="15"/>
        <v>0</v>
      </c>
      <c r="I50" s="25">
        <f t="shared" si="15"/>
        <v>0</v>
      </c>
      <c r="J50" s="33">
        <f>SUM(D50:I50)</f>
        <v>12673248</v>
      </c>
      <c r="K50" s="29">
        <f t="shared" si="16"/>
        <v>0</v>
      </c>
      <c r="L50" s="16">
        <f t="shared" si="16"/>
        <v>0</v>
      </c>
      <c r="M50" s="16">
        <f t="shared" si="16"/>
        <v>0</v>
      </c>
      <c r="N50" s="16">
        <f t="shared" si="16"/>
        <v>0</v>
      </c>
      <c r="O50" s="102">
        <f t="shared" si="16"/>
        <v>0</v>
      </c>
      <c r="P50" s="103">
        <f t="shared" si="16"/>
        <v>0</v>
      </c>
      <c r="Q50" s="33">
        <f>SUM(K50:P50)</f>
        <v>0</v>
      </c>
      <c r="R50" s="29">
        <f>J50+Q50</f>
        <v>12673248</v>
      </c>
    </row>
    <row r="51" spans="1:18" ht="16.5" customHeight="1" thickBot="1">
      <c r="A51" s="109"/>
      <c r="B51" s="53" t="s">
        <v>18</v>
      </c>
      <c r="C51" s="54" t="s">
        <v>3</v>
      </c>
      <c r="D51" s="43">
        <f>IF(OR(D49=0,D50=0)," ",D50/D49*1000)</f>
        <v>62640.2787456446</v>
      </c>
      <c r="E51" s="15">
        <f>IF(OR(E49=0,E50=0)," ",E50/E49*1000)</f>
        <v>64413.60078435155</v>
      </c>
      <c r="F51" s="15">
        <f aca="true" t="shared" si="17" ref="F51:Q51">IF(OR(F49=0,F50=0)," ",(F50/F49)*1000)</f>
        <v>66537.23706019111</v>
      </c>
      <c r="G51" s="15">
        <f t="shared" si="17"/>
        <v>63445.90944630038</v>
      </c>
      <c r="H51" s="15" t="str">
        <f t="shared" si="17"/>
        <v> </v>
      </c>
      <c r="I51" s="24" t="str">
        <f t="shared" si="17"/>
        <v> </v>
      </c>
      <c r="J51" s="32">
        <f t="shared" si="17"/>
        <v>65123.93500580673</v>
      </c>
      <c r="K51" s="28" t="str">
        <f t="shared" si="17"/>
        <v> </v>
      </c>
      <c r="L51" s="15" t="str">
        <f t="shared" si="17"/>
        <v> </v>
      </c>
      <c r="M51" s="15" t="str">
        <f t="shared" si="17"/>
        <v> </v>
      </c>
      <c r="N51" s="15" t="str">
        <f t="shared" si="17"/>
        <v> </v>
      </c>
      <c r="O51" s="15" t="str">
        <f>IF(OR(O49=0,O50=0)," ",O50/O49*1000)</f>
        <v> </v>
      </c>
      <c r="P51" s="92" t="str">
        <f>IF(OR(P49=0,P50=0)," ",P50/P49*1000)</f>
        <v> </v>
      </c>
      <c r="Q51" s="32" t="str">
        <f t="shared" si="17"/>
        <v> </v>
      </c>
      <c r="R51" s="28">
        <f>IF(OR(R49=0,R50=0)," ",(R50/R49)*1000)</f>
        <v>65123.93500580673</v>
      </c>
    </row>
    <row r="52" spans="1:18" ht="15.75" thickBot="1">
      <c r="A52" s="111" t="s">
        <v>13</v>
      </c>
      <c r="B52" s="112"/>
      <c r="C52" s="113"/>
      <c r="D52" s="37">
        <f>'総合計'!D52</f>
        <v>119.9</v>
      </c>
      <c r="E52" s="38">
        <f>'総合計'!E52</f>
        <v>119.46</v>
      </c>
      <c r="F52" s="38">
        <f>'総合計'!F52</f>
        <v>122.95</v>
      </c>
      <c r="G52" s="38">
        <f>'総合計'!G52</f>
        <v>123.04</v>
      </c>
      <c r="H52" s="38">
        <f>'総合計'!H52</f>
        <v>0</v>
      </c>
      <c r="I52" s="39">
        <f>'総合計'!I52</f>
        <v>0</v>
      </c>
      <c r="J52" s="40">
        <f>'総合計'!J52</f>
        <v>0</v>
      </c>
      <c r="K52" s="41">
        <f>'総合計'!K52</f>
        <v>0</v>
      </c>
      <c r="L52" s="38">
        <f>'総合計'!L52</f>
        <v>0</v>
      </c>
      <c r="M52" s="38">
        <f>'総合計'!M52</f>
        <v>0</v>
      </c>
      <c r="N52" s="38">
        <f>'総合計'!N52</f>
        <v>0</v>
      </c>
      <c r="O52" s="38">
        <f>'総合計'!O52</f>
        <v>0</v>
      </c>
      <c r="P52" s="39">
        <f>'総合計'!P52</f>
        <v>0</v>
      </c>
      <c r="Q52" s="40">
        <f>'総合計'!Q52</f>
        <v>0</v>
      </c>
      <c r="R52" s="42">
        <f>'総合計'!R52</f>
        <v>0</v>
      </c>
    </row>
    <row r="53" spans="1:18" ht="16.5">
      <c r="A53" s="89" t="str">
        <f>'総合計'!A62</f>
        <v>※4月～6月は確報値。7月速報値。確報値速報値は修正される可能性があります</v>
      </c>
      <c r="B53" s="3"/>
      <c r="C53" s="3"/>
      <c r="D53" s="3"/>
      <c r="E53" s="3"/>
      <c r="F53" s="3"/>
      <c r="G53" s="3"/>
      <c r="H53" s="3"/>
      <c r="I53" s="3"/>
      <c r="J53" s="4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/>
    </row>
    <row r="55" spans="1:3" ht="12.75">
      <c r="A55" s="3"/>
      <c r="B55" s="3"/>
      <c r="C55" s="3"/>
    </row>
    <row r="62" ht="17.25" customHeight="1"/>
  </sheetData>
  <sheetProtection/>
  <mergeCells count="18">
    <mergeCell ref="A49:A51"/>
    <mergeCell ref="A52:C52"/>
    <mergeCell ref="A13:A15"/>
    <mergeCell ref="A16:A18"/>
    <mergeCell ref="A19:A21"/>
    <mergeCell ref="A22:A24"/>
    <mergeCell ref="A46:A48"/>
    <mergeCell ref="A31:A33"/>
    <mergeCell ref="D1:P1"/>
    <mergeCell ref="A4:A6"/>
    <mergeCell ref="A7:A9"/>
    <mergeCell ref="A10:A12"/>
    <mergeCell ref="A40:A42"/>
    <mergeCell ref="A43:A45"/>
    <mergeCell ref="A25:A27"/>
    <mergeCell ref="A28:A30"/>
    <mergeCell ref="A34:A36"/>
    <mergeCell ref="A37:A39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40" zoomScaleNormal="4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ht="27" customHeight="1">
      <c r="A1" s="45" t="s">
        <v>44</v>
      </c>
      <c r="B1" s="83" t="s">
        <v>37</v>
      </c>
      <c r="C1" s="46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23.25" customHeight="1" thickBot="1">
      <c r="A2" s="56" t="s">
        <v>4</v>
      </c>
      <c r="B2" s="5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44">
        <f>'総合計'!Q2</f>
        <v>42243</v>
      </c>
    </row>
    <row r="3" spans="1:19" ht="24" customHeight="1" thickBot="1">
      <c r="A3" s="50"/>
      <c r="B3" s="51"/>
      <c r="C3" s="51"/>
      <c r="D3" s="62" t="s">
        <v>25</v>
      </c>
      <c r="E3" s="64" t="s">
        <v>26</v>
      </c>
      <c r="F3" s="64" t="s">
        <v>27</v>
      </c>
      <c r="G3" s="64" t="s">
        <v>28</v>
      </c>
      <c r="H3" s="64" t="s">
        <v>29</v>
      </c>
      <c r="I3" s="65" t="s">
        <v>30</v>
      </c>
      <c r="J3" s="66" t="s">
        <v>14</v>
      </c>
      <c r="K3" s="65" t="s">
        <v>31</v>
      </c>
      <c r="L3" s="64" t="s">
        <v>32</v>
      </c>
      <c r="M3" s="64" t="s">
        <v>33</v>
      </c>
      <c r="N3" s="64" t="s">
        <v>34</v>
      </c>
      <c r="O3" s="64" t="s">
        <v>35</v>
      </c>
      <c r="P3" s="65" t="s">
        <v>36</v>
      </c>
      <c r="Q3" s="68" t="s">
        <v>15</v>
      </c>
      <c r="R3" s="69" t="s">
        <v>16</v>
      </c>
      <c r="S3" s="2"/>
    </row>
    <row r="4" spans="1:19" s="8" customFormat="1" ht="16.5" customHeight="1">
      <c r="A4" s="104" t="s">
        <v>17</v>
      </c>
      <c r="B4" s="52" t="s">
        <v>9</v>
      </c>
      <c r="C4" s="52" t="s">
        <v>1</v>
      </c>
      <c r="D4" s="18">
        <f>'P一般'!D4+'P原料'!D4</f>
        <v>48277</v>
      </c>
      <c r="E4" s="14">
        <f>'P一般'!E4+'P原料'!E4</f>
        <v>51601</v>
      </c>
      <c r="F4" s="14">
        <f>'P一般'!F4+'P原料'!F4</f>
        <v>128476</v>
      </c>
      <c r="G4" s="14">
        <f>'P一般'!G4+'P原料'!G4</f>
        <v>26239</v>
      </c>
      <c r="H4" s="14">
        <f>'P一般'!H4+'P原料'!H4</f>
        <v>0</v>
      </c>
      <c r="I4" s="23">
        <f>'P一般'!I4+'P原料'!I4</f>
        <v>0</v>
      </c>
      <c r="J4" s="36">
        <f>SUM(D4:I4)</f>
        <v>254593</v>
      </c>
      <c r="K4" s="27">
        <f>'P一般'!K4+'P原料'!K4</f>
        <v>0</v>
      </c>
      <c r="L4" s="14">
        <f>'P一般'!L4+'P原料'!L4</f>
        <v>0</v>
      </c>
      <c r="M4" s="14">
        <f>'P一般'!M4+'P原料'!M4</f>
        <v>0</v>
      </c>
      <c r="N4" s="14">
        <f>'P一般'!N4+'P原料'!N4</f>
        <v>0</v>
      </c>
      <c r="O4" s="14">
        <f>'P一般'!O4+'P原料'!O4</f>
        <v>0</v>
      </c>
      <c r="P4" s="23">
        <f>'P一般'!P4+'P原料'!P4</f>
        <v>0</v>
      </c>
      <c r="Q4" s="36">
        <f>SUM(K4:P4)</f>
        <v>0</v>
      </c>
      <c r="R4" s="27">
        <f>J4+Q4</f>
        <v>254593</v>
      </c>
      <c r="S4" s="7"/>
    </row>
    <row r="5" spans="1:19" s="8" customFormat="1" ht="16.5" customHeight="1">
      <c r="A5" s="105"/>
      <c r="B5" s="52" t="s">
        <v>10</v>
      </c>
      <c r="C5" s="52" t="s">
        <v>2</v>
      </c>
      <c r="D5" s="19">
        <f>'P一般'!D5+'P原料'!D5</f>
        <v>2994784</v>
      </c>
      <c r="E5" s="14">
        <f>'P一般'!E5+'P原料'!E5</f>
        <v>3254887</v>
      </c>
      <c r="F5" s="14">
        <f>'P一般'!F5+'P原料'!F5</f>
        <v>7736147</v>
      </c>
      <c r="G5" s="14">
        <f>'P一般'!G5+'P原料'!G5</f>
        <v>1472530</v>
      </c>
      <c r="H5" s="14">
        <f>'P一般'!H5+'P原料'!H5</f>
        <v>0</v>
      </c>
      <c r="I5" s="23">
        <f>'P一般'!I5+'P原料'!I5</f>
        <v>0</v>
      </c>
      <c r="J5" s="31">
        <f>SUM(D5:I5)</f>
        <v>15458348</v>
      </c>
      <c r="K5" s="27">
        <f>'P一般'!K5+'P原料'!K5</f>
        <v>0</v>
      </c>
      <c r="L5" s="14">
        <f>'P一般'!L5+'P原料'!L5</f>
        <v>0</v>
      </c>
      <c r="M5" s="14">
        <f>'P一般'!M5+'P原料'!M5</f>
        <v>0</v>
      </c>
      <c r="N5" s="14">
        <f>'P一般'!N5+'P原料'!N5</f>
        <v>0</v>
      </c>
      <c r="O5" s="14">
        <f>'P一般'!O5+'P原料'!O5</f>
        <v>0</v>
      </c>
      <c r="P5" s="23">
        <f>'P一般'!P5+'P原料'!P5</f>
        <v>0</v>
      </c>
      <c r="Q5" s="31">
        <f>SUM(K5:P5)</f>
        <v>0</v>
      </c>
      <c r="R5" s="27">
        <f>J5+Q5</f>
        <v>15458348</v>
      </c>
      <c r="S5" s="7"/>
    </row>
    <row r="6" spans="1:19" s="8" customFormat="1" ht="16.5" customHeight="1" thickBot="1">
      <c r="A6" s="106"/>
      <c r="B6" s="53" t="s">
        <v>18</v>
      </c>
      <c r="C6" s="54" t="s">
        <v>3</v>
      </c>
      <c r="D6" s="20">
        <f>IF(OR(D4=0,D5=0)," ",(D5/D4)*1000)</f>
        <v>62033.34921391139</v>
      </c>
      <c r="E6" s="15">
        <f aca="true" t="shared" si="0" ref="E6:R6">IF(OR(E4=0,E5=0)," ",(E5/E4)*1000)</f>
        <v>63077.982984825874</v>
      </c>
      <c r="F6" s="15">
        <f t="shared" si="0"/>
        <v>60214.72492916965</v>
      </c>
      <c r="G6" s="15">
        <f t="shared" si="0"/>
        <v>56119.89786196121</v>
      </c>
      <c r="H6" s="15" t="str">
        <f t="shared" si="0"/>
        <v> </v>
      </c>
      <c r="I6" s="24" t="str">
        <f t="shared" si="0"/>
        <v> </v>
      </c>
      <c r="J6" s="32">
        <f t="shared" si="0"/>
        <v>60717.8830525584</v>
      </c>
      <c r="K6" s="28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 t="str">
        <f t="shared" si="0"/>
        <v> </v>
      </c>
      <c r="R6" s="28">
        <f t="shared" si="0"/>
        <v>60717.8830525584</v>
      </c>
      <c r="S6" s="12">
        <f>IF(S4=0,"",(S5/S4)*1000)</f>
      </c>
    </row>
    <row r="7" spans="1:19" s="8" customFormat="1" ht="16.5" customHeight="1">
      <c r="A7" s="104" t="s">
        <v>19</v>
      </c>
      <c r="B7" s="52" t="s">
        <v>9</v>
      </c>
      <c r="C7" s="52" t="s">
        <v>1</v>
      </c>
      <c r="D7" s="18">
        <f>'P一般'!D7+'P原料'!D7</f>
        <v>102455</v>
      </c>
      <c r="E7" s="14">
        <f>'P一般'!E7+'P原料'!E7</f>
        <v>90041</v>
      </c>
      <c r="F7" s="14">
        <f>'P一般'!F7+'P原料'!F7</f>
        <v>79263</v>
      </c>
      <c r="G7" s="14">
        <f>'P一般'!G7+'P原料'!G7</f>
        <v>63890</v>
      </c>
      <c r="H7" s="14">
        <f>'P一般'!H7+'P原料'!H7</f>
        <v>0</v>
      </c>
      <c r="I7" s="23">
        <f>'P一般'!I7+'P原料'!I7</f>
        <v>0</v>
      </c>
      <c r="J7" s="36">
        <f>SUM(D7:I7)</f>
        <v>335649</v>
      </c>
      <c r="K7" s="27">
        <f>'P一般'!K7+'P原料'!K7</f>
        <v>0</v>
      </c>
      <c r="L7" s="14">
        <f>'P一般'!L7+'P原料'!L7</f>
        <v>0</v>
      </c>
      <c r="M7" s="14">
        <f>'P一般'!M7+'P原料'!M7</f>
        <v>0</v>
      </c>
      <c r="N7" s="14">
        <f>'P一般'!N7+'P原料'!N7</f>
        <v>0</v>
      </c>
      <c r="O7" s="14">
        <f>'P一般'!O7+'P原料'!O7</f>
        <v>0</v>
      </c>
      <c r="P7" s="23">
        <f>'P一般'!P7+'P原料'!P7</f>
        <v>0</v>
      </c>
      <c r="Q7" s="36">
        <f>SUM(K7:P7)</f>
        <v>0</v>
      </c>
      <c r="R7" s="27">
        <f>J7+Q7</f>
        <v>335649</v>
      </c>
      <c r="S7" s="7"/>
    </row>
    <row r="8" spans="1:19" s="8" customFormat="1" ht="16.5" customHeight="1">
      <c r="A8" s="105"/>
      <c r="B8" s="52" t="s">
        <v>10</v>
      </c>
      <c r="C8" s="52" t="s">
        <v>2</v>
      </c>
      <c r="D8" s="19">
        <f>'P一般'!D8+'P原料'!D8</f>
        <v>6618558</v>
      </c>
      <c r="E8" s="14">
        <f>'P一般'!E8+'P原料'!E8</f>
        <v>5612193</v>
      </c>
      <c r="F8" s="14">
        <f>'P一般'!F8+'P原料'!F8</f>
        <v>4860648</v>
      </c>
      <c r="G8" s="14">
        <f>'P一般'!G8+'P原料'!G8</f>
        <v>3538339</v>
      </c>
      <c r="H8" s="14">
        <f>'P一般'!H8+'P原料'!H8</f>
        <v>0</v>
      </c>
      <c r="I8" s="23">
        <f>'P一般'!I8+'P原料'!I8</f>
        <v>0</v>
      </c>
      <c r="J8" s="31">
        <f>SUM(D8:I8)</f>
        <v>20629738</v>
      </c>
      <c r="K8" s="27">
        <f>'P一般'!K8+'P原料'!K8</f>
        <v>0</v>
      </c>
      <c r="L8" s="14">
        <f>'P一般'!L8+'P原料'!L8</f>
        <v>0</v>
      </c>
      <c r="M8" s="14">
        <f>'P一般'!M8+'P原料'!M8</f>
        <v>0</v>
      </c>
      <c r="N8" s="14">
        <f>'P一般'!N8+'P原料'!N8</f>
        <v>0</v>
      </c>
      <c r="O8" s="14">
        <f>'P一般'!O8+'P原料'!O8</f>
        <v>0</v>
      </c>
      <c r="P8" s="23">
        <f>'P一般'!P8+'P原料'!P8</f>
        <v>0</v>
      </c>
      <c r="Q8" s="31">
        <f>SUM(K8:P8)</f>
        <v>0</v>
      </c>
      <c r="R8" s="27">
        <f>J8+Q8</f>
        <v>20629738</v>
      </c>
      <c r="S8" s="7"/>
    </row>
    <row r="9" spans="1:19" s="8" customFormat="1" ht="16.5" customHeight="1" thickBot="1">
      <c r="A9" s="106"/>
      <c r="B9" s="53" t="s">
        <v>18</v>
      </c>
      <c r="C9" s="54" t="s">
        <v>3</v>
      </c>
      <c r="D9" s="20">
        <f>IF(OR(D7=0,D8=0)," ",(D8/D7)*1000)</f>
        <v>64599.65838660875</v>
      </c>
      <c r="E9" s="15">
        <f aca="true" t="shared" si="1" ref="E9:R9">IF(OR(E7=0,E8=0)," ",(E8/E7)*1000)</f>
        <v>62329.30553858797</v>
      </c>
      <c r="F9" s="15">
        <f t="shared" si="1"/>
        <v>61323.03849210855</v>
      </c>
      <c r="G9" s="15">
        <f t="shared" si="1"/>
        <v>55381.73423070903</v>
      </c>
      <c r="H9" s="15" t="str">
        <f t="shared" si="1"/>
        <v> </v>
      </c>
      <c r="I9" s="24" t="str">
        <f t="shared" si="1"/>
        <v> </v>
      </c>
      <c r="J9" s="32">
        <f t="shared" si="1"/>
        <v>61462.23584756695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>
        <f t="shared" si="1"/>
        <v>61462.23584756695</v>
      </c>
      <c r="S9" s="7"/>
    </row>
    <row r="10" spans="1:19" s="8" customFormat="1" ht="16.5" customHeight="1">
      <c r="A10" s="104" t="s">
        <v>39</v>
      </c>
      <c r="B10" s="52" t="s">
        <v>9</v>
      </c>
      <c r="C10" s="52" t="s">
        <v>1</v>
      </c>
      <c r="D10" s="18">
        <f>'P一般'!D10+'P原料'!D10</f>
        <v>238748</v>
      </c>
      <c r="E10" s="14">
        <f>'P一般'!E10+'P原料'!E10</f>
        <v>126784</v>
      </c>
      <c r="F10" s="14">
        <f>'P一般'!F10+'P原料'!F10</f>
        <v>150546</v>
      </c>
      <c r="G10" s="14">
        <f>'P一般'!G10+'P原料'!G10</f>
        <v>99938</v>
      </c>
      <c r="H10" s="14">
        <f>'P一般'!H10+'P原料'!H10</f>
        <v>0</v>
      </c>
      <c r="I10" s="23">
        <f>'P一般'!I10+'P原料'!I10</f>
        <v>0</v>
      </c>
      <c r="J10" s="36">
        <f>SUM(D10:I10)</f>
        <v>616016</v>
      </c>
      <c r="K10" s="27">
        <f>'P一般'!K10+'P原料'!K10</f>
        <v>0</v>
      </c>
      <c r="L10" s="14">
        <f>'P一般'!L10+'P原料'!L10</f>
        <v>0</v>
      </c>
      <c r="M10" s="14">
        <f>'P一般'!M10+'P原料'!M10</f>
        <v>0</v>
      </c>
      <c r="N10" s="14">
        <f>'P一般'!N10+'P原料'!N10</f>
        <v>0</v>
      </c>
      <c r="O10" s="14">
        <f>'P一般'!O10+'P原料'!O10</f>
        <v>0</v>
      </c>
      <c r="P10" s="23">
        <f>'P一般'!P10+'P原料'!P10</f>
        <v>0</v>
      </c>
      <c r="Q10" s="36">
        <f>SUM(K10:P10)</f>
        <v>0</v>
      </c>
      <c r="R10" s="27">
        <f>J10+Q10</f>
        <v>616016</v>
      </c>
      <c r="S10" s="7"/>
    </row>
    <row r="11" spans="1:19" s="8" customFormat="1" ht="16.5" customHeight="1">
      <c r="A11" s="105"/>
      <c r="B11" s="52" t="s">
        <v>10</v>
      </c>
      <c r="C11" s="52" t="s">
        <v>2</v>
      </c>
      <c r="D11" s="19">
        <f>'P一般'!D11+'P原料'!D11</f>
        <v>15152045</v>
      </c>
      <c r="E11" s="14">
        <f>'P一般'!E11+'P原料'!E11</f>
        <v>7985986</v>
      </c>
      <c r="F11" s="14">
        <f>'P一般'!F11+'P原料'!F11</f>
        <v>9437011</v>
      </c>
      <c r="G11" s="14">
        <f>'P一般'!G11+'P原料'!G11</f>
        <v>6001432</v>
      </c>
      <c r="H11" s="14">
        <f>'P一般'!H11+'P原料'!H11</f>
        <v>0</v>
      </c>
      <c r="I11" s="23">
        <f>'P一般'!I11+'P原料'!I11</f>
        <v>0</v>
      </c>
      <c r="J11" s="31">
        <f>SUM(D11:I11)</f>
        <v>38576474</v>
      </c>
      <c r="K11" s="27">
        <f>'P一般'!K11+'P原料'!K11</f>
        <v>0</v>
      </c>
      <c r="L11" s="14">
        <f>'P一般'!L11+'P原料'!L11</f>
        <v>0</v>
      </c>
      <c r="M11" s="14">
        <f>'P一般'!M11+'P原料'!M11</f>
        <v>0</v>
      </c>
      <c r="N11" s="14">
        <f>'P一般'!N11+'P原料'!N11</f>
        <v>0</v>
      </c>
      <c r="O11" s="14">
        <f>'P一般'!O11+'P原料'!O11</f>
        <v>0</v>
      </c>
      <c r="P11" s="23">
        <f>'P一般'!P11+'P原料'!P11</f>
        <v>0</v>
      </c>
      <c r="Q11" s="31">
        <f>SUM(K11:P11)</f>
        <v>0</v>
      </c>
      <c r="R11" s="27">
        <f>J11+Q11</f>
        <v>38576474</v>
      </c>
      <c r="S11" s="7"/>
    </row>
    <row r="12" spans="1:19" s="8" customFormat="1" ht="16.5" customHeight="1" thickBot="1">
      <c r="A12" s="106"/>
      <c r="B12" s="53" t="s">
        <v>18</v>
      </c>
      <c r="C12" s="54" t="s">
        <v>3</v>
      </c>
      <c r="D12" s="20">
        <f>IF(OR(D10=0,D11=0)," ",(D11/D10)*1000)</f>
        <v>63464.59446780706</v>
      </c>
      <c r="E12" s="15">
        <f aca="true" t="shared" si="2" ref="E12:R12">IF(OR(E10=0,E11=0)," ",(E11/E10)*1000)</f>
        <v>62988.9102725896</v>
      </c>
      <c r="F12" s="15">
        <f t="shared" si="2"/>
        <v>62685.232420655484</v>
      </c>
      <c r="G12" s="15">
        <f t="shared" si="2"/>
        <v>60051.551962216574</v>
      </c>
      <c r="H12" s="15" t="str">
        <f t="shared" si="2"/>
        <v> </v>
      </c>
      <c r="I12" s="24" t="str">
        <f t="shared" si="2"/>
        <v> </v>
      </c>
      <c r="J12" s="32">
        <f t="shared" si="2"/>
        <v>62622.51954494688</v>
      </c>
      <c r="K12" s="28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 t="str">
        <f t="shared" si="2"/>
        <v> </v>
      </c>
      <c r="R12" s="28">
        <f t="shared" si="2"/>
        <v>62622.51954494688</v>
      </c>
      <c r="S12" s="12">
        <f>IF(S10=0,"",(S11/S10)*1000)</f>
      </c>
    </row>
    <row r="13" spans="1:19" s="8" customFormat="1" ht="16.5" customHeight="1">
      <c r="A13" s="104" t="s">
        <v>22</v>
      </c>
      <c r="B13" s="52" t="s">
        <v>9</v>
      </c>
      <c r="C13" s="52" t="s">
        <v>1</v>
      </c>
      <c r="D13" s="18">
        <f>'P一般'!D13+'P原料'!D13</f>
        <v>104971</v>
      </c>
      <c r="E13" s="14">
        <f>'P一般'!E13+'P原料'!E13</f>
        <v>109548</v>
      </c>
      <c r="F13" s="14">
        <f>'P一般'!F13+'P原料'!F13</f>
        <v>108899</v>
      </c>
      <c r="G13" s="14">
        <f>'P一般'!G13+'P原料'!G13</f>
        <v>127085</v>
      </c>
      <c r="H13" s="14">
        <f>'P一般'!H13+'P原料'!H13</f>
        <v>0</v>
      </c>
      <c r="I13" s="23">
        <f>'P一般'!I13+'P原料'!I13</f>
        <v>0</v>
      </c>
      <c r="J13" s="36">
        <f>SUM(D13:I13)</f>
        <v>450503</v>
      </c>
      <c r="K13" s="27">
        <f>'P一般'!K13+'P原料'!K13</f>
        <v>0</v>
      </c>
      <c r="L13" s="14">
        <f>'P一般'!L13+'P原料'!L13</f>
        <v>0</v>
      </c>
      <c r="M13" s="14">
        <f>'P一般'!M13+'P原料'!M13</f>
        <v>0</v>
      </c>
      <c r="N13" s="14">
        <f>'P一般'!N13+'P原料'!N13</f>
        <v>0</v>
      </c>
      <c r="O13" s="14">
        <f>'P一般'!O13+'P原料'!O13</f>
        <v>0</v>
      </c>
      <c r="P13" s="23">
        <f>'P一般'!P13+'P原料'!P13</f>
        <v>0</v>
      </c>
      <c r="Q13" s="36">
        <f>SUM(K13:P13)</f>
        <v>0</v>
      </c>
      <c r="R13" s="27">
        <f>J13+Q13</f>
        <v>450503</v>
      </c>
      <c r="S13" s="7"/>
    </row>
    <row r="14" spans="1:19" s="8" customFormat="1" ht="16.5" customHeight="1">
      <c r="A14" s="105"/>
      <c r="B14" s="52" t="s">
        <v>10</v>
      </c>
      <c r="C14" s="52" t="s">
        <v>2</v>
      </c>
      <c r="D14" s="19">
        <f>'P一般'!D14+'P原料'!D14</f>
        <v>6547873</v>
      </c>
      <c r="E14" s="14">
        <f>'P一般'!E14+'P原料'!E14</f>
        <v>6679801</v>
      </c>
      <c r="F14" s="14">
        <f>'P一般'!F14+'P原料'!F14</f>
        <v>6657646</v>
      </c>
      <c r="G14" s="14">
        <f>'P一般'!G14+'P原料'!G14</f>
        <v>7322741</v>
      </c>
      <c r="H14" s="14">
        <f>'P一般'!H14+'P原料'!H14</f>
        <v>0</v>
      </c>
      <c r="I14" s="23">
        <f>'P一般'!I14+'P原料'!I14</f>
        <v>0</v>
      </c>
      <c r="J14" s="31">
        <f>SUM(D14:I14)</f>
        <v>27208061</v>
      </c>
      <c r="K14" s="27">
        <f>'P一般'!K14+'P原料'!K14</f>
        <v>0</v>
      </c>
      <c r="L14" s="14">
        <f>'P一般'!L14+'P原料'!L14</f>
        <v>0</v>
      </c>
      <c r="M14" s="14">
        <f>'P一般'!M14+'P原料'!M14</f>
        <v>0</v>
      </c>
      <c r="N14" s="14">
        <f>'P一般'!N14+'P原料'!N14</f>
        <v>0</v>
      </c>
      <c r="O14" s="14">
        <f>'P一般'!O14+'P原料'!O14</f>
        <v>0</v>
      </c>
      <c r="P14" s="23">
        <f>'P一般'!P14+'P原料'!P14</f>
        <v>0</v>
      </c>
      <c r="Q14" s="31">
        <f>SUM(K14:P14)</f>
        <v>0</v>
      </c>
      <c r="R14" s="27">
        <f>J14+Q14</f>
        <v>27208061</v>
      </c>
      <c r="S14" s="7"/>
    </row>
    <row r="15" spans="1:19" s="8" customFormat="1" ht="16.5" customHeight="1" thickBot="1">
      <c r="A15" s="106"/>
      <c r="B15" s="53" t="s">
        <v>18</v>
      </c>
      <c r="C15" s="54" t="s">
        <v>3</v>
      </c>
      <c r="D15" s="20">
        <f>IF(OR(D13=0,D14=0)," ",(D14/D13)*1000)</f>
        <v>62377.923426470166</v>
      </c>
      <c r="E15" s="15">
        <f aca="true" t="shared" si="3" ref="E15:R15">IF(OR(E13=0,E14=0)," ",(E14/E13)*1000)</f>
        <v>60976.01964435681</v>
      </c>
      <c r="F15" s="15">
        <f t="shared" si="3"/>
        <v>61135.970027272975</v>
      </c>
      <c r="G15" s="15">
        <f t="shared" si="3"/>
        <v>57620.8128417988</v>
      </c>
      <c r="H15" s="15" t="str">
        <f t="shared" si="3"/>
        <v> </v>
      </c>
      <c r="I15" s="24" t="str">
        <f t="shared" si="3"/>
        <v> </v>
      </c>
      <c r="J15" s="32">
        <f t="shared" si="3"/>
        <v>60394.84975682737</v>
      </c>
      <c r="K15" s="28" t="str">
        <f t="shared" si="3"/>
        <v> </v>
      </c>
      <c r="L15" s="15" t="str">
        <f t="shared" si="3"/>
        <v> 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 t="str">
        <f t="shared" si="3"/>
        <v> </v>
      </c>
      <c r="R15" s="28">
        <f t="shared" si="3"/>
        <v>60394.84975682737</v>
      </c>
      <c r="S15" s="10"/>
    </row>
    <row r="16" spans="1:19" s="8" customFormat="1" ht="16.5" customHeight="1">
      <c r="A16" s="104" t="s">
        <v>20</v>
      </c>
      <c r="B16" s="52" t="s">
        <v>9</v>
      </c>
      <c r="C16" s="52" t="s">
        <v>1</v>
      </c>
      <c r="D16" s="18">
        <f>'P一般'!D16+'P原料'!D16</f>
        <v>22798</v>
      </c>
      <c r="E16" s="14">
        <f>'P一般'!E16+'P原料'!E16</f>
        <v>45883</v>
      </c>
      <c r="F16" s="14">
        <f>'P一般'!F16+'P原料'!F16</f>
        <v>0</v>
      </c>
      <c r="G16" s="14">
        <f>'P一般'!G16+'P原料'!G16</f>
        <v>22548</v>
      </c>
      <c r="H16" s="14">
        <f>'P一般'!H16+'P原料'!H16</f>
        <v>0</v>
      </c>
      <c r="I16" s="23">
        <f>'P一般'!I16+'P原料'!I16</f>
        <v>0</v>
      </c>
      <c r="J16" s="36">
        <f>SUM(D16:I16)</f>
        <v>91229</v>
      </c>
      <c r="K16" s="27">
        <f>'P一般'!K16+'P原料'!K16</f>
        <v>0</v>
      </c>
      <c r="L16" s="14">
        <f>'P一般'!L16+'P原料'!L16</f>
        <v>0</v>
      </c>
      <c r="M16" s="14">
        <f>'P一般'!M16+'P原料'!M16</f>
        <v>0</v>
      </c>
      <c r="N16" s="14">
        <f>'P一般'!N16+'P原料'!N16</f>
        <v>0</v>
      </c>
      <c r="O16" s="14">
        <f>'P一般'!O16+'P原料'!O16</f>
        <v>0</v>
      </c>
      <c r="P16" s="23">
        <f>'P一般'!P16+'P原料'!P16</f>
        <v>0</v>
      </c>
      <c r="Q16" s="36">
        <f>SUM(K16:P16)</f>
        <v>0</v>
      </c>
      <c r="R16" s="27">
        <f>J16+Q16</f>
        <v>91229</v>
      </c>
      <c r="S16" s="7"/>
    </row>
    <row r="17" spans="1:19" s="8" customFormat="1" ht="16.5" customHeight="1">
      <c r="A17" s="105"/>
      <c r="B17" s="52" t="s">
        <v>10</v>
      </c>
      <c r="C17" s="52" t="s">
        <v>2</v>
      </c>
      <c r="D17" s="19">
        <f>'P一般'!D17+'P原料'!D17</f>
        <v>1517145</v>
      </c>
      <c r="E17" s="14">
        <f>'P一般'!E17+'P原料'!E17</f>
        <v>2897003</v>
      </c>
      <c r="F17" s="14">
        <f>'P一般'!F17+'P原料'!F17</f>
        <v>0</v>
      </c>
      <c r="G17" s="14">
        <f>'P一般'!G17+'P原料'!G17</f>
        <v>1295842</v>
      </c>
      <c r="H17" s="14">
        <f>'P一般'!H17+'P原料'!H17</f>
        <v>0</v>
      </c>
      <c r="I17" s="23">
        <f>'P一般'!I17+'P原料'!I17</f>
        <v>0</v>
      </c>
      <c r="J17" s="31">
        <f>SUM(D17:I17)</f>
        <v>5709990</v>
      </c>
      <c r="K17" s="27">
        <f>'P一般'!K17+'P原料'!K17</f>
        <v>0</v>
      </c>
      <c r="L17" s="14">
        <f>'P一般'!L17+'P原料'!L17</f>
        <v>0</v>
      </c>
      <c r="M17" s="14">
        <f>'P一般'!M17+'P原料'!M17</f>
        <v>0</v>
      </c>
      <c r="N17" s="14">
        <f>'P一般'!N17+'P原料'!N17</f>
        <v>0</v>
      </c>
      <c r="O17" s="14">
        <f>'P一般'!O17+'P原料'!O17</f>
        <v>0</v>
      </c>
      <c r="P17" s="23">
        <f>'P一般'!P17+'P原料'!P17</f>
        <v>0</v>
      </c>
      <c r="Q17" s="31">
        <f>SUM(K17:P17)</f>
        <v>0</v>
      </c>
      <c r="R17" s="27">
        <f>J17+Q17</f>
        <v>5709990</v>
      </c>
      <c r="S17" s="7"/>
    </row>
    <row r="18" spans="1:19" s="8" customFormat="1" ht="16.5" customHeight="1" thickBot="1">
      <c r="A18" s="106"/>
      <c r="B18" s="53" t="s">
        <v>18</v>
      </c>
      <c r="C18" s="54" t="s">
        <v>3</v>
      </c>
      <c r="D18" s="20">
        <f>IF(OR(D16=0,D17=0)," ",(D17/D16)*1000)</f>
        <v>66547.2848495482</v>
      </c>
      <c r="E18" s="15">
        <f aca="true" t="shared" si="4" ref="E18:R18">IF(OR(E16=0,E17=0)," ",(E17/E16)*1000)</f>
        <v>63138.918553712705</v>
      </c>
      <c r="F18" s="15" t="str">
        <f t="shared" si="4"/>
        <v> </v>
      </c>
      <c r="G18" s="15">
        <f t="shared" si="4"/>
        <v>57470.37431257761</v>
      </c>
      <c r="H18" s="15" t="str">
        <f t="shared" si="4"/>
        <v> </v>
      </c>
      <c r="I18" s="24" t="str">
        <f t="shared" si="4"/>
        <v> </v>
      </c>
      <c r="J18" s="32">
        <f t="shared" si="4"/>
        <v>62589.63706716066</v>
      </c>
      <c r="K18" s="28" t="str">
        <f t="shared" si="4"/>
        <v> </v>
      </c>
      <c r="L18" s="15" t="str">
        <f t="shared" si="4"/>
        <v> 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24" t="str">
        <f t="shared" si="4"/>
        <v> </v>
      </c>
      <c r="Q18" s="32" t="str">
        <f t="shared" si="4"/>
        <v> </v>
      </c>
      <c r="R18" s="28">
        <f t="shared" si="4"/>
        <v>62589.63706716066</v>
      </c>
      <c r="S18" s="10"/>
    </row>
    <row r="19" spans="1:19" s="8" customFormat="1" ht="16.5" customHeight="1">
      <c r="A19" s="104" t="s">
        <v>38</v>
      </c>
      <c r="B19" s="52" t="s">
        <v>9</v>
      </c>
      <c r="C19" s="52" t="s">
        <v>1</v>
      </c>
      <c r="D19" s="18">
        <f>'P一般'!D19+'P原料'!D19</f>
        <v>0</v>
      </c>
      <c r="E19" s="14">
        <f>'P一般'!E19+'P原料'!E19</f>
        <v>0</v>
      </c>
      <c r="F19" s="14">
        <f>'P一般'!F19+'P原料'!F19</f>
        <v>0</v>
      </c>
      <c r="G19" s="14">
        <f>'P一般'!G19+'P原料'!G19</f>
        <v>0</v>
      </c>
      <c r="H19" s="14">
        <f>'P一般'!H19+'P原料'!H19</f>
        <v>0</v>
      </c>
      <c r="I19" s="23">
        <f>'P一般'!I19+'P原料'!I19</f>
        <v>0</v>
      </c>
      <c r="J19" s="36">
        <f>SUM(D19:I19)</f>
        <v>0</v>
      </c>
      <c r="K19" s="27">
        <f>'P一般'!K19+'P原料'!K19</f>
        <v>0</v>
      </c>
      <c r="L19" s="14">
        <f>'P一般'!L19+'P原料'!L19</f>
        <v>0</v>
      </c>
      <c r="M19" s="14">
        <f>'P一般'!M19+'P原料'!M19</f>
        <v>0</v>
      </c>
      <c r="N19" s="14">
        <f>'P一般'!N19+'P原料'!N19</f>
        <v>0</v>
      </c>
      <c r="O19" s="14">
        <f>'P一般'!O19+'P原料'!O19</f>
        <v>0</v>
      </c>
      <c r="P19" s="23">
        <f>'P一般'!P19+'P原料'!P19</f>
        <v>0</v>
      </c>
      <c r="Q19" s="36">
        <f>SUM(K19:P19)</f>
        <v>0</v>
      </c>
      <c r="R19" s="27">
        <f>J19+Q19</f>
        <v>0</v>
      </c>
      <c r="S19" s="7"/>
    </row>
    <row r="20" spans="1:19" s="8" customFormat="1" ht="16.5" customHeight="1">
      <c r="A20" s="105"/>
      <c r="B20" s="52" t="s">
        <v>10</v>
      </c>
      <c r="C20" s="52" t="s">
        <v>2</v>
      </c>
      <c r="D20" s="19">
        <f>'P一般'!D20+'P原料'!D20</f>
        <v>0</v>
      </c>
      <c r="E20" s="14">
        <f>'P一般'!E20+'P原料'!E20</f>
        <v>0</v>
      </c>
      <c r="F20" s="14">
        <f>'P一般'!F20+'P原料'!F20</f>
        <v>0</v>
      </c>
      <c r="G20" s="14">
        <f>'P一般'!G20+'P原料'!G20</f>
        <v>0</v>
      </c>
      <c r="H20" s="14">
        <f>'P一般'!H20+'P原料'!H20</f>
        <v>0</v>
      </c>
      <c r="I20" s="23">
        <f>'P一般'!I20+'P原料'!I20</f>
        <v>0</v>
      </c>
      <c r="J20" s="31">
        <f>SUM(D20:I20)</f>
        <v>0</v>
      </c>
      <c r="K20" s="27">
        <f>'P一般'!K20+'P原料'!K20</f>
        <v>0</v>
      </c>
      <c r="L20" s="14">
        <f>'P一般'!L20+'P原料'!L20</f>
        <v>0</v>
      </c>
      <c r="M20" s="14">
        <f>'P一般'!M20+'P原料'!M20</f>
        <v>0</v>
      </c>
      <c r="N20" s="14">
        <f>'P一般'!N20+'P原料'!N20</f>
        <v>0</v>
      </c>
      <c r="O20" s="14">
        <f>'P一般'!O20+'P原料'!O20</f>
        <v>0</v>
      </c>
      <c r="P20" s="23">
        <f>'P一般'!P20+'P原料'!P20</f>
        <v>0</v>
      </c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06"/>
      <c r="B21" s="53" t="s">
        <v>18</v>
      </c>
      <c r="C21" s="54" t="s">
        <v>3</v>
      </c>
      <c r="D21" s="20" t="str">
        <f>IF(OR(D19=0,D20=0)," ",(D20/D19)*1000)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24" t="str">
        <f t="shared" si="5"/>
        <v> </v>
      </c>
      <c r="J21" s="32" t="str">
        <f t="shared" si="5"/>
        <v> </v>
      </c>
      <c r="K21" s="28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24" t="str">
        <f t="shared" si="5"/>
        <v> </v>
      </c>
      <c r="Q21" s="32" t="str">
        <f t="shared" si="5"/>
        <v> </v>
      </c>
      <c r="R21" s="28" t="str">
        <f t="shared" si="5"/>
        <v> </v>
      </c>
      <c r="S21" s="10"/>
    </row>
    <row r="22" spans="1:19" s="8" customFormat="1" ht="16.5" customHeight="1">
      <c r="A22" s="104" t="s">
        <v>21</v>
      </c>
      <c r="B22" s="52" t="s">
        <v>9</v>
      </c>
      <c r="C22" s="52" t="s">
        <v>1</v>
      </c>
      <c r="D22" s="18">
        <f>'P一般'!D22+'P原料'!D22</f>
        <v>33704</v>
      </c>
      <c r="E22" s="14">
        <f>'P一般'!E22+'P原料'!E22</f>
        <v>0</v>
      </c>
      <c r="F22" s="14">
        <f>'P一般'!F22+'P原料'!F22</f>
        <v>23098</v>
      </c>
      <c r="G22" s="14">
        <f>'P一般'!G22+'P原料'!G22</f>
        <v>89424</v>
      </c>
      <c r="H22" s="14">
        <f>'P一般'!H22+'P原料'!H22</f>
        <v>0</v>
      </c>
      <c r="I22" s="23">
        <f>'P一般'!I22+'P原料'!I22</f>
        <v>0</v>
      </c>
      <c r="J22" s="36">
        <f>SUM(D22:I22)</f>
        <v>146226</v>
      </c>
      <c r="K22" s="27">
        <f>'P一般'!K22+'P原料'!K22</f>
        <v>0</v>
      </c>
      <c r="L22" s="14">
        <f>'P一般'!L22+'P原料'!L22</f>
        <v>0</v>
      </c>
      <c r="M22" s="14">
        <f>'P一般'!M22+'P原料'!M22</f>
        <v>0</v>
      </c>
      <c r="N22" s="14">
        <f>'P一般'!N22+'P原料'!N22</f>
        <v>0</v>
      </c>
      <c r="O22" s="14">
        <f>'P一般'!O22+'P原料'!O22</f>
        <v>0</v>
      </c>
      <c r="P22" s="23">
        <f>'P一般'!P22+'P原料'!P22</f>
        <v>0</v>
      </c>
      <c r="Q22" s="36">
        <f>SUM(K22:P22)</f>
        <v>0</v>
      </c>
      <c r="R22" s="27">
        <f>J22+Q22</f>
        <v>146226</v>
      </c>
      <c r="S22" s="7"/>
    </row>
    <row r="23" spans="1:19" s="8" customFormat="1" ht="16.5" customHeight="1">
      <c r="A23" s="105"/>
      <c r="B23" s="52" t="s">
        <v>10</v>
      </c>
      <c r="C23" s="52" t="s">
        <v>2</v>
      </c>
      <c r="D23" s="19">
        <f>'P一般'!D23+'P原料'!D23</f>
        <v>2111614</v>
      </c>
      <c r="E23" s="14">
        <f>'P一般'!E23+'P原料'!E23</f>
        <v>0</v>
      </c>
      <c r="F23" s="14">
        <f>'P一般'!F23+'P原料'!F23</f>
        <v>1434981</v>
      </c>
      <c r="G23" s="14">
        <f>'P一般'!G23+'P原料'!G23</f>
        <v>5193844</v>
      </c>
      <c r="H23" s="14">
        <f>'P一般'!H23+'P原料'!H23</f>
        <v>0</v>
      </c>
      <c r="I23" s="23">
        <f>'P一般'!I23+'P原料'!I23</f>
        <v>0</v>
      </c>
      <c r="J23" s="31">
        <f>SUM(D23:I23)</f>
        <v>8740439</v>
      </c>
      <c r="K23" s="27">
        <f>'P一般'!K23+'P原料'!K23</f>
        <v>0</v>
      </c>
      <c r="L23" s="14">
        <f>'P一般'!L23+'P原料'!L23</f>
        <v>0</v>
      </c>
      <c r="M23" s="14">
        <f>'P一般'!M23+'P原料'!M23</f>
        <v>0</v>
      </c>
      <c r="N23" s="14">
        <f>'P一般'!N23+'P原料'!N23</f>
        <v>0</v>
      </c>
      <c r="O23" s="14">
        <f>'P一般'!O23+'P原料'!O23</f>
        <v>0</v>
      </c>
      <c r="P23" s="23">
        <f>'P一般'!P23+'P原料'!P23</f>
        <v>0</v>
      </c>
      <c r="Q23" s="31">
        <f>SUM(K23:P23)</f>
        <v>0</v>
      </c>
      <c r="R23" s="27">
        <f>J23+Q23</f>
        <v>8740439</v>
      </c>
      <c r="S23" s="7"/>
    </row>
    <row r="24" spans="1:19" s="8" customFormat="1" ht="16.5" customHeight="1" thickBot="1">
      <c r="A24" s="106"/>
      <c r="B24" s="53" t="s">
        <v>18</v>
      </c>
      <c r="C24" s="54" t="s">
        <v>3</v>
      </c>
      <c r="D24" s="20">
        <f>IF(OR(D22=0,D23=0)," ",(D23/D22)*1000)</f>
        <v>62651.73273201994</v>
      </c>
      <c r="E24" s="15" t="str">
        <f aca="true" t="shared" si="6" ref="E24:R24">IF(OR(E22=0,E23=0)," ",(E23/E22)*1000)</f>
        <v> </v>
      </c>
      <c r="F24" s="15">
        <f t="shared" si="6"/>
        <v>62125.76846480215</v>
      </c>
      <c r="G24" s="15">
        <f t="shared" si="6"/>
        <v>58081.09679728038</v>
      </c>
      <c r="H24" s="15" t="str">
        <f t="shared" si="6"/>
        <v> </v>
      </c>
      <c r="I24" s="24" t="str">
        <f t="shared" si="6"/>
        <v> </v>
      </c>
      <c r="J24" s="32">
        <f t="shared" si="6"/>
        <v>59773.49445379071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>
        <f t="shared" si="6"/>
        <v>59773.49445379071</v>
      </c>
      <c r="S24" s="10"/>
    </row>
    <row r="25" spans="1:19" s="8" customFormat="1" ht="16.5" customHeight="1">
      <c r="A25" s="104" t="s">
        <v>48</v>
      </c>
      <c r="B25" s="52" t="s">
        <v>9</v>
      </c>
      <c r="C25" s="52" t="s">
        <v>1</v>
      </c>
      <c r="D25" s="18">
        <f>'P一般'!D25+'P原料'!D25</f>
        <v>33046</v>
      </c>
      <c r="E25" s="14">
        <f>'P一般'!E25+'P原料'!E25</f>
        <v>0</v>
      </c>
      <c r="F25" s="14">
        <f>'P一般'!F25+'P原料'!F25</f>
        <v>0</v>
      </c>
      <c r="G25" s="14">
        <f>'P一般'!G25+'P原料'!G25</f>
        <v>0</v>
      </c>
      <c r="H25" s="14">
        <f>'P一般'!H25+'P原料'!H25</f>
        <v>0</v>
      </c>
      <c r="I25" s="23">
        <f>'P一般'!I25+'P原料'!I25</f>
        <v>0</v>
      </c>
      <c r="J25" s="36">
        <f>SUM(D25:I25)</f>
        <v>33046</v>
      </c>
      <c r="K25" s="27">
        <f>'P一般'!K25+'P原料'!K25</f>
        <v>0</v>
      </c>
      <c r="L25" s="14">
        <f>'P一般'!L25+'P原料'!L25</f>
        <v>0</v>
      </c>
      <c r="M25" s="14">
        <f>'P一般'!M25+'P原料'!M25</f>
        <v>0</v>
      </c>
      <c r="N25" s="14">
        <f>'P一般'!N25+'P原料'!N25</f>
        <v>0</v>
      </c>
      <c r="O25" s="14">
        <f>'P一般'!O25+'P原料'!O25</f>
        <v>0</v>
      </c>
      <c r="P25" s="23">
        <f>'P一般'!P25+'P原料'!P25</f>
        <v>0</v>
      </c>
      <c r="Q25" s="36">
        <f>SUM(K25:P25)</f>
        <v>0</v>
      </c>
      <c r="R25" s="27">
        <f>J25+Q25</f>
        <v>33046</v>
      </c>
      <c r="S25" s="7"/>
    </row>
    <row r="26" spans="1:19" s="8" customFormat="1" ht="16.5" customHeight="1">
      <c r="A26" s="105"/>
      <c r="B26" s="52" t="s">
        <v>10</v>
      </c>
      <c r="C26" s="52" t="s">
        <v>2</v>
      </c>
      <c r="D26" s="19">
        <f>'P一般'!D26+'P原料'!D26</f>
        <v>2268555</v>
      </c>
      <c r="E26" s="14">
        <f>'P一般'!E26+'P原料'!E26</f>
        <v>0</v>
      </c>
      <c r="F26" s="14">
        <f>'P一般'!F26+'P原料'!F26</f>
        <v>0</v>
      </c>
      <c r="G26" s="14">
        <f>'P一般'!G26+'P原料'!G26</f>
        <v>0</v>
      </c>
      <c r="H26" s="14">
        <f>'P一般'!H26+'P原料'!H26</f>
        <v>0</v>
      </c>
      <c r="I26" s="23">
        <f>'P一般'!I26+'P原料'!I26</f>
        <v>0</v>
      </c>
      <c r="J26" s="31">
        <f>SUM(D26:I26)</f>
        <v>2268555</v>
      </c>
      <c r="K26" s="27">
        <f>'P一般'!K26+'P原料'!K26</f>
        <v>0</v>
      </c>
      <c r="L26" s="14">
        <f>'P一般'!L26+'P原料'!L26</f>
        <v>0</v>
      </c>
      <c r="M26" s="14">
        <f>'P一般'!M26+'P原料'!M26</f>
        <v>0</v>
      </c>
      <c r="N26" s="14">
        <f>'P一般'!N26+'P原料'!N26</f>
        <v>0</v>
      </c>
      <c r="O26" s="14">
        <f>'P一般'!O26+'P原料'!O26</f>
        <v>0</v>
      </c>
      <c r="P26" s="23">
        <f>'P一般'!P26+'P原料'!P26</f>
        <v>0</v>
      </c>
      <c r="Q26" s="31">
        <f>SUM(K26:P26)</f>
        <v>0</v>
      </c>
      <c r="R26" s="27">
        <f>J26+Q26</f>
        <v>2268555</v>
      </c>
      <c r="S26" s="7"/>
    </row>
    <row r="27" spans="1:19" s="8" customFormat="1" ht="16.5" customHeight="1" thickBot="1">
      <c r="A27" s="106"/>
      <c r="B27" s="53" t="s">
        <v>18</v>
      </c>
      <c r="C27" s="54" t="s">
        <v>3</v>
      </c>
      <c r="D27" s="20">
        <f>IF(OR(D25=0,D26=0)," ",(D26/D25)*1000)</f>
        <v>68648.3992011136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>
        <f t="shared" si="7"/>
        <v>68648.3992011136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>
        <f t="shared" si="7"/>
        <v>68648.3992011136</v>
      </c>
      <c r="S27" s="10"/>
    </row>
    <row r="28" spans="1:19" s="8" customFormat="1" ht="16.5" customHeight="1">
      <c r="A28" s="104" t="s">
        <v>51</v>
      </c>
      <c r="B28" s="52" t="s">
        <v>9</v>
      </c>
      <c r="C28" s="52" t="s">
        <v>1</v>
      </c>
      <c r="D28" s="18">
        <f>'P一般'!D28+'P原料'!D28</f>
        <v>33092</v>
      </c>
      <c r="E28" s="14">
        <f>'P一般'!E28+'P原料'!E28</f>
        <v>0</v>
      </c>
      <c r="F28" s="14">
        <f>'P一般'!F28+'P原料'!F28</f>
        <v>0</v>
      </c>
      <c r="G28" s="14">
        <f>'P一般'!G28+'P原料'!G28</f>
        <v>0</v>
      </c>
      <c r="H28" s="14">
        <f>'P一般'!H28+'P原料'!H28</f>
        <v>0</v>
      </c>
      <c r="I28" s="23">
        <f>'P一般'!I28+'P原料'!I28</f>
        <v>0</v>
      </c>
      <c r="J28" s="36">
        <f>SUM(D28:I28)</f>
        <v>33092</v>
      </c>
      <c r="K28" s="27">
        <f>'P一般'!K28+'P原料'!K28</f>
        <v>0</v>
      </c>
      <c r="L28" s="14">
        <f>'P一般'!L28+'P原料'!L28</f>
        <v>0</v>
      </c>
      <c r="M28" s="14">
        <f>'P一般'!M28+'P原料'!M28</f>
        <v>0</v>
      </c>
      <c r="N28" s="14">
        <f>'P一般'!N28+'P原料'!N28</f>
        <v>0</v>
      </c>
      <c r="O28" s="14">
        <f>'P一般'!O28+'P原料'!O28</f>
        <v>0</v>
      </c>
      <c r="P28" s="23">
        <f>'P一般'!P28+'P原料'!P28</f>
        <v>0</v>
      </c>
      <c r="Q28" s="36">
        <f>SUM(K28:P28)</f>
        <v>0</v>
      </c>
      <c r="R28" s="27">
        <f>J28+Q28</f>
        <v>33092</v>
      </c>
      <c r="S28" s="7"/>
    </row>
    <row r="29" spans="1:19" s="8" customFormat="1" ht="16.5" customHeight="1">
      <c r="A29" s="105"/>
      <c r="B29" s="52" t="s">
        <v>10</v>
      </c>
      <c r="C29" s="52" t="s">
        <v>2</v>
      </c>
      <c r="D29" s="19">
        <f>'P一般'!D29+'P原料'!D29</f>
        <v>2137909</v>
      </c>
      <c r="E29" s="14">
        <f>'P一般'!E29+'P原料'!E29</f>
        <v>0</v>
      </c>
      <c r="F29" s="14">
        <f>'P一般'!F29+'P原料'!F29</f>
        <v>0</v>
      </c>
      <c r="G29" s="14">
        <f>'P一般'!G29+'P原料'!G29</f>
        <v>0</v>
      </c>
      <c r="H29" s="14">
        <f>'P一般'!H29+'P原料'!H29</f>
        <v>0</v>
      </c>
      <c r="I29" s="23">
        <f>'P一般'!I29+'P原料'!I29</f>
        <v>0</v>
      </c>
      <c r="J29" s="31">
        <f>SUM(D29:I29)</f>
        <v>2137909</v>
      </c>
      <c r="K29" s="27">
        <f>'P一般'!K29+'P原料'!K29</f>
        <v>0</v>
      </c>
      <c r="L29" s="14">
        <f>'P一般'!L29+'P原料'!L29</f>
        <v>0</v>
      </c>
      <c r="M29" s="14">
        <f>'P一般'!M29+'P原料'!M29</f>
        <v>0</v>
      </c>
      <c r="N29" s="14">
        <f>'P一般'!N29+'P原料'!N29</f>
        <v>0</v>
      </c>
      <c r="O29" s="14">
        <f>'P一般'!O29+'P原料'!O29</f>
        <v>0</v>
      </c>
      <c r="P29" s="23">
        <f>'P一般'!P29+'P原料'!P29</f>
        <v>0</v>
      </c>
      <c r="Q29" s="31">
        <f>SUM(K29:P29)</f>
        <v>0</v>
      </c>
      <c r="R29" s="27">
        <f>J29+Q29</f>
        <v>2137909</v>
      </c>
      <c r="S29" s="7"/>
    </row>
    <row r="30" spans="1:19" s="8" customFormat="1" ht="16.5" customHeight="1" thickBot="1">
      <c r="A30" s="106"/>
      <c r="B30" s="53" t="s">
        <v>18</v>
      </c>
      <c r="C30" s="54" t="s">
        <v>3</v>
      </c>
      <c r="D30" s="20">
        <f>IF(OR(D28=0,D29=0)," ",(D29/D28)*1000)</f>
        <v>64605.01027438656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64605.01027438656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>
        <f t="shared" si="8"/>
        <v>64605.01027438656</v>
      </c>
      <c r="S30" s="10"/>
    </row>
    <row r="31" spans="1:19" s="8" customFormat="1" ht="16.5" customHeight="1">
      <c r="A31" s="104" t="s">
        <v>50</v>
      </c>
      <c r="B31" s="52" t="s">
        <v>9</v>
      </c>
      <c r="C31" s="52" t="s">
        <v>1</v>
      </c>
      <c r="D31" s="18">
        <f>'P一般'!D31+'P原料'!D31</f>
        <v>197869</v>
      </c>
      <c r="E31" s="14">
        <f>'P一般'!E31+'P原料'!E31</f>
        <v>132610</v>
      </c>
      <c r="F31" s="14">
        <f>'P一般'!F31+'P原料'!F31</f>
        <v>129954</v>
      </c>
      <c r="G31" s="14">
        <f>'P一般'!G31+'P原料'!G31</f>
        <v>142652</v>
      </c>
      <c r="H31" s="14">
        <f>'P一般'!H31+'P原料'!H31</f>
        <v>0</v>
      </c>
      <c r="I31" s="23">
        <f>'P一般'!I31+'P原料'!I31</f>
        <v>0</v>
      </c>
      <c r="J31" s="36">
        <f>SUM(D31:I31)</f>
        <v>603085</v>
      </c>
      <c r="K31" s="27">
        <f>'P一般'!K31+'P原料'!K31</f>
        <v>0</v>
      </c>
      <c r="L31" s="14">
        <f>'P一般'!L31+'P原料'!L31</f>
        <v>0</v>
      </c>
      <c r="M31" s="14">
        <f>'P一般'!M31+'P原料'!M31</f>
        <v>0</v>
      </c>
      <c r="N31" s="14">
        <f>'P一般'!N31+'P原料'!N31</f>
        <v>0</v>
      </c>
      <c r="O31" s="14">
        <f>'P一般'!O31+'P原料'!O31</f>
        <v>0</v>
      </c>
      <c r="P31" s="23">
        <f>'P一般'!P31+'P原料'!P31</f>
        <v>0</v>
      </c>
      <c r="Q31" s="36">
        <f>SUM(K31:P31)</f>
        <v>0</v>
      </c>
      <c r="R31" s="27">
        <f>J31+Q31</f>
        <v>603085</v>
      </c>
      <c r="S31" s="7"/>
    </row>
    <row r="32" spans="1:19" s="8" customFormat="1" ht="16.5" customHeight="1">
      <c r="A32" s="105"/>
      <c r="B32" s="52" t="s">
        <v>10</v>
      </c>
      <c r="C32" s="52" t="s">
        <v>2</v>
      </c>
      <c r="D32" s="19">
        <f>'P一般'!D32+'P原料'!D32</f>
        <v>12914798</v>
      </c>
      <c r="E32" s="14">
        <f>'P一般'!E32+'P原料'!E32</f>
        <v>7612793</v>
      </c>
      <c r="F32" s="14">
        <f>'P一般'!F32+'P原料'!F32</f>
        <v>7945642</v>
      </c>
      <c r="G32" s="14">
        <f>'P一般'!G32+'P原料'!G32</f>
        <v>7501586</v>
      </c>
      <c r="H32" s="14">
        <f>'P一般'!H32+'P原料'!H32</f>
        <v>0</v>
      </c>
      <c r="I32" s="23">
        <f>'P一般'!I32+'P原料'!I32</f>
        <v>0</v>
      </c>
      <c r="J32" s="31">
        <f>SUM(D32:I32)</f>
        <v>35974819</v>
      </c>
      <c r="K32" s="27">
        <f>'P一般'!K32+'P原料'!K32</f>
        <v>0</v>
      </c>
      <c r="L32" s="14">
        <f>'P一般'!L32+'P原料'!L32</f>
        <v>0</v>
      </c>
      <c r="M32" s="14">
        <f>'P一般'!M32+'P原料'!M32</f>
        <v>0</v>
      </c>
      <c r="N32" s="14">
        <f>'P一般'!N32+'P原料'!N32</f>
        <v>0</v>
      </c>
      <c r="O32" s="14">
        <f>'P一般'!O32+'P原料'!O32</f>
        <v>0</v>
      </c>
      <c r="P32" s="23">
        <f>'P一般'!P32+'P原料'!P32</f>
        <v>0</v>
      </c>
      <c r="Q32" s="31">
        <f>SUM(K32:P32)</f>
        <v>0</v>
      </c>
      <c r="R32" s="27">
        <f>J32+Q32</f>
        <v>35974819</v>
      </c>
      <c r="S32" s="7"/>
    </row>
    <row r="33" spans="1:19" s="8" customFormat="1" ht="16.5" customHeight="1" thickBot="1">
      <c r="A33" s="106"/>
      <c r="B33" s="53" t="s">
        <v>18</v>
      </c>
      <c r="C33" s="54" t="s">
        <v>3</v>
      </c>
      <c r="D33" s="20">
        <f>IF(OR(D31=0,D32=0)," ",(D32/D31)*1000)</f>
        <v>65269.435838863086</v>
      </c>
      <c r="E33" s="15">
        <f aca="true" t="shared" si="9" ref="E33:R33">IF(OR(E31=0,E32=0)," ",(E32/E31)*1000)</f>
        <v>57407.38255033557</v>
      </c>
      <c r="F33" s="15">
        <f t="shared" si="9"/>
        <v>61141.95792357296</v>
      </c>
      <c r="G33" s="15">
        <f t="shared" si="9"/>
        <v>52586.61638112329</v>
      </c>
      <c r="H33" s="15" t="str">
        <f t="shared" si="9"/>
        <v> </v>
      </c>
      <c r="I33" s="24" t="str">
        <f t="shared" si="9"/>
        <v> </v>
      </c>
      <c r="J33" s="32">
        <f t="shared" si="9"/>
        <v>59651.32444017013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>
        <f t="shared" si="9"/>
        <v>59651.32444017013</v>
      </c>
      <c r="S33" s="10"/>
    </row>
    <row r="34" spans="1:19" s="8" customFormat="1" ht="16.5" customHeight="1">
      <c r="A34" s="104" t="s">
        <v>52</v>
      </c>
      <c r="B34" s="52" t="s">
        <v>9</v>
      </c>
      <c r="C34" s="52" t="s">
        <v>1</v>
      </c>
      <c r="D34" s="18">
        <f>'P一般'!D34+'P原料'!D34</f>
        <v>0</v>
      </c>
      <c r="E34" s="14">
        <f>'P一般'!E34+'P原料'!E34</f>
        <v>0</v>
      </c>
      <c r="F34" s="14">
        <f>'P一般'!F34+'P原料'!F34</f>
        <v>0</v>
      </c>
      <c r="G34" s="14">
        <f>'P一般'!G34+'P原料'!G34</f>
        <v>0</v>
      </c>
      <c r="H34" s="14">
        <f>'P一般'!H34+'P原料'!H34</f>
        <v>0</v>
      </c>
      <c r="I34" s="23">
        <f>'P一般'!I34+'P原料'!I34</f>
        <v>0</v>
      </c>
      <c r="J34" s="36">
        <f>SUM(D34:I34)</f>
        <v>0</v>
      </c>
      <c r="K34" s="27">
        <f>'P一般'!K34+'P原料'!K34</f>
        <v>0</v>
      </c>
      <c r="L34" s="14">
        <f>'P一般'!L34+'P原料'!L34</f>
        <v>0</v>
      </c>
      <c r="M34" s="14">
        <f>'P一般'!M34+'P原料'!M34</f>
        <v>0</v>
      </c>
      <c r="N34" s="14">
        <f>'P一般'!N34+'P原料'!N34</f>
        <v>0</v>
      </c>
      <c r="O34" s="14">
        <f>'P一般'!O34+'P原料'!O34</f>
        <v>0</v>
      </c>
      <c r="P34" s="23">
        <f>'P一般'!P34+'P原料'!P34</f>
        <v>0</v>
      </c>
      <c r="Q34" s="36">
        <f>SUM(K34:P34)</f>
        <v>0</v>
      </c>
      <c r="R34" s="27">
        <f>J34+Q34</f>
        <v>0</v>
      </c>
      <c r="S34" s="10"/>
    </row>
    <row r="35" spans="1:19" s="8" customFormat="1" ht="16.5" customHeight="1">
      <c r="A35" s="105"/>
      <c r="B35" s="52" t="s">
        <v>10</v>
      </c>
      <c r="C35" s="52" t="s">
        <v>2</v>
      </c>
      <c r="D35" s="19">
        <f>'P一般'!D35+'P原料'!D35</f>
        <v>0</v>
      </c>
      <c r="E35" s="14">
        <f>'P一般'!E35+'P原料'!E35</f>
        <v>0</v>
      </c>
      <c r="F35" s="14">
        <f>'P一般'!F35+'P原料'!F35</f>
        <v>0</v>
      </c>
      <c r="G35" s="14">
        <f>'P一般'!G35+'P原料'!G35</f>
        <v>0</v>
      </c>
      <c r="H35" s="14">
        <f>'P一般'!H35+'P原料'!H35</f>
        <v>0</v>
      </c>
      <c r="I35" s="23">
        <f>'P一般'!I35+'P原料'!I35</f>
        <v>0</v>
      </c>
      <c r="J35" s="31">
        <f>SUM(D35:I35)</f>
        <v>0</v>
      </c>
      <c r="K35" s="27">
        <f>'P一般'!K35+'P原料'!K35</f>
        <v>0</v>
      </c>
      <c r="L35" s="14">
        <f>'P一般'!L35+'P原料'!L35</f>
        <v>0</v>
      </c>
      <c r="M35" s="14">
        <f>'P一般'!M35+'P原料'!M35</f>
        <v>0</v>
      </c>
      <c r="N35" s="14">
        <f>'P一般'!N35+'P原料'!N35</f>
        <v>0</v>
      </c>
      <c r="O35" s="14">
        <f>'P一般'!O35+'P原料'!O35</f>
        <v>0</v>
      </c>
      <c r="P35" s="23">
        <f>'P一般'!P35+'P原料'!P35</f>
        <v>0</v>
      </c>
      <c r="Q35" s="31">
        <f>SUM(K35:P35)</f>
        <v>0</v>
      </c>
      <c r="R35" s="27">
        <f>J35+Q35</f>
        <v>0</v>
      </c>
      <c r="S35" s="10"/>
    </row>
    <row r="36" spans="1:19" s="8" customFormat="1" ht="16.5" customHeight="1" thickBot="1">
      <c r="A36" s="106"/>
      <c r="B36" s="53" t="s">
        <v>18</v>
      </c>
      <c r="C36" s="54" t="s">
        <v>3</v>
      </c>
      <c r="D36" s="20" t="str">
        <f>IF(OR(D34=0,D35=0)," ",(D35/D34)*1000)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 t="str">
        <f t="shared" si="10"/>
        <v> </v>
      </c>
      <c r="S36" s="10"/>
    </row>
    <row r="37" spans="1:19" s="8" customFormat="1" ht="16.5" customHeight="1">
      <c r="A37" s="104" t="s">
        <v>53</v>
      </c>
      <c r="B37" s="85" t="s">
        <v>9</v>
      </c>
      <c r="C37" s="85" t="s">
        <v>1</v>
      </c>
      <c r="D37" s="18">
        <f>'P一般'!D37+'P原料'!D37</f>
        <v>0</v>
      </c>
      <c r="E37" s="14">
        <f>'P一般'!E37+'P原料'!E37</f>
        <v>0</v>
      </c>
      <c r="F37" s="14">
        <f>'P一般'!F37+'P原料'!F37</f>
        <v>0</v>
      </c>
      <c r="G37" s="14">
        <f>'P一般'!G37+'P原料'!G37</f>
        <v>0</v>
      </c>
      <c r="H37" s="14">
        <f>'P一般'!H37+'P原料'!H37</f>
        <v>0</v>
      </c>
      <c r="I37" s="23">
        <f>'P一般'!I37+'P原料'!I37</f>
        <v>0</v>
      </c>
      <c r="J37" s="36">
        <f>SUM(D37:I37)</f>
        <v>0</v>
      </c>
      <c r="K37" s="27">
        <f>'P一般'!K37+'P原料'!K37</f>
        <v>0</v>
      </c>
      <c r="L37" s="14">
        <f>'P一般'!L37+'P原料'!L37</f>
        <v>0</v>
      </c>
      <c r="M37" s="14">
        <f>'P一般'!M37+'P原料'!M37</f>
        <v>0</v>
      </c>
      <c r="N37" s="14">
        <f>'P一般'!N37+'P原料'!N37</f>
        <v>0</v>
      </c>
      <c r="O37" s="14">
        <f>'P一般'!O37+'P原料'!O37</f>
        <v>0</v>
      </c>
      <c r="P37" s="23">
        <f>'P一般'!P37+'P原料'!P37</f>
        <v>0</v>
      </c>
      <c r="Q37" s="36">
        <f>SUM(K37:P37)</f>
        <v>0</v>
      </c>
      <c r="R37" s="27">
        <f>J37+Q37</f>
        <v>0</v>
      </c>
      <c r="S37" s="7"/>
    </row>
    <row r="38" spans="1:19" s="8" customFormat="1" ht="16.5" customHeight="1">
      <c r="A38" s="105"/>
      <c r="B38" s="52" t="s">
        <v>10</v>
      </c>
      <c r="C38" s="52" t="s">
        <v>2</v>
      </c>
      <c r="D38" s="19">
        <f>'P一般'!D38+'P原料'!D38</f>
        <v>0</v>
      </c>
      <c r="E38" s="14">
        <f>'P一般'!E38+'P原料'!E38</f>
        <v>0</v>
      </c>
      <c r="F38" s="14">
        <f>'P一般'!F38+'P原料'!F38</f>
        <v>0</v>
      </c>
      <c r="G38" s="14">
        <f>'P一般'!G38+'P原料'!G38</f>
        <v>0</v>
      </c>
      <c r="H38" s="14">
        <f>'P一般'!H38+'P原料'!H38</f>
        <v>0</v>
      </c>
      <c r="I38" s="23">
        <f>'P一般'!I38+'P原料'!I38</f>
        <v>0</v>
      </c>
      <c r="J38" s="31">
        <f>SUM(D38:I38)</f>
        <v>0</v>
      </c>
      <c r="K38" s="27">
        <f>'P一般'!K38+'P原料'!K38</f>
        <v>0</v>
      </c>
      <c r="L38" s="14">
        <f>'P一般'!L38+'P原料'!L38</f>
        <v>0</v>
      </c>
      <c r="M38" s="14">
        <f>'P一般'!M38+'P原料'!M38</f>
        <v>0</v>
      </c>
      <c r="N38" s="14">
        <f>'P一般'!N38+'P原料'!N38</f>
        <v>0</v>
      </c>
      <c r="O38" s="14">
        <f>'P一般'!O38+'P原料'!O38</f>
        <v>0</v>
      </c>
      <c r="P38" s="23">
        <f>'P一般'!P38+'P原料'!P38</f>
        <v>0</v>
      </c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06"/>
      <c r="B39" s="53" t="s">
        <v>18</v>
      </c>
      <c r="C39" s="54" t="s">
        <v>3</v>
      </c>
      <c r="D39" s="20" t="str">
        <f>IF(OR(D37=0,D38=0)," ",(D38/D37)*1000)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10"/>
    </row>
    <row r="40" spans="1:19" s="8" customFormat="1" ht="16.5" customHeight="1">
      <c r="A40" s="104" t="s">
        <v>11</v>
      </c>
      <c r="B40" s="85" t="s">
        <v>9</v>
      </c>
      <c r="C40" s="85" t="s">
        <v>1</v>
      </c>
      <c r="D40" s="18">
        <f>'P一般'!D40+'P原料'!D40</f>
        <v>826</v>
      </c>
      <c r="E40" s="14">
        <f>'P一般'!E40+'P原料'!E40</f>
        <v>822</v>
      </c>
      <c r="F40" s="14">
        <f>'P一般'!F40+'P原料'!F40</f>
        <v>810</v>
      </c>
      <c r="G40" s="14">
        <f>'P一般'!G40+'P原料'!G40</f>
        <v>801</v>
      </c>
      <c r="H40" s="14">
        <f>'P一般'!H40+'P原料'!H40</f>
        <v>0</v>
      </c>
      <c r="I40" s="23">
        <f>'P一般'!I40+'P原料'!I40</f>
        <v>0</v>
      </c>
      <c r="J40" s="36">
        <f>SUM(D40:I40)</f>
        <v>3259</v>
      </c>
      <c r="K40" s="27">
        <f>'P一般'!K40+'P原料'!K40</f>
        <v>0</v>
      </c>
      <c r="L40" s="14">
        <f>'P一般'!L40+'P原料'!L40</f>
        <v>0</v>
      </c>
      <c r="M40" s="14">
        <f>'P一般'!M40+'P原料'!M40</f>
        <v>0</v>
      </c>
      <c r="N40" s="14">
        <f>'P一般'!N40+'P原料'!N40</f>
        <v>0</v>
      </c>
      <c r="O40" s="14">
        <f>'P一般'!O40+'P原料'!O40</f>
        <v>0</v>
      </c>
      <c r="P40" s="23">
        <f>'P一般'!P40+'P原料'!P40</f>
        <v>0</v>
      </c>
      <c r="Q40" s="36">
        <f>SUM(K40:P40)</f>
        <v>0</v>
      </c>
      <c r="R40" s="27">
        <f>J40+Q40</f>
        <v>3259</v>
      </c>
      <c r="S40" s="7"/>
    </row>
    <row r="41" spans="1:19" s="8" customFormat="1" ht="16.5" customHeight="1">
      <c r="A41" s="105"/>
      <c r="B41" s="52" t="s">
        <v>10</v>
      </c>
      <c r="C41" s="52" t="s">
        <v>2</v>
      </c>
      <c r="D41" s="19">
        <f>'P一般'!D41+'P原料'!D41</f>
        <v>60994</v>
      </c>
      <c r="E41" s="14">
        <f>'P一般'!E41+'P原料'!E41</f>
        <v>56983</v>
      </c>
      <c r="F41" s="14">
        <f>'P一般'!F41+'P原料'!F41</f>
        <v>58629</v>
      </c>
      <c r="G41" s="14">
        <f>'P一般'!G41+'P原料'!G41</f>
        <v>50857</v>
      </c>
      <c r="H41" s="14">
        <f>'P一般'!H41+'P原料'!H41</f>
        <v>0</v>
      </c>
      <c r="I41" s="23">
        <f>'P一般'!I41+'P原料'!I41</f>
        <v>0</v>
      </c>
      <c r="J41" s="31">
        <f>SUM(D41:I41)</f>
        <v>227463</v>
      </c>
      <c r="K41" s="27">
        <f>'P一般'!K41+'P原料'!K41</f>
        <v>0</v>
      </c>
      <c r="L41" s="14">
        <f>'P一般'!L41+'P原料'!L41</f>
        <v>0</v>
      </c>
      <c r="M41" s="14">
        <f>'P一般'!M41+'P原料'!M41</f>
        <v>0</v>
      </c>
      <c r="N41" s="14">
        <f>'P一般'!N41+'P原料'!N41</f>
        <v>0</v>
      </c>
      <c r="O41" s="14">
        <f>'P一般'!O41+'P原料'!O41</f>
        <v>0</v>
      </c>
      <c r="P41" s="23">
        <f>'P一般'!P41+'P原料'!P41</f>
        <v>0</v>
      </c>
      <c r="Q41" s="31">
        <f>SUM(K41:P41)</f>
        <v>0</v>
      </c>
      <c r="R41" s="27">
        <f>J41+Q41</f>
        <v>227463</v>
      </c>
      <c r="S41" s="7"/>
    </row>
    <row r="42" spans="1:19" s="8" customFormat="1" ht="16.5" customHeight="1" thickBot="1">
      <c r="A42" s="106"/>
      <c r="B42" s="53" t="s">
        <v>18</v>
      </c>
      <c r="C42" s="54" t="s">
        <v>3</v>
      </c>
      <c r="D42" s="20">
        <f>IF(OR(D40=0,D41=0)," ",(D41/D40)*1000)</f>
        <v>73842.61501210653</v>
      </c>
      <c r="E42" s="15">
        <f aca="true" t="shared" si="12" ref="E42:R42">IF(OR(E40=0,E41=0)," ",(E41/E40)*1000)</f>
        <v>69322.38442822384</v>
      </c>
      <c r="F42" s="15">
        <f t="shared" si="12"/>
        <v>72381.48148148149</v>
      </c>
      <c r="G42" s="15">
        <f t="shared" si="12"/>
        <v>63491.88514357054</v>
      </c>
      <c r="H42" s="15" t="str">
        <f t="shared" si="12"/>
        <v> </v>
      </c>
      <c r="I42" s="24" t="str">
        <f t="shared" si="12"/>
        <v> </v>
      </c>
      <c r="J42" s="32">
        <f t="shared" si="12"/>
        <v>69795.33599263578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>
        <f t="shared" si="12"/>
        <v>69795.33599263578</v>
      </c>
      <c r="S42" s="10"/>
    </row>
    <row r="43" spans="1:19" s="8" customFormat="1" ht="16.5" customHeight="1">
      <c r="A43" s="104" t="s">
        <v>49</v>
      </c>
      <c r="B43" s="85" t="s">
        <v>9</v>
      </c>
      <c r="C43" s="85" t="s">
        <v>1</v>
      </c>
      <c r="D43" s="18">
        <f>'P一般'!D43+'P原料'!D43</f>
        <v>0</v>
      </c>
      <c r="E43" s="14">
        <f>'P一般'!E43+'P原料'!E43</f>
        <v>0</v>
      </c>
      <c r="F43" s="14">
        <f>'P一般'!F43+'P原料'!F43</f>
        <v>0</v>
      </c>
      <c r="G43" s="14">
        <f>'P一般'!G43+'P原料'!G43</f>
        <v>0</v>
      </c>
      <c r="H43" s="14">
        <f>'P一般'!H43+'P原料'!H43</f>
        <v>0</v>
      </c>
      <c r="I43" s="23">
        <f>'P一般'!I43+'P原料'!I43</f>
        <v>0</v>
      </c>
      <c r="J43" s="36">
        <f>SUM(D43:I43)</f>
        <v>0</v>
      </c>
      <c r="K43" s="27">
        <f>'P一般'!K43+'P原料'!K43</f>
        <v>0</v>
      </c>
      <c r="L43" s="14">
        <f>'P一般'!L43+'P原料'!L43</f>
        <v>0</v>
      </c>
      <c r="M43" s="14">
        <f>'P一般'!M43+'P原料'!M43</f>
        <v>0</v>
      </c>
      <c r="N43" s="14">
        <f>'P一般'!N43+'P原料'!N43</f>
        <v>0</v>
      </c>
      <c r="O43" s="14">
        <f>'P一般'!O43+'P原料'!O43</f>
        <v>0</v>
      </c>
      <c r="P43" s="23">
        <f>'P一般'!P43+'P原料'!P43</f>
        <v>0</v>
      </c>
      <c r="Q43" s="36">
        <f>SUM(K43:P43)</f>
        <v>0</v>
      </c>
      <c r="R43" s="27">
        <f>J43+Q43</f>
        <v>0</v>
      </c>
      <c r="S43" s="7"/>
    </row>
    <row r="44" spans="1:19" s="8" customFormat="1" ht="16.5" customHeight="1">
      <c r="A44" s="105"/>
      <c r="B44" s="52" t="s">
        <v>10</v>
      </c>
      <c r="C44" s="52" t="s">
        <v>2</v>
      </c>
      <c r="D44" s="19">
        <f>'P一般'!D44+'P原料'!D44</f>
        <v>0</v>
      </c>
      <c r="E44" s="14">
        <f>'P一般'!E44+'P原料'!E44</f>
        <v>0</v>
      </c>
      <c r="F44" s="14">
        <f>'P一般'!F44+'P原料'!F44</f>
        <v>0</v>
      </c>
      <c r="G44" s="14">
        <f>'P一般'!G44+'P原料'!G44</f>
        <v>0</v>
      </c>
      <c r="H44" s="14">
        <f>'P一般'!H44+'P原料'!H44</f>
        <v>0</v>
      </c>
      <c r="I44" s="23">
        <f>'P一般'!I44+'P原料'!I44</f>
        <v>0</v>
      </c>
      <c r="J44" s="31">
        <f>SUM(D44:I44)</f>
        <v>0</v>
      </c>
      <c r="K44" s="27">
        <f>'P一般'!K44+'P原料'!K44</f>
        <v>0</v>
      </c>
      <c r="L44" s="14">
        <f>'P一般'!L44+'P原料'!L44</f>
        <v>0</v>
      </c>
      <c r="M44" s="14">
        <f>'P一般'!M44+'P原料'!M44</f>
        <v>0</v>
      </c>
      <c r="N44" s="14">
        <f>'P一般'!N44+'P原料'!N44</f>
        <v>0</v>
      </c>
      <c r="O44" s="14">
        <f>'P一般'!O44+'P原料'!O44</f>
        <v>0</v>
      </c>
      <c r="P44" s="23">
        <f>'P一般'!P44+'P原料'!P44</f>
        <v>0</v>
      </c>
      <c r="Q44" s="31">
        <f>SUM(K44:P44)</f>
        <v>0</v>
      </c>
      <c r="R44" s="27">
        <f>J44+Q44</f>
        <v>0</v>
      </c>
      <c r="S44" s="7"/>
    </row>
    <row r="45" spans="1:19" s="8" customFormat="1" ht="16.5" customHeight="1" thickBot="1">
      <c r="A45" s="106"/>
      <c r="B45" s="53" t="s">
        <v>18</v>
      </c>
      <c r="C45" s="54" t="s">
        <v>3</v>
      </c>
      <c r="D45" s="20" t="str">
        <f>IF(OR(D43=0,D44=0)," ",(D44/D43)*1000)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 t="str">
        <f t="shared" si="13"/>
        <v> </v>
      </c>
      <c r="S45" s="10"/>
    </row>
    <row r="46" spans="1:19" s="8" customFormat="1" ht="16.5" customHeight="1">
      <c r="A46" s="104" t="s">
        <v>12</v>
      </c>
      <c r="B46" s="52" t="s">
        <v>9</v>
      </c>
      <c r="C46" s="52" t="s">
        <v>1</v>
      </c>
      <c r="D46" s="18">
        <f>'P一般'!D46+'P原料'!D46</f>
        <v>0</v>
      </c>
      <c r="E46" s="14">
        <f>'P一般'!E46+'P原料'!E46</f>
        <v>0</v>
      </c>
      <c r="F46" s="14">
        <f>'P一般'!F46+'P原料'!F46</f>
        <v>644</v>
      </c>
      <c r="G46" s="14">
        <f>'P一般'!G46+'P原料'!G46</f>
        <v>0</v>
      </c>
      <c r="H46" s="14">
        <f>'P一般'!H46+'P原料'!H46</f>
        <v>0</v>
      </c>
      <c r="I46" s="23">
        <f>'P一般'!I46+'P原料'!I46</f>
        <v>0</v>
      </c>
      <c r="J46" s="36">
        <f>SUM(D46:I46)</f>
        <v>644</v>
      </c>
      <c r="K46" s="27">
        <f>'P一般'!K46+'P原料'!K46</f>
        <v>0</v>
      </c>
      <c r="L46" s="14">
        <f>'P一般'!L46+'P原料'!L46</f>
        <v>0</v>
      </c>
      <c r="M46" s="14">
        <f>'P一般'!M46+'P原料'!M46</f>
        <v>0</v>
      </c>
      <c r="N46" s="14">
        <f>'P一般'!N46+'P原料'!N46</f>
        <v>0</v>
      </c>
      <c r="O46" s="14">
        <f>'P一般'!O46+'P原料'!O46</f>
        <v>0</v>
      </c>
      <c r="P46" s="23">
        <f>'P一般'!P46+'P原料'!P46</f>
        <v>0</v>
      </c>
      <c r="Q46" s="36">
        <f>SUM(K46:P46)</f>
        <v>0</v>
      </c>
      <c r="R46" s="27">
        <f>J46+Q46</f>
        <v>644</v>
      </c>
      <c r="S46" s="7"/>
    </row>
    <row r="47" spans="1:18" ht="16.5" customHeight="1">
      <c r="A47" s="105"/>
      <c r="B47" s="52" t="s">
        <v>10</v>
      </c>
      <c r="C47" s="52" t="s">
        <v>2</v>
      </c>
      <c r="D47" s="19">
        <f>'P一般'!D47+'P原料'!D47</f>
        <v>0</v>
      </c>
      <c r="E47" s="14">
        <f>'P一般'!E47+'P原料'!E47</f>
        <v>0</v>
      </c>
      <c r="F47" s="14">
        <f>'P一般'!F47+'P原料'!F47</f>
        <v>58192</v>
      </c>
      <c r="G47" s="14">
        <f>'P一般'!G47+'P原料'!G47</f>
        <v>0</v>
      </c>
      <c r="H47" s="14">
        <f>'P一般'!H47+'P原料'!H47</f>
        <v>0</v>
      </c>
      <c r="I47" s="23">
        <f>'P一般'!I47+'P原料'!I47</f>
        <v>0</v>
      </c>
      <c r="J47" s="31">
        <f>SUM(D47:I47)</f>
        <v>58192</v>
      </c>
      <c r="K47" s="27">
        <f>'P一般'!K47+'P原料'!K47</f>
        <v>0</v>
      </c>
      <c r="L47" s="14">
        <f>'P一般'!L47+'P原料'!L47</f>
        <v>0</v>
      </c>
      <c r="M47" s="14">
        <f>'P一般'!M47+'P原料'!M47</f>
        <v>0</v>
      </c>
      <c r="N47" s="14">
        <f>'P一般'!N47+'P原料'!N47</f>
        <v>0</v>
      </c>
      <c r="O47" s="14">
        <f>'P一般'!O47+'P原料'!O47</f>
        <v>0</v>
      </c>
      <c r="P47" s="23">
        <f>'P一般'!P47+'P原料'!P47</f>
        <v>0</v>
      </c>
      <c r="Q47" s="31">
        <f>SUM(K47:P47)</f>
        <v>0</v>
      </c>
      <c r="R47" s="27">
        <f>J47+Q47</f>
        <v>58192</v>
      </c>
    </row>
    <row r="48" spans="1:18" ht="16.5" customHeight="1" thickBot="1">
      <c r="A48" s="106"/>
      <c r="B48" s="53" t="s">
        <v>18</v>
      </c>
      <c r="C48" s="54" t="s">
        <v>3</v>
      </c>
      <c r="D48" s="20" t="str">
        <f>IF(OR(D46=0,D47=0)," ",(D47/D46)*1000)</f>
        <v> </v>
      </c>
      <c r="E48" s="15" t="str">
        <f aca="true" t="shared" si="14" ref="E48:R48">IF(OR(E46=0,E47=0)," ",(E47/E46)*1000)</f>
        <v> </v>
      </c>
      <c r="F48" s="15">
        <f t="shared" si="14"/>
        <v>90360.24844720497</v>
      </c>
      <c r="G48" s="15" t="str">
        <f t="shared" si="14"/>
        <v> </v>
      </c>
      <c r="H48" s="15" t="str">
        <f t="shared" si="14"/>
        <v> </v>
      </c>
      <c r="I48" s="24" t="str">
        <f t="shared" si="14"/>
        <v> </v>
      </c>
      <c r="J48" s="32">
        <f t="shared" si="14"/>
        <v>90360.24844720497</v>
      </c>
      <c r="K48" s="28" t="str">
        <f t="shared" si="14"/>
        <v> </v>
      </c>
      <c r="L48" s="15" t="str">
        <f t="shared" si="14"/>
        <v> </v>
      </c>
      <c r="M48" s="15" t="str">
        <f t="shared" si="14"/>
        <v> </v>
      </c>
      <c r="N48" s="15" t="str">
        <f t="shared" si="14"/>
        <v> </v>
      </c>
      <c r="O48" s="15" t="str">
        <f t="shared" si="14"/>
        <v> </v>
      </c>
      <c r="P48" s="24" t="str">
        <f t="shared" si="14"/>
        <v> </v>
      </c>
      <c r="Q48" s="32" t="str">
        <f t="shared" si="14"/>
        <v> </v>
      </c>
      <c r="R48" s="28">
        <f t="shared" si="14"/>
        <v>90360.24844720497</v>
      </c>
    </row>
    <row r="49" spans="1:18" ht="16.5" customHeight="1">
      <c r="A49" s="108" t="s">
        <v>4</v>
      </c>
      <c r="B49" s="52" t="s">
        <v>9</v>
      </c>
      <c r="C49" s="52" t="s">
        <v>1</v>
      </c>
      <c r="D49" s="86">
        <f aca="true" t="shared" si="15" ref="D49:I50">D4+D7+D10+D13+D16+D19+D22+D25+D28+D31+D37+D40+D43+D46+D34</f>
        <v>815786</v>
      </c>
      <c r="E49" s="87">
        <f t="shared" si="15"/>
        <v>557289</v>
      </c>
      <c r="F49" s="87">
        <f t="shared" si="15"/>
        <v>621690</v>
      </c>
      <c r="G49" s="87">
        <f t="shared" si="15"/>
        <v>572577</v>
      </c>
      <c r="H49" s="87">
        <f t="shared" si="15"/>
        <v>0</v>
      </c>
      <c r="I49" s="30">
        <f t="shared" si="15"/>
        <v>0</v>
      </c>
      <c r="J49" s="34">
        <f>J4+J7+J10+J13+J16+J19+J22+J25+J28+J31+J37+J40+J43+J46</f>
        <v>2567342</v>
      </c>
      <c r="K49" s="86">
        <f aca="true" t="shared" si="16" ref="K49:P49">K4+K7+K10+K13+K16+K19+K22+K25+K28+K31+K37+K40+K43+K46+K34</f>
        <v>0</v>
      </c>
      <c r="L49" s="87">
        <f t="shared" si="16"/>
        <v>0</v>
      </c>
      <c r="M49" s="87">
        <f t="shared" si="16"/>
        <v>0</v>
      </c>
      <c r="N49" s="87">
        <f t="shared" si="16"/>
        <v>0</v>
      </c>
      <c r="O49" s="87">
        <f t="shared" si="16"/>
        <v>0</v>
      </c>
      <c r="P49" s="30">
        <f t="shared" si="16"/>
        <v>0</v>
      </c>
      <c r="Q49" s="36">
        <f>SUM(K49:P49)</f>
        <v>0</v>
      </c>
      <c r="R49" s="27">
        <f>J49+Q49</f>
        <v>2567342</v>
      </c>
    </row>
    <row r="50" spans="1:18" ht="16.5" customHeight="1">
      <c r="A50" s="108"/>
      <c r="B50" s="52" t="s">
        <v>10</v>
      </c>
      <c r="C50" s="52" t="s">
        <v>2</v>
      </c>
      <c r="D50" s="84">
        <f t="shared" si="15"/>
        <v>52324275</v>
      </c>
      <c r="E50" s="16">
        <f t="shared" si="15"/>
        <v>34099646</v>
      </c>
      <c r="F50" s="16">
        <f t="shared" si="15"/>
        <v>38188896</v>
      </c>
      <c r="G50" s="16">
        <f t="shared" si="15"/>
        <v>32377171</v>
      </c>
      <c r="H50" s="16">
        <f t="shared" si="15"/>
        <v>0</v>
      </c>
      <c r="I50" s="29">
        <f t="shared" si="15"/>
        <v>0</v>
      </c>
      <c r="J50" s="33">
        <f>J5+J8+J11+J14+J17+J20+J23+J26+J29+J32+J38+J41+J44+J47</f>
        <v>156989988</v>
      </c>
      <c r="K50" s="84">
        <f aca="true" t="shared" si="17" ref="K50:P50">K5+K8+K11+K14+K17+K20+K23+K26+K29+K32+K38+K41+K44+K47+K35</f>
        <v>0</v>
      </c>
      <c r="L50" s="16">
        <f t="shared" si="17"/>
        <v>0</v>
      </c>
      <c r="M50" s="16">
        <f t="shared" si="17"/>
        <v>0</v>
      </c>
      <c r="N50" s="16">
        <f t="shared" si="17"/>
        <v>0</v>
      </c>
      <c r="O50" s="16">
        <f t="shared" si="17"/>
        <v>0</v>
      </c>
      <c r="P50" s="29">
        <f t="shared" si="17"/>
        <v>0</v>
      </c>
      <c r="Q50" s="31">
        <f>SUM(K50:P50)</f>
        <v>0</v>
      </c>
      <c r="R50" s="27">
        <f>J50+Q50</f>
        <v>156989988</v>
      </c>
    </row>
    <row r="51" spans="1:18" ht="16.5" customHeight="1" thickBot="1">
      <c r="A51" s="109"/>
      <c r="B51" s="53" t="s">
        <v>18</v>
      </c>
      <c r="C51" s="54" t="s">
        <v>3</v>
      </c>
      <c r="D51" s="20">
        <f aca="true" t="shared" si="18" ref="D51:I51">IF(D49=0,,D50/D49*1000)</f>
        <v>64139.706981978125</v>
      </c>
      <c r="E51" s="15">
        <f t="shared" si="18"/>
        <v>61188.44262133292</v>
      </c>
      <c r="F51" s="15">
        <f t="shared" si="18"/>
        <v>61427.55392558993</v>
      </c>
      <c r="G51" s="15">
        <f t="shared" si="18"/>
        <v>56546.405112325505</v>
      </c>
      <c r="H51" s="15">
        <f t="shared" si="18"/>
        <v>0</v>
      </c>
      <c r="I51" s="24">
        <f t="shared" si="18"/>
        <v>0</v>
      </c>
      <c r="J51" s="32">
        <f aca="true" t="shared" si="19" ref="J51:P51">IF(J49=0,,J50/J49*1000)</f>
        <v>61148.8410971347</v>
      </c>
      <c r="K51" s="28">
        <f t="shared" si="19"/>
        <v>0</v>
      </c>
      <c r="L51" s="15">
        <f t="shared" si="19"/>
        <v>0</v>
      </c>
      <c r="M51" s="15">
        <f t="shared" si="19"/>
        <v>0</v>
      </c>
      <c r="N51" s="15">
        <f t="shared" si="19"/>
        <v>0</v>
      </c>
      <c r="O51" s="15">
        <f t="shared" si="19"/>
        <v>0</v>
      </c>
      <c r="P51" s="24">
        <f t="shared" si="19"/>
        <v>0</v>
      </c>
      <c r="Q51" s="32" t="str">
        <f>IF(OR(Q49=0,Q50=0)," ",(Q50/Q49)*1000)</f>
        <v> </v>
      </c>
      <c r="R51" s="28">
        <f>IF(OR(R49=0,R50=0)," ",(R50/R49)*1000)</f>
        <v>61148.8410971347</v>
      </c>
    </row>
    <row r="52" spans="1:18" ht="15.75" thickBot="1">
      <c r="A52" s="111" t="s">
        <v>13</v>
      </c>
      <c r="B52" s="112"/>
      <c r="C52" s="113"/>
      <c r="D52" s="37">
        <f>'総合計'!D52</f>
        <v>119.9</v>
      </c>
      <c r="E52" s="38">
        <f>'総合計'!E52</f>
        <v>119.46</v>
      </c>
      <c r="F52" s="38">
        <f>'総合計'!F52</f>
        <v>122.95</v>
      </c>
      <c r="G52" s="38">
        <f>'総合計'!G52</f>
        <v>123.04</v>
      </c>
      <c r="H52" s="38">
        <f>'総合計'!H52</f>
        <v>0</v>
      </c>
      <c r="I52" s="39">
        <f>'総合計'!I52</f>
        <v>0</v>
      </c>
      <c r="J52" s="40">
        <f>'総合計'!J52</f>
        <v>0</v>
      </c>
      <c r="K52" s="41">
        <f>'総合計'!K52</f>
        <v>0</v>
      </c>
      <c r="L52" s="38">
        <f>'総合計'!L52</f>
        <v>0</v>
      </c>
      <c r="M52" s="38">
        <f>'総合計'!M52</f>
        <v>0</v>
      </c>
      <c r="N52" s="38">
        <f>'総合計'!N52</f>
        <v>0</v>
      </c>
      <c r="O52" s="38">
        <f>'総合計'!O52</f>
        <v>0</v>
      </c>
      <c r="P52" s="39">
        <f>'総合計'!P52</f>
        <v>0</v>
      </c>
      <c r="Q52" s="40">
        <f>'総合計'!Q52</f>
        <v>0</v>
      </c>
      <c r="R52" s="42">
        <f>'総合計'!R52</f>
        <v>0</v>
      </c>
    </row>
    <row r="53" spans="1:3" ht="16.5">
      <c r="A53" s="89" t="str">
        <f>'総合計'!A62</f>
        <v>※4月～6月は確報値。7月速報値。確報値速報値は修正される可能性があります</v>
      </c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62" ht="17.25" customHeight="1"/>
  </sheetData>
  <sheetProtection/>
  <mergeCells count="18">
    <mergeCell ref="A49:A51"/>
    <mergeCell ref="A52:C52"/>
    <mergeCell ref="A13:A15"/>
    <mergeCell ref="A16:A18"/>
    <mergeCell ref="A19:A21"/>
    <mergeCell ref="A22:A24"/>
    <mergeCell ref="A46:A48"/>
    <mergeCell ref="A34:A36"/>
    <mergeCell ref="D1:P1"/>
    <mergeCell ref="A4:A6"/>
    <mergeCell ref="A7:A9"/>
    <mergeCell ref="A10:A12"/>
    <mergeCell ref="A40:A42"/>
    <mergeCell ref="A43:A45"/>
    <mergeCell ref="A25:A27"/>
    <mergeCell ref="A28:A30"/>
    <mergeCell ref="A31:A33"/>
    <mergeCell ref="A37:A39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ht="27" customHeight="1">
      <c r="A1" s="45" t="s">
        <v>44</v>
      </c>
      <c r="B1" s="83" t="s">
        <v>37</v>
      </c>
      <c r="C1" s="46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23.25" customHeight="1" thickBot="1">
      <c r="A2" s="55" t="s">
        <v>0</v>
      </c>
      <c r="B2" s="56" t="s">
        <v>42</v>
      </c>
      <c r="C2" s="57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44">
        <f>'総合計'!Q2</f>
        <v>42243</v>
      </c>
    </row>
    <row r="3" spans="1:19" ht="24" customHeight="1" thickBot="1">
      <c r="A3" s="50"/>
      <c r="B3" s="51"/>
      <c r="C3" s="51"/>
      <c r="D3" s="62" t="s">
        <v>25</v>
      </c>
      <c r="E3" s="64" t="s">
        <v>26</v>
      </c>
      <c r="F3" s="64" t="s">
        <v>27</v>
      </c>
      <c r="G3" s="64" t="s">
        <v>28</v>
      </c>
      <c r="H3" s="64" t="s">
        <v>29</v>
      </c>
      <c r="I3" s="65" t="s">
        <v>30</v>
      </c>
      <c r="J3" s="66" t="s">
        <v>14</v>
      </c>
      <c r="K3" s="65" t="s">
        <v>31</v>
      </c>
      <c r="L3" s="64" t="s">
        <v>32</v>
      </c>
      <c r="M3" s="64" t="s">
        <v>33</v>
      </c>
      <c r="N3" s="64" t="s">
        <v>34</v>
      </c>
      <c r="O3" s="64" t="s">
        <v>35</v>
      </c>
      <c r="P3" s="65" t="s">
        <v>36</v>
      </c>
      <c r="Q3" s="68" t="s">
        <v>15</v>
      </c>
      <c r="R3" s="69" t="s">
        <v>16</v>
      </c>
      <c r="S3" s="2"/>
    </row>
    <row r="4" spans="1:19" s="8" customFormat="1" ht="15" customHeight="1">
      <c r="A4" s="104" t="s">
        <v>17</v>
      </c>
      <c r="B4" s="52" t="s">
        <v>9</v>
      </c>
      <c r="C4" s="52" t="s">
        <v>1</v>
      </c>
      <c r="D4" s="88">
        <v>48277</v>
      </c>
      <c r="E4" s="90">
        <v>51601</v>
      </c>
      <c r="F4" s="90">
        <v>128476</v>
      </c>
      <c r="G4" s="90">
        <v>26239</v>
      </c>
      <c r="H4" s="90"/>
      <c r="I4" s="91"/>
      <c r="J4" s="94">
        <f>SUM(D4:I4)</f>
        <v>254593</v>
      </c>
      <c r="K4" s="91"/>
      <c r="L4" s="90"/>
      <c r="M4" s="90"/>
      <c r="N4" s="90"/>
      <c r="O4" s="90"/>
      <c r="P4" s="91"/>
      <c r="Q4" s="34">
        <f>SUM(K4:P4)</f>
        <v>0</v>
      </c>
      <c r="R4" s="27">
        <f>J4+Q4</f>
        <v>254593</v>
      </c>
      <c r="S4" s="7"/>
    </row>
    <row r="5" spans="1:19" s="8" customFormat="1" ht="15" customHeight="1">
      <c r="A5" s="105"/>
      <c r="B5" s="52" t="s">
        <v>10</v>
      </c>
      <c r="C5" s="52" t="s">
        <v>2</v>
      </c>
      <c r="D5" s="88">
        <v>2994784</v>
      </c>
      <c r="E5" s="90">
        <v>3254887</v>
      </c>
      <c r="F5" s="90">
        <v>7736147</v>
      </c>
      <c r="G5" s="90">
        <v>1472530</v>
      </c>
      <c r="H5" s="90"/>
      <c r="I5" s="91"/>
      <c r="J5" s="94">
        <f>SUM(D5:I5)</f>
        <v>15458348</v>
      </c>
      <c r="K5" s="93"/>
      <c r="L5" s="96"/>
      <c r="M5" s="96"/>
      <c r="N5" s="96"/>
      <c r="O5" s="96"/>
      <c r="P5" s="93"/>
      <c r="Q5" s="33">
        <f>SUM(K5:P5)</f>
        <v>0</v>
      </c>
      <c r="R5" s="27">
        <f>J5+Q5</f>
        <v>15458348</v>
      </c>
      <c r="S5" s="7"/>
    </row>
    <row r="6" spans="1:19" s="8" customFormat="1" ht="15" customHeight="1" thickBot="1">
      <c r="A6" s="106"/>
      <c r="B6" s="53" t="s">
        <v>18</v>
      </c>
      <c r="C6" s="54" t="s">
        <v>3</v>
      </c>
      <c r="D6" s="43">
        <f aca="true" t="shared" si="0" ref="D6:I6">IF(OR(D4=0,D5=0)," ",D5/D4*1000)</f>
        <v>62033.34921391139</v>
      </c>
      <c r="E6" s="15">
        <f t="shared" si="0"/>
        <v>63077.982984825874</v>
      </c>
      <c r="F6" s="15">
        <f t="shared" si="0"/>
        <v>60214.72492916965</v>
      </c>
      <c r="G6" s="15">
        <f t="shared" si="0"/>
        <v>56119.89786196121</v>
      </c>
      <c r="H6" s="15" t="str">
        <f t="shared" si="0"/>
        <v> </v>
      </c>
      <c r="I6" s="92" t="str">
        <f t="shared" si="0"/>
        <v> </v>
      </c>
      <c r="J6" s="32">
        <f aca="true" t="shared" si="1" ref="J6:P6">IF(OR(J4=0,J5=0)," ",J5/J4*1000)</f>
        <v>60717.8830525584</v>
      </c>
      <c r="K6" s="92" t="str">
        <f t="shared" si="1"/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2" t="str">
        <f t="shared" si="1"/>
        <v> </v>
      </c>
      <c r="Q6" s="32" t="str">
        <f>IF(OR(Q4=0,Q5=0)," ",(Q5/Q4)*1000)</f>
        <v> </v>
      </c>
      <c r="R6" s="28">
        <f>IF(OR(R4=0,R5=0)," ",(R5/R4)*1000)</f>
        <v>60717.8830525584</v>
      </c>
      <c r="S6" s="10"/>
    </row>
    <row r="7" spans="1:19" s="8" customFormat="1" ht="15" customHeight="1">
      <c r="A7" s="104" t="s">
        <v>19</v>
      </c>
      <c r="B7" s="52" t="s">
        <v>9</v>
      </c>
      <c r="C7" s="52" t="s">
        <v>1</v>
      </c>
      <c r="D7" s="88">
        <v>102455</v>
      </c>
      <c r="E7" s="90">
        <v>90041</v>
      </c>
      <c r="F7" s="90">
        <v>79263</v>
      </c>
      <c r="G7" s="90">
        <v>63890</v>
      </c>
      <c r="H7" s="90"/>
      <c r="I7" s="91"/>
      <c r="J7" s="94">
        <f>SUM(D7:I7)</f>
        <v>335649</v>
      </c>
      <c r="K7" s="91"/>
      <c r="L7" s="90"/>
      <c r="M7" s="90"/>
      <c r="N7" s="90"/>
      <c r="O7" s="90"/>
      <c r="P7" s="91"/>
      <c r="Q7" s="31">
        <f>SUM(K7:P7)</f>
        <v>0</v>
      </c>
      <c r="R7" s="27">
        <f>J7+Q7</f>
        <v>335649</v>
      </c>
      <c r="S7" s="7"/>
    </row>
    <row r="8" spans="1:19" s="8" customFormat="1" ht="15" customHeight="1">
      <c r="A8" s="105"/>
      <c r="B8" s="52" t="s">
        <v>10</v>
      </c>
      <c r="C8" s="52" t="s">
        <v>2</v>
      </c>
      <c r="D8" s="88">
        <v>6618558</v>
      </c>
      <c r="E8" s="90">
        <v>5612193</v>
      </c>
      <c r="F8" s="90">
        <v>4860648</v>
      </c>
      <c r="G8" s="90">
        <v>3538339</v>
      </c>
      <c r="H8" s="90"/>
      <c r="I8" s="91"/>
      <c r="J8" s="94">
        <f>SUM(D8:I8)</f>
        <v>20629738</v>
      </c>
      <c r="K8" s="93"/>
      <c r="L8" s="96"/>
      <c r="M8" s="96"/>
      <c r="N8" s="96"/>
      <c r="O8" s="96"/>
      <c r="P8" s="93"/>
      <c r="Q8" s="31">
        <f>SUM(K8:P8)</f>
        <v>0</v>
      </c>
      <c r="R8" s="27">
        <f>J8+Q8</f>
        <v>20629738</v>
      </c>
      <c r="S8" s="7"/>
    </row>
    <row r="9" spans="1:19" s="8" customFormat="1" ht="15" customHeight="1" thickBot="1">
      <c r="A9" s="106"/>
      <c r="B9" s="53" t="s">
        <v>18</v>
      </c>
      <c r="C9" s="54" t="s">
        <v>3</v>
      </c>
      <c r="D9" s="43">
        <f aca="true" t="shared" si="2" ref="D9:I9">IF(OR(D7=0,D8=0)," ",D8/D7*1000)</f>
        <v>64599.65838660875</v>
      </c>
      <c r="E9" s="15">
        <f t="shared" si="2"/>
        <v>62329.30553858797</v>
      </c>
      <c r="F9" s="15">
        <f t="shared" si="2"/>
        <v>61323.03849210855</v>
      </c>
      <c r="G9" s="15">
        <f t="shared" si="2"/>
        <v>55381.73423070903</v>
      </c>
      <c r="H9" s="15" t="str">
        <f t="shared" si="2"/>
        <v> </v>
      </c>
      <c r="I9" s="92" t="str">
        <f t="shared" si="2"/>
        <v> </v>
      </c>
      <c r="J9" s="32">
        <f aca="true" t="shared" si="3" ref="J9:P9">IF(OR(J7=0,J8=0)," ",J8/J7*1000)</f>
        <v>61462.23584756695</v>
      </c>
      <c r="K9" s="92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2" t="str">
        <f t="shared" si="3"/>
        <v> </v>
      </c>
      <c r="Q9" s="32" t="str">
        <f>IF(OR(Q7=0,Q8=0)," ",(Q8/Q7)*1000)</f>
        <v> </v>
      </c>
      <c r="R9" s="28">
        <f>IF(OR(R7=0,R8=0)," ",(R8/R7)*1000)</f>
        <v>61462.23584756695</v>
      </c>
      <c r="S9" s="7"/>
    </row>
    <row r="10" spans="1:19" s="8" customFormat="1" ht="15" customHeight="1">
      <c r="A10" s="104" t="s">
        <v>39</v>
      </c>
      <c r="B10" s="52" t="s">
        <v>9</v>
      </c>
      <c r="C10" s="52" t="s">
        <v>1</v>
      </c>
      <c r="D10" s="88">
        <v>238748</v>
      </c>
      <c r="E10" s="90">
        <v>126784</v>
      </c>
      <c r="F10" s="90">
        <v>150546</v>
      </c>
      <c r="G10" s="90">
        <v>99938</v>
      </c>
      <c r="H10" s="90"/>
      <c r="I10" s="91"/>
      <c r="J10" s="94">
        <f>SUM(D10:I10)</f>
        <v>616016</v>
      </c>
      <c r="K10" s="91"/>
      <c r="L10" s="90"/>
      <c r="M10" s="90"/>
      <c r="N10" s="90"/>
      <c r="O10" s="90"/>
      <c r="P10" s="91"/>
      <c r="Q10" s="31">
        <f>SUM(K10:P10)</f>
        <v>0</v>
      </c>
      <c r="R10" s="27">
        <f>J10+Q10</f>
        <v>616016</v>
      </c>
      <c r="S10" s="7"/>
    </row>
    <row r="11" spans="1:19" s="8" customFormat="1" ht="15" customHeight="1">
      <c r="A11" s="105"/>
      <c r="B11" s="52" t="s">
        <v>10</v>
      </c>
      <c r="C11" s="52" t="s">
        <v>2</v>
      </c>
      <c r="D11" s="88">
        <v>15152045</v>
      </c>
      <c r="E11" s="90">
        <v>7985986</v>
      </c>
      <c r="F11" s="90">
        <v>9437011</v>
      </c>
      <c r="G11" s="90">
        <v>6001432</v>
      </c>
      <c r="H11" s="90"/>
      <c r="I11" s="91"/>
      <c r="J11" s="94">
        <f>SUM(D11:I11)</f>
        <v>38576474</v>
      </c>
      <c r="K11" s="93"/>
      <c r="L11" s="96"/>
      <c r="M11" s="96"/>
      <c r="N11" s="96"/>
      <c r="O11" s="96"/>
      <c r="P11" s="93"/>
      <c r="Q11" s="33">
        <f>SUM(K11:P11)</f>
        <v>0</v>
      </c>
      <c r="R11" s="29">
        <f>J11+Q11</f>
        <v>38576474</v>
      </c>
      <c r="S11" s="7"/>
    </row>
    <row r="12" spans="1:19" s="8" customFormat="1" ht="15" customHeight="1" thickBot="1">
      <c r="A12" s="106"/>
      <c r="B12" s="53" t="s">
        <v>18</v>
      </c>
      <c r="C12" s="54" t="s">
        <v>3</v>
      </c>
      <c r="D12" s="43">
        <f aca="true" t="shared" si="4" ref="D12:I12">IF(OR(D10=0,D11=0)," ",D11/D10*1000)</f>
        <v>63464.59446780706</v>
      </c>
      <c r="E12" s="15">
        <f t="shared" si="4"/>
        <v>62988.9102725896</v>
      </c>
      <c r="F12" s="15">
        <f t="shared" si="4"/>
        <v>62685.232420655484</v>
      </c>
      <c r="G12" s="15">
        <f t="shared" si="4"/>
        <v>60051.551962216574</v>
      </c>
      <c r="H12" s="15" t="str">
        <f t="shared" si="4"/>
        <v> </v>
      </c>
      <c r="I12" s="92" t="str">
        <f t="shared" si="4"/>
        <v> </v>
      </c>
      <c r="J12" s="32">
        <f aca="true" t="shared" si="5" ref="J12:P12">IF(OR(J10=0,J11=0)," ",J11/J10*1000)</f>
        <v>62622.51954494688</v>
      </c>
      <c r="K12" s="92" t="str">
        <f t="shared" si="5"/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2" t="str">
        <f t="shared" si="5"/>
        <v> </v>
      </c>
      <c r="Q12" s="32" t="str">
        <f>IF(OR(Q10=0,Q11=0)," ",(Q11/Q10)*1000)</f>
        <v> </v>
      </c>
      <c r="R12" s="28">
        <f>IF(OR(R10=0,R11=0)," ",(R11/R10)*1000)</f>
        <v>62622.51954494688</v>
      </c>
      <c r="S12" s="10"/>
    </row>
    <row r="13" spans="1:19" s="8" customFormat="1" ht="15" customHeight="1">
      <c r="A13" s="104" t="s">
        <v>22</v>
      </c>
      <c r="B13" s="52" t="s">
        <v>9</v>
      </c>
      <c r="C13" s="52" t="s">
        <v>1</v>
      </c>
      <c r="D13" s="88">
        <v>104971</v>
      </c>
      <c r="E13" s="90">
        <v>109548</v>
      </c>
      <c r="F13" s="90">
        <v>93900</v>
      </c>
      <c r="G13" s="90">
        <v>127085</v>
      </c>
      <c r="H13" s="90"/>
      <c r="I13" s="91"/>
      <c r="J13" s="94">
        <f>SUM(D13:I13)</f>
        <v>435504</v>
      </c>
      <c r="K13" s="91"/>
      <c r="L13" s="90"/>
      <c r="M13" s="90"/>
      <c r="N13" s="90"/>
      <c r="O13" s="90"/>
      <c r="P13" s="91"/>
      <c r="Q13" s="31">
        <f>SUM(K13:P13)</f>
        <v>0</v>
      </c>
      <c r="R13" s="27">
        <f>J13+Q13</f>
        <v>435504</v>
      </c>
      <c r="S13" s="7"/>
    </row>
    <row r="14" spans="1:19" s="8" customFormat="1" ht="15" customHeight="1">
      <c r="A14" s="105"/>
      <c r="B14" s="52" t="s">
        <v>10</v>
      </c>
      <c r="C14" s="52" t="s">
        <v>2</v>
      </c>
      <c r="D14" s="88">
        <v>6547873</v>
      </c>
      <c r="E14" s="90">
        <v>6679801</v>
      </c>
      <c r="F14" s="90">
        <v>5702505</v>
      </c>
      <c r="G14" s="90">
        <v>7322741</v>
      </c>
      <c r="H14" s="90"/>
      <c r="I14" s="91"/>
      <c r="J14" s="94">
        <f>SUM(D14:I14)</f>
        <v>26252920</v>
      </c>
      <c r="K14" s="93"/>
      <c r="L14" s="96"/>
      <c r="M14" s="96"/>
      <c r="N14" s="96"/>
      <c r="O14" s="96"/>
      <c r="P14" s="93"/>
      <c r="Q14" s="33">
        <f>SUM(K14:P14)</f>
        <v>0</v>
      </c>
      <c r="R14" s="29">
        <f>J14+Q14</f>
        <v>26252920</v>
      </c>
      <c r="S14" s="7"/>
    </row>
    <row r="15" spans="1:19" s="8" customFormat="1" ht="15" customHeight="1" thickBot="1">
      <c r="A15" s="106"/>
      <c r="B15" s="53" t="s">
        <v>18</v>
      </c>
      <c r="C15" s="54" t="s">
        <v>3</v>
      </c>
      <c r="D15" s="43">
        <f aca="true" t="shared" si="6" ref="D15:I15">IF(OR(D13=0,D14=0)," ",D14/D13*1000)</f>
        <v>62377.923426470166</v>
      </c>
      <c r="E15" s="15">
        <f t="shared" si="6"/>
        <v>60976.01964435681</v>
      </c>
      <c r="F15" s="15">
        <f t="shared" si="6"/>
        <v>60729.55271565495</v>
      </c>
      <c r="G15" s="15">
        <f t="shared" si="6"/>
        <v>57620.8128417988</v>
      </c>
      <c r="H15" s="15" t="str">
        <f t="shared" si="6"/>
        <v> </v>
      </c>
      <c r="I15" s="92" t="str">
        <f t="shared" si="6"/>
        <v> </v>
      </c>
      <c r="J15" s="32">
        <f aca="true" t="shared" si="7" ref="J15:P15">IF(OR(J13=0,J14=0)," ",J14/J13*1000)</f>
        <v>60281.69660898637</v>
      </c>
      <c r="K15" s="92" t="str">
        <f t="shared" si="7"/>
        <v> 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2" t="str">
        <f t="shared" si="7"/>
        <v> </v>
      </c>
      <c r="Q15" s="32" t="str">
        <f>IF(OR(Q13=0,Q14=0)," ",(Q14/Q13)*1000)</f>
        <v> </v>
      </c>
      <c r="R15" s="28">
        <f>IF(OR(R13=0,R14=0)," ",(R14/R13)*1000)</f>
        <v>60281.69660898637</v>
      </c>
      <c r="S15" s="10"/>
    </row>
    <row r="16" spans="1:19" s="8" customFormat="1" ht="15" customHeight="1">
      <c r="A16" s="104" t="s">
        <v>20</v>
      </c>
      <c r="B16" s="52" t="s">
        <v>9</v>
      </c>
      <c r="C16" s="52" t="s">
        <v>1</v>
      </c>
      <c r="D16" s="88">
        <v>22798</v>
      </c>
      <c r="E16" s="90">
        <v>45883</v>
      </c>
      <c r="F16" s="90"/>
      <c r="G16" s="90">
        <v>22548</v>
      </c>
      <c r="H16" s="90"/>
      <c r="I16" s="91"/>
      <c r="J16" s="94">
        <f>SUM(D16:I16)</f>
        <v>91229</v>
      </c>
      <c r="K16" s="91"/>
      <c r="L16" s="90"/>
      <c r="M16" s="90"/>
      <c r="N16" s="90"/>
      <c r="O16" s="90"/>
      <c r="P16" s="91"/>
      <c r="Q16" s="31">
        <f>SUM(K16:P16)</f>
        <v>0</v>
      </c>
      <c r="R16" s="27">
        <f>J16+Q16</f>
        <v>91229</v>
      </c>
      <c r="S16" s="7"/>
    </row>
    <row r="17" spans="1:19" s="8" customFormat="1" ht="15" customHeight="1">
      <c r="A17" s="105"/>
      <c r="B17" s="52" t="s">
        <v>10</v>
      </c>
      <c r="C17" s="52" t="s">
        <v>2</v>
      </c>
      <c r="D17" s="88">
        <v>1517145</v>
      </c>
      <c r="E17" s="90">
        <v>2897003</v>
      </c>
      <c r="F17" s="90"/>
      <c r="G17" s="90">
        <v>1295842</v>
      </c>
      <c r="H17" s="90"/>
      <c r="I17" s="91"/>
      <c r="J17" s="94">
        <f>SUM(D17:I17)</f>
        <v>5709990</v>
      </c>
      <c r="K17" s="93"/>
      <c r="L17" s="96"/>
      <c r="M17" s="96"/>
      <c r="N17" s="96"/>
      <c r="O17" s="96"/>
      <c r="P17" s="93"/>
      <c r="Q17" s="31">
        <f>SUM(K17:P17)</f>
        <v>0</v>
      </c>
      <c r="R17" s="27">
        <f>J17+Q17</f>
        <v>5709990</v>
      </c>
      <c r="S17" s="7"/>
    </row>
    <row r="18" spans="1:19" s="8" customFormat="1" ht="15" customHeight="1" thickBot="1">
      <c r="A18" s="106"/>
      <c r="B18" s="53" t="s">
        <v>18</v>
      </c>
      <c r="C18" s="54" t="s">
        <v>3</v>
      </c>
      <c r="D18" s="43">
        <f aca="true" t="shared" si="8" ref="D18:I18">IF(OR(D16=0,D17=0)," ",D17/D16*1000)</f>
        <v>66547.2848495482</v>
      </c>
      <c r="E18" s="15">
        <f t="shared" si="8"/>
        <v>63138.918553712705</v>
      </c>
      <c r="F18" s="15" t="str">
        <f t="shared" si="8"/>
        <v> </v>
      </c>
      <c r="G18" s="15">
        <f t="shared" si="8"/>
        <v>57470.37431257761</v>
      </c>
      <c r="H18" s="15" t="str">
        <f t="shared" si="8"/>
        <v> </v>
      </c>
      <c r="I18" s="92" t="str">
        <f t="shared" si="8"/>
        <v> </v>
      </c>
      <c r="J18" s="32">
        <f aca="true" t="shared" si="9" ref="J18:P18">IF(OR(J16=0,J17=0)," ",J17/J16*1000)</f>
        <v>62589.63706716066</v>
      </c>
      <c r="K18" s="92" t="str">
        <f t="shared" si="9"/>
        <v> </v>
      </c>
      <c r="L18" s="15" t="str">
        <f t="shared" si="9"/>
        <v> 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2" t="str">
        <f t="shared" si="9"/>
        <v> </v>
      </c>
      <c r="Q18" s="32" t="str">
        <f>IF(OR(Q16=0,Q17=0)," ",(Q17/Q16)*1000)</f>
        <v> </v>
      </c>
      <c r="R18" s="28">
        <f>IF(OR(R16=0,R17=0)," ",(R17/R16)*1000)</f>
        <v>62589.63706716066</v>
      </c>
      <c r="S18" s="10"/>
    </row>
    <row r="19" spans="1:19" s="8" customFormat="1" ht="15" customHeight="1">
      <c r="A19" s="104" t="s">
        <v>38</v>
      </c>
      <c r="B19" s="52" t="s">
        <v>9</v>
      </c>
      <c r="C19" s="52" t="s">
        <v>1</v>
      </c>
      <c r="D19" s="88"/>
      <c r="E19" s="90"/>
      <c r="F19" s="90"/>
      <c r="G19" s="90"/>
      <c r="H19" s="90"/>
      <c r="I19" s="91"/>
      <c r="J19" s="94">
        <f>SUM(D19:I19)</f>
        <v>0</v>
      </c>
      <c r="K19" s="91"/>
      <c r="L19" s="90"/>
      <c r="M19" s="90"/>
      <c r="N19" s="90"/>
      <c r="O19" s="90"/>
      <c r="P19" s="91"/>
      <c r="Q19" s="31">
        <f>SUM(K19:P19)</f>
        <v>0</v>
      </c>
      <c r="R19" s="27">
        <f>J19+Q19</f>
        <v>0</v>
      </c>
      <c r="S19" s="7"/>
    </row>
    <row r="20" spans="1:19" s="8" customFormat="1" ht="15" customHeight="1">
      <c r="A20" s="105"/>
      <c r="B20" s="52" t="s">
        <v>10</v>
      </c>
      <c r="C20" s="52" t="s">
        <v>2</v>
      </c>
      <c r="D20" s="88"/>
      <c r="E20" s="90"/>
      <c r="F20" s="90"/>
      <c r="G20" s="90"/>
      <c r="H20" s="90"/>
      <c r="I20" s="91"/>
      <c r="J20" s="94">
        <f>SUM(D20:I20)</f>
        <v>0</v>
      </c>
      <c r="K20" s="93"/>
      <c r="L20" s="96"/>
      <c r="M20" s="96"/>
      <c r="N20" s="96"/>
      <c r="O20" s="96"/>
      <c r="P20" s="93"/>
      <c r="Q20" s="31">
        <f>SUM(K20:P20)</f>
        <v>0</v>
      </c>
      <c r="R20" s="27">
        <f>J20+Q20</f>
        <v>0</v>
      </c>
      <c r="S20" s="7"/>
    </row>
    <row r="21" spans="1:19" s="8" customFormat="1" ht="15" customHeight="1" thickBot="1">
      <c r="A21" s="106"/>
      <c r="B21" s="53" t="s">
        <v>18</v>
      </c>
      <c r="C21" s="54" t="s">
        <v>3</v>
      </c>
      <c r="D21" s="43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2" t="str">
        <f t="shared" si="10"/>
        <v> </v>
      </c>
      <c r="J21" s="32" t="str">
        <f aca="true" t="shared" si="11" ref="J21:P21">IF(OR(J19=0,J20=0)," ",J20/J19*1000)</f>
        <v> </v>
      </c>
      <c r="K21" s="92" t="str">
        <f t="shared" si="11"/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2" t="str">
        <f t="shared" si="11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5" customHeight="1">
      <c r="A22" s="104" t="s">
        <v>21</v>
      </c>
      <c r="B22" s="52" t="s">
        <v>9</v>
      </c>
      <c r="C22" s="52" t="s">
        <v>1</v>
      </c>
      <c r="D22" s="88">
        <v>33704</v>
      </c>
      <c r="E22" s="90"/>
      <c r="F22" s="90">
        <v>23098</v>
      </c>
      <c r="G22" s="90">
        <v>89424</v>
      </c>
      <c r="H22" s="90"/>
      <c r="I22" s="91"/>
      <c r="J22" s="94">
        <f>SUM(D22:I22)</f>
        <v>146226</v>
      </c>
      <c r="K22" s="91"/>
      <c r="L22" s="90"/>
      <c r="M22" s="90"/>
      <c r="N22" s="90"/>
      <c r="O22" s="90"/>
      <c r="P22" s="91"/>
      <c r="Q22" s="31">
        <f>SUM(K22:P22)</f>
        <v>0</v>
      </c>
      <c r="R22" s="27">
        <f>J22+Q22</f>
        <v>146226</v>
      </c>
      <c r="S22" s="7"/>
    </row>
    <row r="23" spans="1:19" s="8" customFormat="1" ht="15" customHeight="1">
      <c r="A23" s="105"/>
      <c r="B23" s="52" t="s">
        <v>10</v>
      </c>
      <c r="C23" s="52" t="s">
        <v>2</v>
      </c>
      <c r="D23" s="88">
        <v>2111614</v>
      </c>
      <c r="E23" s="90"/>
      <c r="F23" s="90">
        <v>1434981</v>
      </c>
      <c r="G23" s="90">
        <v>5193844</v>
      </c>
      <c r="H23" s="90"/>
      <c r="I23" s="91"/>
      <c r="J23" s="94">
        <f>SUM(D23:I23)</f>
        <v>8740439</v>
      </c>
      <c r="K23" s="93"/>
      <c r="L23" s="96"/>
      <c r="M23" s="96"/>
      <c r="N23" s="96"/>
      <c r="O23" s="96"/>
      <c r="P23" s="93"/>
      <c r="Q23" s="31">
        <f>SUM(K23:P23)</f>
        <v>0</v>
      </c>
      <c r="R23" s="27">
        <f>J23+Q23</f>
        <v>8740439</v>
      </c>
      <c r="S23" s="7"/>
    </row>
    <row r="24" spans="1:19" s="8" customFormat="1" ht="15" customHeight="1" thickBot="1">
      <c r="A24" s="106"/>
      <c r="B24" s="53" t="s">
        <v>18</v>
      </c>
      <c r="C24" s="54" t="s">
        <v>3</v>
      </c>
      <c r="D24" s="43">
        <f aca="true" t="shared" si="12" ref="D24:I24">IF(OR(D22=0,D23=0)," ",D23/D22*1000)</f>
        <v>62651.73273201994</v>
      </c>
      <c r="E24" s="15" t="str">
        <f t="shared" si="12"/>
        <v> </v>
      </c>
      <c r="F24" s="15">
        <f t="shared" si="12"/>
        <v>62125.76846480215</v>
      </c>
      <c r="G24" s="15">
        <f t="shared" si="12"/>
        <v>58081.09679728038</v>
      </c>
      <c r="H24" s="15" t="str">
        <f t="shared" si="12"/>
        <v> </v>
      </c>
      <c r="I24" s="92" t="str">
        <f t="shared" si="12"/>
        <v> </v>
      </c>
      <c r="J24" s="32">
        <f aca="true" t="shared" si="13" ref="J24:P24">IF(OR(J22=0,J23=0)," ",J23/J22*1000)</f>
        <v>59773.49445379071</v>
      </c>
      <c r="K24" s="92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2" t="str">
        <f t="shared" si="13"/>
        <v> </v>
      </c>
      <c r="Q24" s="32" t="str">
        <f>IF(OR(Q22=0,Q23=0)," ",(Q23/Q22)*1000)</f>
        <v> </v>
      </c>
      <c r="R24" s="28">
        <f>IF(OR(R22=0,R23=0)," ",(R23/R22)*1000)</f>
        <v>59773.49445379071</v>
      </c>
      <c r="S24" s="10"/>
    </row>
    <row r="25" spans="1:19" s="8" customFormat="1" ht="15" customHeight="1">
      <c r="A25" s="104" t="s">
        <v>48</v>
      </c>
      <c r="B25" s="52" t="s">
        <v>9</v>
      </c>
      <c r="C25" s="52" t="s">
        <v>1</v>
      </c>
      <c r="D25" s="88">
        <v>33046</v>
      </c>
      <c r="E25" s="90"/>
      <c r="F25" s="90"/>
      <c r="G25" s="90"/>
      <c r="H25" s="90"/>
      <c r="I25" s="91"/>
      <c r="J25" s="94">
        <f>SUM(D25:I25)</f>
        <v>33046</v>
      </c>
      <c r="K25" s="91"/>
      <c r="L25" s="90"/>
      <c r="M25" s="90"/>
      <c r="N25" s="90"/>
      <c r="O25" s="90"/>
      <c r="P25" s="91"/>
      <c r="Q25" s="31">
        <f>SUM(K25:P25)</f>
        <v>0</v>
      </c>
      <c r="R25" s="27">
        <f>J25+Q25</f>
        <v>33046</v>
      </c>
      <c r="S25" s="7"/>
    </row>
    <row r="26" spans="1:19" s="8" customFormat="1" ht="15" customHeight="1">
      <c r="A26" s="105"/>
      <c r="B26" s="52" t="s">
        <v>10</v>
      </c>
      <c r="C26" s="52" t="s">
        <v>2</v>
      </c>
      <c r="D26" s="88">
        <v>2268555</v>
      </c>
      <c r="E26" s="90"/>
      <c r="F26" s="90"/>
      <c r="G26" s="90"/>
      <c r="H26" s="90"/>
      <c r="I26" s="91"/>
      <c r="J26" s="94">
        <f>SUM(D26:I26)</f>
        <v>2268555</v>
      </c>
      <c r="K26" s="93"/>
      <c r="L26" s="96"/>
      <c r="M26" s="96"/>
      <c r="N26" s="96"/>
      <c r="O26" s="96"/>
      <c r="P26" s="93"/>
      <c r="Q26" s="31">
        <f>SUM(K26:P26)</f>
        <v>0</v>
      </c>
      <c r="R26" s="27">
        <f>J26+Q26</f>
        <v>2268555</v>
      </c>
      <c r="S26" s="7"/>
    </row>
    <row r="27" spans="1:19" s="8" customFormat="1" ht="15" customHeight="1" thickBot="1">
      <c r="A27" s="106"/>
      <c r="B27" s="53" t="s">
        <v>18</v>
      </c>
      <c r="C27" s="54" t="s">
        <v>3</v>
      </c>
      <c r="D27" s="43">
        <f aca="true" t="shared" si="14" ref="D27:I27">IF(OR(D25=0,D26=0)," ",D26/D25*1000)</f>
        <v>68648.3992011136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2" t="str">
        <f t="shared" si="14"/>
        <v> </v>
      </c>
      <c r="J27" s="32">
        <f aca="true" t="shared" si="15" ref="J27:P27">IF(OR(J25=0,J26=0)," ",J26/J25*1000)</f>
        <v>68648.3992011136</v>
      </c>
      <c r="K27" s="92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2" t="str">
        <f t="shared" si="15"/>
        <v> </v>
      </c>
      <c r="Q27" s="32" t="str">
        <f>IF(OR(Q25=0,Q26=0)," ",(Q26/Q25)*1000)</f>
        <v> </v>
      </c>
      <c r="R27" s="28">
        <f>IF(OR(R25=0,R26=0)," ",(R26/R25)*1000)</f>
        <v>68648.3992011136</v>
      </c>
      <c r="S27" s="10"/>
    </row>
    <row r="28" spans="1:19" s="8" customFormat="1" ht="15" customHeight="1">
      <c r="A28" s="104" t="s">
        <v>51</v>
      </c>
      <c r="B28" s="52" t="s">
        <v>9</v>
      </c>
      <c r="C28" s="52" t="s">
        <v>1</v>
      </c>
      <c r="D28" s="88">
        <v>33092</v>
      </c>
      <c r="E28" s="90"/>
      <c r="F28" s="90"/>
      <c r="G28" s="90"/>
      <c r="H28" s="90"/>
      <c r="I28" s="91"/>
      <c r="J28" s="94">
        <f>SUM(D28:I28)</f>
        <v>33092</v>
      </c>
      <c r="K28" s="91"/>
      <c r="L28" s="90"/>
      <c r="M28" s="90"/>
      <c r="N28" s="90"/>
      <c r="O28" s="90"/>
      <c r="P28" s="91"/>
      <c r="Q28" s="31">
        <f>SUM(K28:P28)</f>
        <v>0</v>
      </c>
      <c r="R28" s="27">
        <f>J28+Q28</f>
        <v>33092</v>
      </c>
      <c r="S28" s="7"/>
    </row>
    <row r="29" spans="1:19" s="8" customFormat="1" ht="15" customHeight="1">
      <c r="A29" s="105"/>
      <c r="B29" s="52" t="s">
        <v>10</v>
      </c>
      <c r="C29" s="52" t="s">
        <v>2</v>
      </c>
      <c r="D29" s="88">
        <v>2137909</v>
      </c>
      <c r="E29" s="90"/>
      <c r="F29" s="90"/>
      <c r="G29" s="90"/>
      <c r="H29" s="90"/>
      <c r="I29" s="91"/>
      <c r="J29" s="94">
        <f>SUM(D29:I29)</f>
        <v>2137909</v>
      </c>
      <c r="K29" s="93"/>
      <c r="L29" s="96"/>
      <c r="M29" s="96"/>
      <c r="N29" s="96"/>
      <c r="O29" s="96"/>
      <c r="P29" s="93"/>
      <c r="Q29" s="31">
        <f>SUM(K29:P29)</f>
        <v>0</v>
      </c>
      <c r="R29" s="27">
        <f>J29+Q29</f>
        <v>2137909</v>
      </c>
      <c r="S29" s="7"/>
    </row>
    <row r="30" spans="1:19" s="8" customFormat="1" ht="15" customHeight="1" thickBot="1">
      <c r="A30" s="106"/>
      <c r="B30" s="53" t="s">
        <v>18</v>
      </c>
      <c r="C30" s="54" t="s">
        <v>3</v>
      </c>
      <c r="D30" s="43">
        <f aca="true" t="shared" si="16" ref="D30:I30">IF(OR(D28=0,D29=0)," ",D29/D28*1000)</f>
        <v>64605.01027438656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2" t="str">
        <f t="shared" si="16"/>
        <v> </v>
      </c>
      <c r="J30" s="32">
        <f aca="true" t="shared" si="17" ref="J30:P30">IF(OR(J28=0,J29=0)," ",J29/J28*1000)</f>
        <v>64605.01027438656</v>
      </c>
      <c r="K30" s="92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2" t="str">
        <f t="shared" si="17"/>
        <v> </v>
      </c>
      <c r="Q30" s="32" t="str">
        <f>IF(OR(Q28=0,Q29=0)," ",(Q29/Q28)*1000)</f>
        <v> </v>
      </c>
      <c r="R30" s="28">
        <f>IF(OR(R28=0,R29=0)," ",(R29/R28)*1000)</f>
        <v>64605.01027438656</v>
      </c>
      <c r="S30" s="10"/>
    </row>
    <row r="31" spans="1:19" s="8" customFormat="1" ht="15" customHeight="1">
      <c r="A31" s="104" t="s">
        <v>50</v>
      </c>
      <c r="B31" s="52" t="s">
        <v>9</v>
      </c>
      <c r="C31" s="52" t="s">
        <v>1</v>
      </c>
      <c r="D31" s="88">
        <v>197869</v>
      </c>
      <c r="E31" s="90">
        <v>132610</v>
      </c>
      <c r="F31" s="90">
        <v>129954</v>
      </c>
      <c r="G31" s="90">
        <v>142652</v>
      </c>
      <c r="H31" s="90"/>
      <c r="I31" s="91"/>
      <c r="J31" s="94">
        <f>SUM(D31:I31)</f>
        <v>603085</v>
      </c>
      <c r="K31" s="91"/>
      <c r="L31" s="90"/>
      <c r="M31" s="90"/>
      <c r="N31" s="90"/>
      <c r="O31" s="90"/>
      <c r="P31" s="91"/>
      <c r="Q31" s="31">
        <f>SUM(K31:P31)</f>
        <v>0</v>
      </c>
      <c r="R31" s="27">
        <f>J31+Q31</f>
        <v>603085</v>
      </c>
      <c r="S31" s="7"/>
    </row>
    <row r="32" spans="1:19" s="8" customFormat="1" ht="15" customHeight="1">
      <c r="A32" s="105"/>
      <c r="B32" s="52" t="s">
        <v>10</v>
      </c>
      <c r="C32" s="52" t="s">
        <v>2</v>
      </c>
      <c r="D32" s="88">
        <v>12914798</v>
      </c>
      <c r="E32" s="90">
        <v>7612793</v>
      </c>
      <c r="F32" s="90">
        <v>7945642</v>
      </c>
      <c r="G32" s="90">
        <v>7501586</v>
      </c>
      <c r="H32" s="90"/>
      <c r="I32" s="91"/>
      <c r="J32" s="94">
        <f>SUM(D32:I32)</f>
        <v>35974819</v>
      </c>
      <c r="K32" s="93"/>
      <c r="L32" s="96"/>
      <c r="M32" s="96"/>
      <c r="N32" s="96"/>
      <c r="O32" s="96"/>
      <c r="P32" s="93"/>
      <c r="Q32" s="33">
        <f>SUM(K32:P32)</f>
        <v>0</v>
      </c>
      <c r="R32" s="29">
        <f>J32+Q32</f>
        <v>35974819</v>
      </c>
      <c r="S32" s="7"/>
    </row>
    <row r="33" spans="1:19" s="8" customFormat="1" ht="15" customHeight="1" thickBot="1">
      <c r="A33" s="106"/>
      <c r="B33" s="53" t="s">
        <v>18</v>
      </c>
      <c r="C33" s="54" t="s">
        <v>3</v>
      </c>
      <c r="D33" s="43">
        <f aca="true" t="shared" si="18" ref="D33:I33">IF(OR(D31=0,D32=0)," ",D32/D31*1000)</f>
        <v>65269.435838863086</v>
      </c>
      <c r="E33" s="15">
        <f t="shared" si="18"/>
        <v>57407.38255033557</v>
      </c>
      <c r="F33" s="15">
        <f t="shared" si="18"/>
        <v>61141.95792357296</v>
      </c>
      <c r="G33" s="15">
        <f t="shared" si="18"/>
        <v>52586.61638112329</v>
      </c>
      <c r="H33" s="15" t="str">
        <f t="shared" si="18"/>
        <v> </v>
      </c>
      <c r="I33" s="92" t="str">
        <f t="shared" si="18"/>
        <v> </v>
      </c>
      <c r="J33" s="32">
        <f aca="true" t="shared" si="19" ref="J33:P33">IF(OR(J31=0,J32=0)," ",J32/J31*1000)</f>
        <v>59651.32444017013</v>
      </c>
      <c r="K33" s="92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2" t="str">
        <f t="shared" si="19"/>
        <v> </v>
      </c>
      <c r="Q33" s="32" t="str">
        <f>IF(OR(Q31=0,Q32=0)," ",(Q32/Q31)*1000)</f>
        <v> </v>
      </c>
      <c r="R33" s="28">
        <f>IF(OR(R31=0,R32=0)," ",(R32/R31)*1000)</f>
        <v>59651.32444017013</v>
      </c>
      <c r="S33" s="10"/>
    </row>
    <row r="34" spans="1:19" s="8" customFormat="1" ht="15" customHeight="1">
      <c r="A34" s="104" t="s">
        <v>52</v>
      </c>
      <c r="B34" s="52" t="s">
        <v>9</v>
      </c>
      <c r="C34" s="52" t="s">
        <v>1</v>
      </c>
      <c r="D34" s="88"/>
      <c r="E34" s="90"/>
      <c r="F34" s="90"/>
      <c r="G34" s="90"/>
      <c r="H34" s="90"/>
      <c r="I34" s="91"/>
      <c r="J34" s="94">
        <f>SUM(D34:I34)</f>
        <v>0</v>
      </c>
      <c r="K34" s="91"/>
      <c r="L34" s="90"/>
      <c r="M34" s="90"/>
      <c r="N34" s="90"/>
      <c r="O34" s="90"/>
      <c r="P34" s="91"/>
      <c r="Q34" s="31">
        <f>SUM(K34:P34)</f>
        <v>0</v>
      </c>
      <c r="R34" s="27">
        <f>J34+Q34</f>
        <v>0</v>
      </c>
      <c r="S34" s="7"/>
    </row>
    <row r="35" spans="1:19" s="8" customFormat="1" ht="15" customHeight="1">
      <c r="A35" s="105"/>
      <c r="B35" s="52" t="s">
        <v>10</v>
      </c>
      <c r="C35" s="52" t="s">
        <v>2</v>
      </c>
      <c r="D35" s="88"/>
      <c r="E35" s="90"/>
      <c r="F35" s="90"/>
      <c r="G35" s="90"/>
      <c r="H35" s="90"/>
      <c r="I35" s="91"/>
      <c r="J35" s="94">
        <f>SUM(D35:I35)</f>
        <v>0</v>
      </c>
      <c r="K35" s="93"/>
      <c r="L35" s="96"/>
      <c r="M35" s="96"/>
      <c r="N35" s="96"/>
      <c r="O35" s="96"/>
      <c r="P35" s="93"/>
      <c r="Q35" s="31">
        <f>SUM(K35:P35)</f>
        <v>0</v>
      </c>
      <c r="R35" s="27">
        <f>J35+Q35</f>
        <v>0</v>
      </c>
      <c r="S35" s="7"/>
    </row>
    <row r="36" spans="1:19" s="8" customFormat="1" ht="15" customHeight="1" thickBot="1">
      <c r="A36" s="106"/>
      <c r="B36" s="53" t="s">
        <v>18</v>
      </c>
      <c r="C36" s="54" t="s">
        <v>3</v>
      </c>
      <c r="D36" s="43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 t="str">
        <f t="shared" si="20"/>
        <v> </v>
      </c>
      <c r="I36" s="92" t="str">
        <f t="shared" si="20"/>
        <v> </v>
      </c>
      <c r="J36" s="32" t="str">
        <f aca="true" t="shared" si="21" ref="J36:P36">IF(OR(J34=0,J35=0)," ",J35/J34*1000)</f>
        <v> </v>
      </c>
      <c r="K36" s="92" t="str">
        <f t="shared" si="21"/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2" t="str">
        <f t="shared" si="21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5" customHeight="1">
      <c r="A37" s="104" t="s">
        <v>53</v>
      </c>
      <c r="B37" s="85" t="s">
        <v>9</v>
      </c>
      <c r="C37" s="85" t="s">
        <v>1</v>
      </c>
      <c r="D37" s="88"/>
      <c r="E37" s="90"/>
      <c r="F37" s="90"/>
      <c r="G37" s="90"/>
      <c r="H37" s="90"/>
      <c r="I37" s="91"/>
      <c r="J37" s="94">
        <f>SUM(D37:I37)</f>
        <v>0</v>
      </c>
      <c r="K37" s="91"/>
      <c r="L37" s="90"/>
      <c r="M37" s="90"/>
      <c r="N37" s="90"/>
      <c r="O37" s="90"/>
      <c r="P37" s="91"/>
      <c r="Q37" s="31">
        <f>SUM(K37:P37)</f>
        <v>0</v>
      </c>
      <c r="R37" s="27">
        <f>J37+Q37</f>
        <v>0</v>
      </c>
      <c r="S37" s="10"/>
    </row>
    <row r="38" spans="1:19" s="8" customFormat="1" ht="15" customHeight="1">
      <c r="A38" s="105"/>
      <c r="B38" s="52" t="s">
        <v>10</v>
      </c>
      <c r="C38" s="52" t="s">
        <v>2</v>
      </c>
      <c r="D38" s="88"/>
      <c r="E38" s="90"/>
      <c r="F38" s="90"/>
      <c r="G38" s="90"/>
      <c r="H38" s="90"/>
      <c r="I38" s="91"/>
      <c r="J38" s="94">
        <f>SUM(D38:I38)</f>
        <v>0</v>
      </c>
      <c r="K38" s="93"/>
      <c r="L38" s="96"/>
      <c r="M38" s="96"/>
      <c r="N38" s="96"/>
      <c r="O38" s="96"/>
      <c r="P38" s="93"/>
      <c r="Q38" s="31">
        <f>SUM(K38:P38)</f>
        <v>0</v>
      </c>
      <c r="R38" s="27">
        <f>J38+Q38</f>
        <v>0</v>
      </c>
      <c r="S38" s="10"/>
    </row>
    <row r="39" spans="1:19" s="8" customFormat="1" ht="15" customHeight="1" thickBot="1">
      <c r="A39" s="106"/>
      <c r="B39" s="53" t="s">
        <v>18</v>
      </c>
      <c r="C39" s="54" t="s">
        <v>3</v>
      </c>
      <c r="D39" s="43" t="str">
        <f>IF(OR(D37=0,D38=0)," ",D38/D37*1000)</f>
        <v> </v>
      </c>
      <c r="E39" s="15" t="str">
        <f>IF(OR(E37=0,E38=0)," ",E38/E37*1000)</f>
        <v> </v>
      </c>
      <c r="F39" s="15" t="str">
        <f>IF(OR(F37=0,F38=0)," ",F38/F37*1000)</f>
        <v> </v>
      </c>
      <c r="G39" s="15" t="str">
        <f>IF(OR(G37=0,G38=0)," ",G38/G37*1000)</f>
        <v> </v>
      </c>
      <c r="H39" s="15" t="str">
        <f aca="true" t="shared" si="22" ref="G39:P39">IF(OR(H37=0,H38=0)," ",H38/H37*1000)</f>
        <v> </v>
      </c>
      <c r="I39" s="92" t="str">
        <f t="shared" si="22"/>
        <v> </v>
      </c>
      <c r="J39" s="32" t="str">
        <f t="shared" si="22"/>
        <v> </v>
      </c>
      <c r="K39" s="92" t="str">
        <f t="shared" si="22"/>
        <v> </v>
      </c>
      <c r="L39" s="15" t="str">
        <f t="shared" si="22"/>
        <v> </v>
      </c>
      <c r="M39" s="15" t="str">
        <f t="shared" si="22"/>
        <v> </v>
      </c>
      <c r="N39" s="15" t="str">
        <f t="shared" si="22"/>
        <v> </v>
      </c>
      <c r="O39" s="15" t="str">
        <f t="shared" si="22"/>
        <v> </v>
      </c>
      <c r="P39" s="92" t="str">
        <f t="shared" si="22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0"/>
    </row>
    <row r="40" spans="1:19" s="8" customFormat="1" ht="15" customHeight="1">
      <c r="A40" s="104" t="s">
        <v>11</v>
      </c>
      <c r="B40" s="85" t="s">
        <v>9</v>
      </c>
      <c r="C40" s="85" t="s">
        <v>1</v>
      </c>
      <c r="D40" s="88">
        <v>826</v>
      </c>
      <c r="E40" s="90">
        <v>822</v>
      </c>
      <c r="F40" s="90">
        <v>810</v>
      </c>
      <c r="G40" s="90">
        <v>801</v>
      </c>
      <c r="H40" s="90"/>
      <c r="I40" s="91"/>
      <c r="J40" s="94">
        <f>SUM(D40:I40)</f>
        <v>3259</v>
      </c>
      <c r="K40" s="91"/>
      <c r="L40" s="90"/>
      <c r="M40" s="90"/>
      <c r="N40" s="90"/>
      <c r="O40" s="90"/>
      <c r="P40" s="91"/>
      <c r="Q40" s="31">
        <f>SUM(K40:P40)</f>
        <v>0</v>
      </c>
      <c r="R40" s="27">
        <f>J40+Q40</f>
        <v>3259</v>
      </c>
      <c r="S40" s="7"/>
    </row>
    <row r="41" spans="1:19" s="8" customFormat="1" ht="15" customHeight="1">
      <c r="A41" s="105"/>
      <c r="B41" s="52" t="s">
        <v>10</v>
      </c>
      <c r="C41" s="52" t="s">
        <v>2</v>
      </c>
      <c r="D41" s="88">
        <v>60994</v>
      </c>
      <c r="E41" s="90">
        <v>56983</v>
      </c>
      <c r="F41" s="90">
        <v>58629</v>
      </c>
      <c r="G41" s="90">
        <v>50857</v>
      </c>
      <c r="H41" s="90"/>
      <c r="I41" s="91"/>
      <c r="J41" s="94">
        <f>SUM(D41:I41)</f>
        <v>227463</v>
      </c>
      <c r="K41" s="93"/>
      <c r="L41" s="96"/>
      <c r="M41" s="96"/>
      <c r="N41" s="96"/>
      <c r="O41" s="96"/>
      <c r="P41" s="93"/>
      <c r="Q41" s="31">
        <f>SUM(K41:P41)</f>
        <v>0</v>
      </c>
      <c r="R41" s="27">
        <f>J41+Q41</f>
        <v>227463</v>
      </c>
      <c r="S41" s="7"/>
    </row>
    <row r="42" spans="1:19" s="8" customFormat="1" ht="15" customHeight="1" thickBot="1">
      <c r="A42" s="106"/>
      <c r="B42" s="53" t="s">
        <v>18</v>
      </c>
      <c r="C42" s="54" t="s">
        <v>3</v>
      </c>
      <c r="D42" s="43">
        <f aca="true" t="shared" si="23" ref="D42:I42">IF(OR(D40=0,D41=0)," ",D41/D40*1000)</f>
        <v>73842.61501210653</v>
      </c>
      <c r="E42" s="15">
        <f t="shared" si="23"/>
        <v>69322.38442822384</v>
      </c>
      <c r="F42" s="15">
        <f t="shared" si="23"/>
        <v>72381.48148148149</v>
      </c>
      <c r="G42" s="15">
        <f t="shared" si="23"/>
        <v>63491.88514357054</v>
      </c>
      <c r="H42" s="15" t="str">
        <f t="shared" si="23"/>
        <v> </v>
      </c>
      <c r="I42" s="92" t="str">
        <f t="shared" si="23"/>
        <v> </v>
      </c>
      <c r="J42" s="32">
        <f aca="true" t="shared" si="24" ref="J42:P42">IF(OR(J40=0,J41=0)," ",J41/J40*1000)</f>
        <v>69795.33599263578</v>
      </c>
      <c r="K42" s="92" t="str">
        <f t="shared" si="24"/>
        <v> </v>
      </c>
      <c r="L42" s="15" t="str">
        <f t="shared" si="24"/>
        <v> </v>
      </c>
      <c r="M42" s="15" t="str">
        <f t="shared" si="24"/>
        <v> </v>
      </c>
      <c r="N42" s="15" t="str">
        <f t="shared" si="24"/>
        <v> </v>
      </c>
      <c r="O42" s="15" t="str">
        <f t="shared" si="24"/>
        <v> </v>
      </c>
      <c r="P42" s="92" t="str">
        <f t="shared" si="24"/>
        <v> </v>
      </c>
      <c r="Q42" s="32" t="str">
        <f>IF(OR(Q40=0,Q41=0)," ",(Q41/Q40)*1000)</f>
        <v> </v>
      </c>
      <c r="R42" s="28">
        <f>IF(OR(R40=0,R41=0)," ",(R41/R40)*1000)</f>
        <v>69795.33599263578</v>
      </c>
      <c r="S42" s="10"/>
    </row>
    <row r="43" spans="1:19" s="8" customFormat="1" ht="15" customHeight="1">
      <c r="A43" s="104" t="s">
        <v>49</v>
      </c>
      <c r="B43" s="85" t="s">
        <v>9</v>
      </c>
      <c r="C43" s="85" t="s">
        <v>1</v>
      </c>
      <c r="D43" s="88"/>
      <c r="E43" s="90"/>
      <c r="F43" s="90"/>
      <c r="G43" s="90"/>
      <c r="H43" s="90"/>
      <c r="I43" s="91"/>
      <c r="J43" s="94">
        <f>SUM(D43:I43)</f>
        <v>0</v>
      </c>
      <c r="K43" s="91"/>
      <c r="L43" s="90"/>
      <c r="M43" s="90"/>
      <c r="N43" s="90"/>
      <c r="O43" s="90"/>
      <c r="P43" s="91"/>
      <c r="Q43" s="31">
        <f>SUM(K43:P43)</f>
        <v>0</v>
      </c>
      <c r="R43" s="27">
        <f>J43+Q43</f>
        <v>0</v>
      </c>
      <c r="S43" s="11"/>
    </row>
    <row r="44" spans="1:19" s="8" customFormat="1" ht="15" customHeight="1">
      <c r="A44" s="105"/>
      <c r="B44" s="52" t="s">
        <v>10</v>
      </c>
      <c r="C44" s="52" t="s">
        <v>2</v>
      </c>
      <c r="D44" s="88"/>
      <c r="E44" s="90"/>
      <c r="F44" s="90"/>
      <c r="G44" s="90"/>
      <c r="H44" s="90"/>
      <c r="I44" s="91"/>
      <c r="J44" s="94">
        <f>SUM(D44:I44)</f>
        <v>0</v>
      </c>
      <c r="K44" s="93"/>
      <c r="L44" s="96"/>
      <c r="M44" s="96"/>
      <c r="N44" s="96"/>
      <c r="O44" s="96"/>
      <c r="P44" s="93"/>
      <c r="Q44" s="31">
        <f>SUM(K44:P44)</f>
        <v>0</v>
      </c>
      <c r="R44" s="27">
        <f>J44+Q44</f>
        <v>0</v>
      </c>
      <c r="S44" s="7"/>
    </row>
    <row r="45" spans="1:19" s="8" customFormat="1" ht="15" customHeight="1" thickBot="1">
      <c r="A45" s="106"/>
      <c r="B45" s="53" t="s">
        <v>18</v>
      </c>
      <c r="C45" s="54" t="s">
        <v>3</v>
      </c>
      <c r="D45" s="43" t="str">
        <f aca="true" t="shared" si="25" ref="D45:I45">IF(OR(D43=0,D44=0)," ",D44/D43*1000)</f>
        <v> </v>
      </c>
      <c r="E45" s="15" t="str">
        <f t="shared" si="25"/>
        <v> </v>
      </c>
      <c r="F45" s="15" t="str">
        <f t="shared" si="25"/>
        <v> </v>
      </c>
      <c r="G45" s="15" t="str">
        <f t="shared" si="25"/>
        <v> </v>
      </c>
      <c r="H45" s="15" t="str">
        <f t="shared" si="25"/>
        <v> </v>
      </c>
      <c r="I45" s="92" t="str">
        <f t="shared" si="25"/>
        <v> </v>
      </c>
      <c r="J45" s="32" t="str">
        <f aca="true" t="shared" si="26" ref="J45:P45">IF(OR(J43=0,J44=0)," ",J44/J43*1000)</f>
        <v> </v>
      </c>
      <c r="K45" s="92" t="str">
        <f t="shared" si="26"/>
        <v> </v>
      </c>
      <c r="L45" s="15" t="str">
        <f t="shared" si="26"/>
        <v> </v>
      </c>
      <c r="M45" s="15" t="str">
        <f t="shared" si="26"/>
        <v> </v>
      </c>
      <c r="N45" s="15" t="str">
        <f t="shared" si="26"/>
        <v> </v>
      </c>
      <c r="O45" s="15" t="str">
        <f t="shared" si="26"/>
        <v> </v>
      </c>
      <c r="P45" s="92" t="str">
        <f t="shared" si="26"/>
        <v> </v>
      </c>
      <c r="Q45" s="32" t="str">
        <f>IF(OR(Q43=0,Q44=0)," ",(Q44/Q43)*1000)</f>
        <v> </v>
      </c>
      <c r="R45" s="28" t="str">
        <f>IF(OR(R43=0,R44=0)," ",(R44/R43)*1000)</f>
        <v> </v>
      </c>
      <c r="S45" s="10"/>
    </row>
    <row r="46" spans="1:19" s="8" customFormat="1" ht="15" customHeight="1">
      <c r="A46" s="104" t="s">
        <v>12</v>
      </c>
      <c r="B46" s="52" t="s">
        <v>9</v>
      </c>
      <c r="C46" s="52" t="s">
        <v>1</v>
      </c>
      <c r="D46" s="88"/>
      <c r="E46" s="90"/>
      <c r="F46" s="90">
        <v>644</v>
      </c>
      <c r="G46" s="90"/>
      <c r="H46" s="90"/>
      <c r="I46" s="91"/>
      <c r="J46" s="94">
        <f>SUM(D46:I46)</f>
        <v>644</v>
      </c>
      <c r="K46" s="91"/>
      <c r="L46" s="90"/>
      <c r="M46" s="90"/>
      <c r="N46" s="90"/>
      <c r="O46" s="90"/>
      <c r="P46" s="91"/>
      <c r="Q46" s="34">
        <f>SUM(K46:P46)</f>
        <v>0</v>
      </c>
      <c r="R46" s="30">
        <f>J46+Q46</f>
        <v>644</v>
      </c>
      <c r="S46" s="7"/>
    </row>
    <row r="47" spans="1:18" ht="15" customHeight="1">
      <c r="A47" s="105"/>
      <c r="B47" s="52" t="s">
        <v>10</v>
      </c>
      <c r="C47" s="52" t="s">
        <v>2</v>
      </c>
      <c r="D47" s="88"/>
      <c r="E47" s="90"/>
      <c r="F47" s="90">
        <v>58192</v>
      </c>
      <c r="G47" s="90"/>
      <c r="H47" s="90"/>
      <c r="I47" s="91"/>
      <c r="J47" s="94">
        <f>SUM(D47:I47)</f>
        <v>58192</v>
      </c>
      <c r="K47" s="93"/>
      <c r="L47" s="96"/>
      <c r="M47" s="96"/>
      <c r="N47" s="96"/>
      <c r="O47" s="96"/>
      <c r="P47" s="93"/>
      <c r="Q47" s="33">
        <f>SUM(K47:P47)</f>
        <v>0</v>
      </c>
      <c r="R47" s="29">
        <f>J47+Q47</f>
        <v>58192</v>
      </c>
    </row>
    <row r="48" spans="1:18" ht="15" customHeight="1" thickBot="1">
      <c r="A48" s="106"/>
      <c r="B48" s="53" t="s">
        <v>18</v>
      </c>
      <c r="C48" s="54" t="s">
        <v>3</v>
      </c>
      <c r="D48" s="43" t="str">
        <f aca="true" t="shared" si="27" ref="D48:I48">IF(OR(D46=0,D47=0)," ",D47/D46*1000)</f>
        <v> </v>
      </c>
      <c r="E48" s="15" t="str">
        <f t="shared" si="27"/>
        <v> </v>
      </c>
      <c r="F48" s="15">
        <f t="shared" si="27"/>
        <v>90360.24844720497</v>
      </c>
      <c r="G48" s="15" t="str">
        <f t="shared" si="27"/>
        <v> </v>
      </c>
      <c r="H48" s="15" t="str">
        <f t="shared" si="27"/>
        <v> </v>
      </c>
      <c r="I48" s="92" t="str">
        <f t="shared" si="27"/>
        <v> </v>
      </c>
      <c r="J48" s="32">
        <f aca="true" t="shared" si="28" ref="J48:P48">IF(OR(J46=0,J47=0)," ",J47/J46*1000)</f>
        <v>90360.24844720497</v>
      </c>
      <c r="K48" s="92" t="str">
        <f t="shared" si="28"/>
        <v> </v>
      </c>
      <c r="L48" s="15" t="str">
        <f t="shared" si="28"/>
        <v> </v>
      </c>
      <c r="M48" s="15" t="str">
        <f t="shared" si="28"/>
        <v> </v>
      </c>
      <c r="N48" s="15" t="str">
        <f t="shared" si="28"/>
        <v> </v>
      </c>
      <c r="O48" s="15" t="str">
        <f t="shared" si="28"/>
        <v> </v>
      </c>
      <c r="P48" s="92" t="str">
        <f t="shared" si="28"/>
        <v> </v>
      </c>
      <c r="Q48" s="32" t="str">
        <f>IF(OR(Q46=0,Q47=0)," ",(Q47/Q46)*1000)</f>
        <v> </v>
      </c>
      <c r="R48" s="28">
        <f>IF(OR(R46=0,R47=0)," ",(R47/R46)*1000)</f>
        <v>90360.24844720497</v>
      </c>
    </row>
    <row r="49" spans="1:18" ht="15" customHeight="1">
      <c r="A49" s="108" t="s">
        <v>4</v>
      </c>
      <c r="B49" s="52" t="s">
        <v>9</v>
      </c>
      <c r="C49" s="52" t="s">
        <v>1</v>
      </c>
      <c r="D49" s="98">
        <f aca="true" t="shared" si="29" ref="D49:I50">D4+D7+D10+D13+D16+D19+D22+D25+D28+D31+D34+D40+D43+D46+D37</f>
        <v>815786</v>
      </c>
      <c r="E49" s="99">
        <f t="shared" si="29"/>
        <v>557289</v>
      </c>
      <c r="F49" s="17">
        <f t="shared" si="29"/>
        <v>606691</v>
      </c>
      <c r="G49" s="17">
        <f t="shared" si="29"/>
        <v>572577</v>
      </c>
      <c r="H49" s="17">
        <f t="shared" si="29"/>
        <v>0</v>
      </c>
      <c r="I49" s="26">
        <f t="shared" si="29"/>
        <v>0</v>
      </c>
      <c r="J49" s="34">
        <f>SUM(D49:I49)</f>
        <v>2552343</v>
      </c>
      <c r="K49" s="30">
        <f aca="true" t="shared" si="30" ref="K49:P49">K4+K7+K10+K13+K16+K19+K22+K25+K28+K31+K34+K40+K43+K46+K37</f>
        <v>0</v>
      </c>
      <c r="L49" s="17">
        <f t="shared" si="30"/>
        <v>0</v>
      </c>
      <c r="M49" s="17">
        <f t="shared" si="30"/>
        <v>0</v>
      </c>
      <c r="N49" s="17">
        <f t="shared" si="30"/>
        <v>0</v>
      </c>
      <c r="O49" s="99">
        <f t="shared" si="30"/>
        <v>0</v>
      </c>
      <c r="P49" s="101">
        <f t="shared" si="30"/>
        <v>0</v>
      </c>
      <c r="Q49" s="34">
        <f>SUM(K49:P49)</f>
        <v>0</v>
      </c>
      <c r="R49" s="30">
        <f>J49+Q49</f>
        <v>2552343</v>
      </c>
    </row>
    <row r="50" spans="1:18" ht="15" customHeight="1">
      <c r="A50" s="108"/>
      <c r="B50" s="52" t="s">
        <v>10</v>
      </c>
      <c r="C50" s="52" t="s">
        <v>2</v>
      </c>
      <c r="D50" s="98">
        <f t="shared" si="29"/>
        <v>52324275</v>
      </c>
      <c r="E50" s="100">
        <f t="shared" si="29"/>
        <v>34099646</v>
      </c>
      <c r="F50" s="16">
        <f t="shared" si="29"/>
        <v>37233755</v>
      </c>
      <c r="G50" s="16">
        <f t="shared" si="29"/>
        <v>32377171</v>
      </c>
      <c r="H50" s="16">
        <f t="shared" si="29"/>
        <v>0</v>
      </c>
      <c r="I50" s="25">
        <f t="shared" si="29"/>
        <v>0</v>
      </c>
      <c r="J50" s="33">
        <f>SUM(D50:I50)</f>
        <v>156034847</v>
      </c>
      <c r="K50" s="29">
        <f aca="true" t="shared" si="31" ref="K50:P50">K5+K8+K11+K14+K17+K20+K23+K26+K29+K32+K35+K41+K44+K47+K38</f>
        <v>0</v>
      </c>
      <c r="L50" s="16">
        <f t="shared" si="31"/>
        <v>0</v>
      </c>
      <c r="M50" s="16">
        <f t="shared" si="31"/>
        <v>0</v>
      </c>
      <c r="N50" s="16">
        <f t="shared" si="31"/>
        <v>0</v>
      </c>
      <c r="O50" s="102">
        <f t="shared" si="31"/>
        <v>0</v>
      </c>
      <c r="P50" s="103">
        <f t="shared" si="31"/>
        <v>0</v>
      </c>
      <c r="Q50" s="33">
        <f>SUM(K50:P50)</f>
        <v>0</v>
      </c>
      <c r="R50" s="29">
        <f>J50+Q50</f>
        <v>156034847</v>
      </c>
    </row>
    <row r="51" spans="1:18" ht="15" customHeight="1" thickBot="1">
      <c r="A51" s="109"/>
      <c r="B51" s="53" t="s">
        <v>18</v>
      </c>
      <c r="C51" s="54" t="s">
        <v>3</v>
      </c>
      <c r="D51" s="43">
        <f>IF(OR(D49=0,D50=0)," ",D50/D49*1000)</f>
        <v>64139.706981978125</v>
      </c>
      <c r="E51" s="15">
        <f>IF(OR(E49=0,E50=0)," ",E50/E49*1000)</f>
        <v>61188.44262133292</v>
      </c>
      <c r="F51" s="15">
        <f aca="true" t="shared" si="32" ref="F51:Q51">IF(OR(F49=0,F50=0)," ",(F50/F49)*1000)</f>
        <v>61371.85981001861</v>
      </c>
      <c r="G51" s="15">
        <f t="shared" si="32"/>
        <v>56546.405112325505</v>
      </c>
      <c r="H51" s="15" t="str">
        <f t="shared" si="32"/>
        <v> </v>
      </c>
      <c r="I51" s="24" t="str">
        <f t="shared" si="32"/>
        <v> </v>
      </c>
      <c r="J51" s="32">
        <f t="shared" si="32"/>
        <v>61133.96475316993</v>
      </c>
      <c r="K51" s="28" t="str">
        <f t="shared" si="32"/>
        <v> </v>
      </c>
      <c r="L51" s="15" t="str">
        <f t="shared" si="32"/>
        <v> </v>
      </c>
      <c r="M51" s="15" t="str">
        <f t="shared" si="32"/>
        <v> </v>
      </c>
      <c r="N51" s="15" t="str">
        <f t="shared" si="32"/>
        <v> </v>
      </c>
      <c r="O51" s="15" t="str">
        <f>IF(OR(O49=0,O50=0)," ",O50/O49*1000)</f>
        <v> </v>
      </c>
      <c r="P51" s="92" t="str">
        <f>IF(OR(P49=0,P50=0)," ",P50/P49*1000)</f>
        <v> </v>
      </c>
      <c r="Q51" s="32" t="str">
        <f t="shared" si="32"/>
        <v> </v>
      </c>
      <c r="R51" s="28">
        <f>IF(OR(R49=0,R50=0)," ",(R50/R49)*1000)</f>
        <v>61133.96475316993</v>
      </c>
    </row>
    <row r="52" spans="1:18" ht="15" customHeight="1" thickBot="1">
      <c r="A52" s="111" t="s">
        <v>13</v>
      </c>
      <c r="B52" s="112"/>
      <c r="C52" s="113"/>
      <c r="D52" s="37">
        <f>'総合計'!D52</f>
        <v>119.9</v>
      </c>
      <c r="E52" s="38">
        <f>'総合計'!E52</f>
        <v>119.46</v>
      </c>
      <c r="F52" s="38">
        <f>'総合計'!F52</f>
        <v>122.95</v>
      </c>
      <c r="G52" s="38">
        <f>'総合計'!G52</f>
        <v>123.04</v>
      </c>
      <c r="H52" s="38">
        <f>'総合計'!H52</f>
        <v>0</v>
      </c>
      <c r="I52" s="39">
        <f>'総合計'!I52</f>
        <v>0</v>
      </c>
      <c r="J52" s="40">
        <f>'総合計'!J52</f>
        <v>0</v>
      </c>
      <c r="K52" s="41">
        <f>'総合計'!K52</f>
        <v>0</v>
      </c>
      <c r="L52" s="38">
        <f>'総合計'!L52</f>
        <v>0</v>
      </c>
      <c r="M52" s="38">
        <f>'総合計'!M52</f>
        <v>0</v>
      </c>
      <c r="N52" s="38">
        <f>'総合計'!N52</f>
        <v>0</v>
      </c>
      <c r="O52" s="38">
        <f>'総合計'!O52</f>
        <v>0</v>
      </c>
      <c r="P52" s="39">
        <f>'総合計'!P52</f>
        <v>0</v>
      </c>
      <c r="Q52" s="40">
        <f>'総合計'!Q52</f>
        <v>0</v>
      </c>
      <c r="R52" s="42">
        <f>'総合計'!R52</f>
        <v>0</v>
      </c>
    </row>
    <row r="53" spans="1:3" ht="16.5">
      <c r="A53" s="89" t="str">
        <f>'総合計'!A62</f>
        <v>※4月～6月は確報値。7月速報値。確報値速報値は修正される可能性があります</v>
      </c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62" ht="17.25" customHeight="1"/>
  </sheetData>
  <sheetProtection/>
  <mergeCells count="18">
    <mergeCell ref="A49:A51"/>
    <mergeCell ref="A52:C52"/>
    <mergeCell ref="A13:A15"/>
    <mergeCell ref="A16:A18"/>
    <mergeCell ref="A19:A21"/>
    <mergeCell ref="A22:A24"/>
    <mergeCell ref="A46:A48"/>
    <mergeCell ref="A37:A39"/>
    <mergeCell ref="D1:P1"/>
    <mergeCell ref="A4:A6"/>
    <mergeCell ref="A7:A9"/>
    <mergeCell ref="A10:A12"/>
    <mergeCell ref="A40:A42"/>
    <mergeCell ref="A43:A45"/>
    <mergeCell ref="A25:A27"/>
    <mergeCell ref="A28:A30"/>
    <mergeCell ref="A31:A33"/>
    <mergeCell ref="A34:A36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40" zoomScaleNormal="4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ht="27" customHeight="1">
      <c r="A1" s="45" t="s">
        <v>44</v>
      </c>
      <c r="B1" s="83" t="s">
        <v>37</v>
      </c>
      <c r="C1" s="46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8" ht="23.25" customHeight="1" thickBot="1">
      <c r="A2" s="55" t="s">
        <v>24</v>
      </c>
      <c r="B2" s="56" t="s">
        <v>45</v>
      </c>
      <c r="C2" s="57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9"/>
      <c r="R2" s="44">
        <f>'総合計'!Q2</f>
        <v>42243</v>
      </c>
    </row>
    <row r="3" spans="1:19" ht="24" customHeight="1" thickBot="1">
      <c r="A3" s="50"/>
      <c r="B3" s="51"/>
      <c r="C3" s="51"/>
      <c r="D3" s="62" t="s">
        <v>25</v>
      </c>
      <c r="E3" s="64" t="s">
        <v>26</v>
      </c>
      <c r="F3" s="64" t="s">
        <v>27</v>
      </c>
      <c r="G3" s="64" t="s">
        <v>28</v>
      </c>
      <c r="H3" s="64" t="s">
        <v>29</v>
      </c>
      <c r="I3" s="65" t="s">
        <v>30</v>
      </c>
      <c r="J3" s="66" t="s">
        <v>14</v>
      </c>
      <c r="K3" s="65" t="s">
        <v>31</v>
      </c>
      <c r="L3" s="64" t="s">
        <v>32</v>
      </c>
      <c r="M3" s="64" t="s">
        <v>33</v>
      </c>
      <c r="N3" s="64" t="s">
        <v>34</v>
      </c>
      <c r="O3" s="64" t="s">
        <v>35</v>
      </c>
      <c r="P3" s="65" t="s">
        <v>36</v>
      </c>
      <c r="Q3" s="68" t="s">
        <v>15</v>
      </c>
      <c r="R3" s="69" t="s">
        <v>16</v>
      </c>
      <c r="S3" s="2"/>
    </row>
    <row r="4" spans="1:19" s="8" customFormat="1" ht="15" customHeight="1">
      <c r="A4" s="104" t="s">
        <v>17</v>
      </c>
      <c r="B4" s="52" t="s">
        <v>9</v>
      </c>
      <c r="C4" s="52" t="s">
        <v>1</v>
      </c>
      <c r="D4" s="88"/>
      <c r="E4" s="90"/>
      <c r="F4" s="90"/>
      <c r="G4" s="90"/>
      <c r="H4" s="90"/>
      <c r="I4" s="91"/>
      <c r="J4" s="94">
        <f>SUM(D4:I4)</f>
        <v>0</v>
      </c>
      <c r="K4" s="91"/>
      <c r="L4" s="90"/>
      <c r="M4" s="90"/>
      <c r="N4" s="90"/>
      <c r="O4" s="90"/>
      <c r="P4" s="91"/>
      <c r="Q4" s="34">
        <f>SUM(K4:P4)</f>
        <v>0</v>
      </c>
      <c r="R4" s="27">
        <f>J4+Q4</f>
        <v>0</v>
      </c>
      <c r="S4" s="7"/>
    </row>
    <row r="5" spans="1:19" s="8" customFormat="1" ht="15" customHeight="1">
      <c r="A5" s="105"/>
      <c r="B5" s="52" t="s">
        <v>10</v>
      </c>
      <c r="C5" s="52" t="s">
        <v>2</v>
      </c>
      <c r="D5" s="88"/>
      <c r="E5" s="90"/>
      <c r="F5" s="90"/>
      <c r="G5" s="90"/>
      <c r="H5" s="90"/>
      <c r="I5" s="91"/>
      <c r="J5" s="94">
        <f>SUM(D5:I5)</f>
        <v>0</v>
      </c>
      <c r="K5" s="93"/>
      <c r="L5" s="96"/>
      <c r="M5" s="96"/>
      <c r="N5" s="96"/>
      <c r="O5" s="96"/>
      <c r="P5" s="93"/>
      <c r="Q5" s="33">
        <f>SUM(K5:P5)</f>
        <v>0</v>
      </c>
      <c r="R5" s="27">
        <f>J5+Q5</f>
        <v>0</v>
      </c>
      <c r="S5" s="7"/>
    </row>
    <row r="6" spans="1:19" s="8" customFormat="1" ht="15" customHeight="1" thickBot="1">
      <c r="A6" s="106"/>
      <c r="B6" s="53" t="s">
        <v>18</v>
      </c>
      <c r="C6" s="54" t="s">
        <v>3</v>
      </c>
      <c r="D6" s="43" t="str">
        <f aca="true" t="shared" si="0" ref="D6:P6">IF(OR(D4=0,D5=0)," ",D5/D4*1000)</f>
        <v> </v>
      </c>
      <c r="E6" s="15" t="str">
        <f t="shared" si="0"/>
        <v> 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2" t="str">
        <f t="shared" si="0"/>
        <v> </v>
      </c>
      <c r="J6" s="32" t="str">
        <f t="shared" si="0"/>
        <v> </v>
      </c>
      <c r="K6" s="92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92" t="str">
        <f t="shared" si="0"/>
        <v> </v>
      </c>
      <c r="Q6" s="32" t="str">
        <f>IF(OR(Q4=0,Q5=0)," ",(Q5/Q4)*1000)</f>
        <v> </v>
      </c>
      <c r="R6" s="28" t="str">
        <f>IF(OR(R4=0,R5=0)," ",(R5/R4)*1000)</f>
        <v> </v>
      </c>
      <c r="S6" s="10"/>
    </row>
    <row r="7" spans="1:19" s="8" customFormat="1" ht="15" customHeight="1">
      <c r="A7" s="104" t="s">
        <v>19</v>
      </c>
      <c r="B7" s="52" t="s">
        <v>9</v>
      </c>
      <c r="C7" s="52" t="s">
        <v>1</v>
      </c>
      <c r="D7" s="88"/>
      <c r="E7" s="90"/>
      <c r="F7" s="90"/>
      <c r="G7" s="90"/>
      <c r="H7" s="90"/>
      <c r="I7" s="91"/>
      <c r="J7" s="94">
        <f>SUM(D7:I7)</f>
        <v>0</v>
      </c>
      <c r="K7" s="91"/>
      <c r="L7" s="90"/>
      <c r="M7" s="90"/>
      <c r="N7" s="90"/>
      <c r="O7" s="90"/>
      <c r="P7" s="91"/>
      <c r="Q7" s="31">
        <f>SUM(K7:P7)</f>
        <v>0</v>
      </c>
      <c r="R7" s="27">
        <f>J7+Q7</f>
        <v>0</v>
      </c>
      <c r="S7" s="7"/>
    </row>
    <row r="8" spans="1:19" s="8" customFormat="1" ht="15" customHeight="1">
      <c r="A8" s="105"/>
      <c r="B8" s="52" t="s">
        <v>10</v>
      </c>
      <c r="C8" s="52" t="s">
        <v>2</v>
      </c>
      <c r="D8" s="88"/>
      <c r="E8" s="90"/>
      <c r="F8" s="90"/>
      <c r="G8" s="90"/>
      <c r="H8" s="90"/>
      <c r="I8" s="91"/>
      <c r="J8" s="94">
        <f>SUM(D8:I8)</f>
        <v>0</v>
      </c>
      <c r="K8" s="93"/>
      <c r="L8" s="96"/>
      <c r="M8" s="96"/>
      <c r="N8" s="96"/>
      <c r="O8" s="96"/>
      <c r="P8" s="93"/>
      <c r="Q8" s="31">
        <f>SUM(K8:P8)</f>
        <v>0</v>
      </c>
      <c r="R8" s="27">
        <f>J8+Q8</f>
        <v>0</v>
      </c>
      <c r="S8" s="7"/>
    </row>
    <row r="9" spans="1:19" s="8" customFormat="1" ht="15" customHeight="1" thickBot="1">
      <c r="A9" s="106"/>
      <c r="B9" s="53" t="s">
        <v>18</v>
      </c>
      <c r="C9" s="54" t="s">
        <v>3</v>
      </c>
      <c r="D9" s="43" t="str">
        <f aca="true" t="shared" si="1" ref="D9:P9">IF(OR(D7=0,D8=0)," ",D8/D7*1000)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92" t="str">
        <f t="shared" si="1"/>
        <v> </v>
      </c>
      <c r="J9" s="32" t="str">
        <f t="shared" si="1"/>
        <v> </v>
      </c>
      <c r="K9" s="92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92" t="str">
        <f t="shared" si="1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5" customHeight="1">
      <c r="A10" s="104" t="s">
        <v>39</v>
      </c>
      <c r="B10" s="52" t="s">
        <v>9</v>
      </c>
      <c r="C10" s="52" t="s">
        <v>1</v>
      </c>
      <c r="D10" s="88"/>
      <c r="E10" s="90"/>
      <c r="F10" s="90"/>
      <c r="G10" s="90"/>
      <c r="H10" s="90"/>
      <c r="I10" s="91"/>
      <c r="J10" s="94">
        <f>SUM(D10:I10)</f>
        <v>0</v>
      </c>
      <c r="K10" s="91"/>
      <c r="L10" s="90"/>
      <c r="M10" s="90"/>
      <c r="N10" s="90"/>
      <c r="O10" s="90"/>
      <c r="P10" s="91"/>
      <c r="Q10" s="31">
        <f>SUM(K10:P10)</f>
        <v>0</v>
      </c>
      <c r="R10" s="27">
        <f>J10+Q10</f>
        <v>0</v>
      </c>
      <c r="S10" s="7"/>
    </row>
    <row r="11" spans="1:19" s="8" customFormat="1" ht="15" customHeight="1">
      <c r="A11" s="105"/>
      <c r="B11" s="52" t="s">
        <v>10</v>
      </c>
      <c r="C11" s="52" t="s">
        <v>2</v>
      </c>
      <c r="D11" s="88"/>
      <c r="E11" s="90"/>
      <c r="F11" s="90"/>
      <c r="G11" s="90"/>
      <c r="H11" s="90"/>
      <c r="I11" s="91"/>
      <c r="J11" s="94">
        <f>SUM(D11:I11)</f>
        <v>0</v>
      </c>
      <c r="K11" s="93"/>
      <c r="L11" s="96"/>
      <c r="M11" s="96"/>
      <c r="N11" s="96"/>
      <c r="O11" s="96"/>
      <c r="P11" s="93"/>
      <c r="Q11" s="33">
        <f>SUM(K11:P11)</f>
        <v>0</v>
      </c>
      <c r="R11" s="29">
        <f>J11+Q11</f>
        <v>0</v>
      </c>
      <c r="S11" s="7"/>
    </row>
    <row r="12" spans="1:19" s="8" customFormat="1" ht="15" customHeight="1" thickBot="1">
      <c r="A12" s="106"/>
      <c r="B12" s="53" t="s">
        <v>18</v>
      </c>
      <c r="C12" s="54" t="s">
        <v>3</v>
      </c>
      <c r="D12" s="43" t="str">
        <f aca="true" t="shared" si="2" ref="D12:P12">IF(OR(D10=0,D11=0)," ",D11/D10*1000)</f>
        <v> </v>
      </c>
      <c r="E12" s="15" t="str">
        <f t="shared" si="2"/>
        <v> </v>
      </c>
      <c r="F12" s="15" t="str">
        <f t="shared" si="2"/>
        <v> </v>
      </c>
      <c r="G12" s="15" t="str">
        <f t="shared" si="2"/>
        <v> </v>
      </c>
      <c r="H12" s="15" t="str">
        <f t="shared" si="2"/>
        <v> </v>
      </c>
      <c r="I12" s="92" t="str">
        <f t="shared" si="2"/>
        <v> </v>
      </c>
      <c r="J12" s="32" t="str">
        <f t="shared" si="2"/>
        <v> </v>
      </c>
      <c r="K12" s="92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92" t="str">
        <f t="shared" si="2"/>
        <v> </v>
      </c>
      <c r="Q12" s="32" t="str">
        <f>IF(OR(Q10=0,Q11=0)," ",(Q11/Q10)*1000)</f>
        <v> </v>
      </c>
      <c r="R12" s="28" t="str">
        <f>IF(OR(R10=0,R11=0)," ",(R11/R10)*1000)</f>
        <v> </v>
      </c>
      <c r="S12" s="10"/>
    </row>
    <row r="13" spans="1:19" s="8" customFormat="1" ht="15" customHeight="1">
      <c r="A13" s="104" t="s">
        <v>22</v>
      </c>
      <c r="B13" s="52" t="s">
        <v>9</v>
      </c>
      <c r="C13" s="52" t="s">
        <v>1</v>
      </c>
      <c r="D13" s="88"/>
      <c r="E13" s="90"/>
      <c r="F13" s="90">
        <v>14999</v>
      </c>
      <c r="G13" s="90"/>
      <c r="H13" s="90"/>
      <c r="I13" s="91"/>
      <c r="J13" s="94">
        <f>SUM(D13:I13)</f>
        <v>14999</v>
      </c>
      <c r="K13" s="91"/>
      <c r="L13" s="90"/>
      <c r="M13" s="90"/>
      <c r="N13" s="90"/>
      <c r="O13" s="90"/>
      <c r="P13" s="91"/>
      <c r="Q13" s="31">
        <f>SUM(K13:P13)</f>
        <v>0</v>
      </c>
      <c r="R13" s="27">
        <f>J13+Q13</f>
        <v>14999</v>
      </c>
      <c r="S13" s="7"/>
    </row>
    <row r="14" spans="1:19" s="8" customFormat="1" ht="15" customHeight="1">
      <c r="A14" s="105"/>
      <c r="B14" s="52" t="s">
        <v>10</v>
      </c>
      <c r="C14" s="52" t="s">
        <v>2</v>
      </c>
      <c r="D14" s="88"/>
      <c r="E14" s="90"/>
      <c r="F14" s="90">
        <v>955141</v>
      </c>
      <c r="G14" s="90"/>
      <c r="H14" s="90"/>
      <c r="I14" s="91"/>
      <c r="J14" s="94">
        <f>SUM(D14:I14)</f>
        <v>955141</v>
      </c>
      <c r="K14" s="93"/>
      <c r="L14" s="96"/>
      <c r="M14" s="96"/>
      <c r="N14" s="96"/>
      <c r="O14" s="96"/>
      <c r="P14" s="93"/>
      <c r="Q14" s="33">
        <f>SUM(K14:P14)</f>
        <v>0</v>
      </c>
      <c r="R14" s="29">
        <f>J14+Q14</f>
        <v>955141</v>
      </c>
      <c r="S14" s="7"/>
    </row>
    <row r="15" spans="1:19" s="8" customFormat="1" ht="15" customHeight="1" thickBot="1">
      <c r="A15" s="106"/>
      <c r="B15" s="53" t="s">
        <v>18</v>
      </c>
      <c r="C15" s="54" t="s">
        <v>3</v>
      </c>
      <c r="D15" s="43" t="str">
        <f aca="true" t="shared" si="3" ref="D15:P15">IF(OR(D13=0,D14=0)," ",D14/D13*1000)</f>
        <v> </v>
      </c>
      <c r="E15" s="15" t="str">
        <f t="shared" si="3"/>
        <v> </v>
      </c>
      <c r="F15" s="15">
        <f t="shared" si="3"/>
        <v>63680.312020801386</v>
      </c>
      <c r="G15" s="15" t="str">
        <f t="shared" si="3"/>
        <v> </v>
      </c>
      <c r="H15" s="15" t="str">
        <f t="shared" si="3"/>
        <v> </v>
      </c>
      <c r="I15" s="92" t="str">
        <f t="shared" si="3"/>
        <v> </v>
      </c>
      <c r="J15" s="32">
        <f t="shared" si="3"/>
        <v>63680.312020801386</v>
      </c>
      <c r="K15" s="92" t="str">
        <f t="shared" si="3"/>
        <v> </v>
      </c>
      <c r="L15" s="15" t="str">
        <f t="shared" si="3"/>
        <v> 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92" t="str">
        <f t="shared" si="3"/>
        <v> </v>
      </c>
      <c r="Q15" s="32" t="str">
        <f>IF(OR(Q13=0,Q14=0)," ",(Q14/Q13)*1000)</f>
        <v> </v>
      </c>
      <c r="R15" s="28">
        <f>IF(OR(R13=0,R14=0)," ",(R14/R13)*1000)</f>
        <v>63680.312020801386</v>
      </c>
      <c r="S15" s="10"/>
    </row>
    <row r="16" spans="1:19" s="8" customFormat="1" ht="15" customHeight="1">
      <c r="A16" s="104" t="s">
        <v>20</v>
      </c>
      <c r="B16" s="52" t="s">
        <v>9</v>
      </c>
      <c r="C16" s="52" t="s">
        <v>1</v>
      </c>
      <c r="D16" s="88"/>
      <c r="E16" s="90"/>
      <c r="F16" s="90"/>
      <c r="G16" s="90"/>
      <c r="H16" s="90"/>
      <c r="I16" s="91"/>
      <c r="J16" s="94">
        <f>SUM(D16:I16)</f>
        <v>0</v>
      </c>
      <c r="K16" s="91"/>
      <c r="L16" s="90"/>
      <c r="M16" s="90"/>
      <c r="N16" s="90"/>
      <c r="O16" s="90"/>
      <c r="P16" s="91"/>
      <c r="Q16" s="31">
        <f>SUM(K16:P16)</f>
        <v>0</v>
      </c>
      <c r="R16" s="27">
        <f>J16+Q16</f>
        <v>0</v>
      </c>
      <c r="S16" s="7"/>
    </row>
    <row r="17" spans="1:19" s="8" customFormat="1" ht="15" customHeight="1">
      <c r="A17" s="105"/>
      <c r="B17" s="52" t="s">
        <v>10</v>
      </c>
      <c r="C17" s="52" t="s">
        <v>2</v>
      </c>
      <c r="D17" s="88"/>
      <c r="E17" s="90"/>
      <c r="F17" s="90"/>
      <c r="G17" s="90"/>
      <c r="H17" s="90"/>
      <c r="I17" s="91"/>
      <c r="J17" s="94">
        <f>SUM(D17:I17)</f>
        <v>0</v>
      </c>
      <c r="K17" s="93"/>
      <c r="L17" s="96"/>
      <c r="M17" s="96"/>
      <c r="N17" s="96"/>
      <c r="O17" s="96"/>
      <c r="P17" s="93"/>
      <c r="Q17" s="31">
        <f>SUM(K17:P17)</f>
        <v>0</v>
      </c>
      <c r="R17" s="27">
        <f>J17+Q17</f>
        <v>0</v>
      </c>
      <c r="S17" s="7"/>
    </row>
    <row r="18" spans="1:19" s="8" customFormat="1" ht="15" customHeight="1" thickBot="1">
      <c r="A18" s="106"/>
      <c r="B18" s="53" t="s">
        <v>18</v>
      </c>
      <c r="C18" s="54" t="s">
        <v>3</v>
      </c>
      <c r="D18" s="43" t="str">
        <f aca="true" t="shared" si="4" ref="D18:P18">IF(OR(D16=0,D17=0)," ",D17/D16*1000)</f>
        <v> </v>
      </c>
      <c r="E18" s="15" t="str">
        <f t="shared" si="4"/>
        <v> </v>
      </c>
      <c r="F18" s="15" t="str">
        <f t="shared" si="4"/>
        <v> </v>
      </c>
      <c r="G18" s="15" t="str">
        <f t="shared" si="4"/>
        <v> </v>
      </c>
      <c r="H18" s="15" t="str">
        <f t="shared" si="4"/>
        <v> </v>
      </c>
      <c r="I18" s="92" t="str">
        <f t="shared" si="4"/>
        <v> </v>
      </c>
      <c r="J18" s="32" t="str">
        <f t="shared" si="4"/>
        <v> </v>
      </c>
      <c r="K18" s="92" t="str">
        <f t="shared" si="4"/>
        <v> </v>
      </c>
      <c r="L18" s="15" t="str">
        <f t="shared" si="4"/>
        <v> 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92" t="str">
        <f t="shared" si="4"/>
        <v> </v>
      </c>
      <c r="Q18" s="32" t="str">
        <f>IF(OR(Q16=0,Q17=0)," ",(Q17/Q16)*1000)</f>
        <v> </v>
      </c>
      <c r="R18" s="28" t="str">
        <f>IF(OR(R16=0,R17=0)," ",(R17/R16)*1000)</f>
        <v> </v>
      </c>
      <c r="S18" s="10"/>
    </row>
    <row r="19" spans="1:19" s="8" customFormat="1" ht="15" customHeight="1">
      <c r="A19" s="104" t="s">
        <v>38</v>
      </c>
      <c r="B19" s="52" t="s">
        <v>9</v>
      </c>
      <c r="C19" s="52" t="s">
        <v>1</v>
      </c>
      <c r="D19" s="88"/>
      <c r="E19" s="90"/>
      <c r="F19" s="90"/>
      <c r="G19" s="90"/>
      <c r="H19" s="90"/>
      <c r="I19" s="91"/>
      <c r="J19" s="94">
        <f>SUM(D19:I19)</f>
        <v>0</v>
      </c>
      <c r="K19" s="91"/>
      <c r="L19" s="90"/>
      <c r="M19" s="90"/>
      <c r="N19" s="90"/>
      <c r="O19" s="90"/>
      <c r="P19" s="91"/>
      <c r="Q19" s="31">
        <f>SUM(K19:P19)</f>
        <v>0</v>
      </c>
      <c r="R19" s="27">
        <f>J19+Q19</f>
        <v>0</v>
      </c>
      <c r="S19" s="7"/>
    </row>
    <row r="20" spans="1:19" s="8" customFormat="1" ht="15" customHeight="1">
      <c r="A20" s="105"/>
      <c r="B20" s="52" t="s">
        <v>10</v>
      </c>
      <c r="C20" s="52" t="s">
        <v>2</v>
      </c>
      <c r="D20" s="88"/>
      <c r="E20" s="90"/>
      <c r="F20" s="90"/>
      <c r="G20" s="90"/>
      <c r="H20" s="90"/>
      <c r="I20" s="91"/>
      <c r="J20" s="94">
        <f>SUM(D20:I20)</f>
        <v>0</v>
      </c>
      <c r="K20" s="93"/>
      <c r="L20" s="96"/>
      <c r="M20" s="96"/>
      <c r="N20" s="96"/>
      <c r="O20" s="96"/>
      <c r="P20" s="93"/>
      <c r="Q20" s="31">
        <f>SUM(K20:P20)</f>
        <v>0</v>
      </c>
      <c r="R20" s="27">
        <f>J20+Q20</f>
        <v>0</v>
      </c>
      <c r="S20" s="7"/>
    </row>
    <row r="21" spans="1:19" s="8" customFormat="1" ht="15" customHeight="1" thickBot="1">
      <c r="A21" s="106"/>
      <c r="B21" s="53" t="s">
        <v>18</v>
      </c>
      <c r="C21" s="54" t="s">
        <v>3</v>
      </c>
      <c r="D21" s="43" t="str">
        <f aca="true" t="shared" si="5" ref="D21:P21">IF(OR(D19=0,D20=0)," ",D20/D19*1000)</f>
        <v> </v>
      </c>
      <c r="E21" s="15" t="str">
        <f t="shared" si="5"/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92" t="str">
        <f t="shared" si="5"/>
        <v> </v>
      </c>
      <c r="J21" s="32" t="str">
        <f t="shared" si="5"/>
        <v> </v>
      </c>
      <c r="K21" s="92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92" t="str">
        <f t="shared" si="5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5" customHeight="1">
      <c r="A22" s="104" t="s">
        <v>21</v>
      </c>
      <c r="B22" s="52" t="s">
        <v>9</v>
      </c>
      <c r="C22" s="52" t="s">
        <v>1</v>
      </c>
      <c r="D22" s="88"/>
      <c r="E22" s="90"/>
      <c r="F22" s="90"/>
      <c r="G22" s="90"/>
      <c r="H22" s="90"/>
      <c r="I22" s="91"/>
      <c r="J22" s="94">
        <f>SUM(D22:I22)</f>
        <v>0</v>
      </c>
      <c r="K22" s="91"/>
      <c r="L22" s="90"/>
      <c r="M22" s="90"/>
      <c r="N22" s="90"/>
      <c r="O22" s="90"/>
      <c r="P22" s="91"/>
      <c r="Q22" s="31">
        <f>SUM(K22:P22)</f>
        <v>0</v>
      </c>
      <c r="R22" s="27">
        <f>J22+Q22</f>
        <v>0</v>
      </c>
      <c r="S22" s="7"/>
    </row>
    <row r="23" spans="1:19" s="8" customFormat="1" ht="15" customHeight="1">
      <c r="A23" s="105"/>
      <c r="B23" s="52" t="s">
        <v>10</v>
      </c>
      <c r="C23" s="52" t="s">
        <v>2</v>
      </c>
      <c r="D23" s="88"/>
      <c r="E23" s="90"/>
      <c r="F23" s="90"/>
      <c r="G23" s="90"/>
      <c r="H23" s="90"/>
      <c r="I23" s="91"/>
      <c r="J23" s="94">
        <f>SUM(D23:I23)</f>
        <v>0</v>
      </c>
      <c r="K23" s="93"/>
      <c r="L23" s="96"/>
      <c r="M23" s="96"/>
      <c r="N23" s="96"/>
      <c r="O23" s="96"/>
      <c r="P23" s="93"/>
      <c r="Q23" s="31">
        <f>SUM(K23:P23)</f>
        <v>0</v>
      </c>
      <c r="R23" s="27">
        <f>J23+Q23</f>
        <v>0</v>
      </c>
      <c r="S23" s="7"/>
    </row>
    <row r="24" spans="1:19" s="8" customFormat="1" ht="15" customHeight="1" thickBot="1">
      <c r="A24" s="106"/>
      <c r="B24" s="53" t="s">
        <v>18</v>
      </c>
      <c r="C24" s="54" t="s">
        <v>3</v>
      </c>
      <c r="D24" s="43" t="str">
        <f aca="true" t="shared" si="6" ref="D24:P24">IF(OR(D22=0,D23=0)," ",D23/D22*1000)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92" t="str">
        <f t="shared" si="6"/>
        <v> </v>
      </c>
      <c r="J24" s="32" t="str">
        <f t="shared" si="6"/>
        <v> </v>
      </c>
      <c r="K24" s="92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92" t="str">
        <f t="shared" si="6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5" customHeight="1">
      <c r="A25" s="104" t="s">
        <v>48</v>
      </c>
      <c r="B25" s="52" t="s">
        <v>9</v>
      </c>
      <c r="C25" s="52" t="s">
        <v>1</v>
      </c>
      <c r="D25" s="88"/>
      <c r="E25" s="90"/>
      <c r="F25" s="90"/>
      <c r="G25" s="90"/>
      <c r="H25" s="90"/>
      <c r="I25" s="91"/>
      <c r="J25" s="94">
        <f>SUM(D25:I25)</f>
        <v>0</v>
      </c>
      <c r="K25" s="91"/>
      <c r="L25" s="90"/>
      <c r="M25" s="90"/>
      <c r="N25" s="90"/>
      <c r="O25" s="90"/>
      <c r="P25" s="91"/>
      <c r="Q25" s="31">
        <f>SUM(K25:P25)</f>
        <v>0</v>
      </c>
      <c r="R25" s="27">
        <f>J25+Q25</f>
        <v>0</v>
      </c>
      <c r="S25" s="7"/>
    </row>
    <row r="26" spans="1:19" s="8" customFormat="1" ht="15" customHeight="1">
      <c r="A26" s="105"/>
      <c r="B26" s="52" t="s">
        <v>10</v>
      </c>
      <c r="C26" s="52" t="s">
        <v>2</v>
      </c>
      <c r="D26" s="88"/>
      <c r="E26" s="90"/>
      <c r="F26" s="90"/>
      <c r="G26" s="90"/>
      <c r="H26" s="90"/>
      <c r="I26" s="91"/>
      <c r="J26" s="94">
        <f>SUM(D26:I26)</f>
        <v>0</v>
      </c>
      <c r="K26" s="93"/>
      <c r="L26" s="96"/>
      <c r="M26" s="96"/>
      <c r="N26" s="96"/>
      <c r="O26" s="96"/>
      <c r="P26" s="93"/>
      <c r="Q26" s="31">
        <f>SUM(K26:P26)</f>
        <v>0</v>
      </c>
      <c r="R26" s="27">
        <f>J26+Q26</f>
        <v>0</v>
      </c>
      <c r="S26" s="7"/>
    </row>
    <row r="27" spans="1:19" s="8" customFormat="1" ht="15" customHeight="1" thickBot="1">
      <c r="A27" s="106"/>
      <c r="B27" s="53" t="s">
        <v>18</v>
      </c>
      <c r="C27" s="54" t="s">
        <v>3</v>
      </c>
      <c r="D27" s="43" t="str">
        <f aca="true" t="shared" si="7" ref="D27:P27">IF(OR(D25=0,D26=0)," ",D26/D25*1000)</f>
        <v> </v>
      </c>
      <c r="E27" s="15" t="str">
        <f t="shared" si="7"/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92" t="str">
        <f t="shared" si="7"/>
        <v> </v>
      </c>
      <c r="J27" s="32" t="str">
        <f t="shared" si="7"/>
        <v> </v>
      </c>
      <c r="K27" s="92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92" t="str">
        <f t="shared" si="7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5" customHeight="1">
      <c r="A28" s="104" t="s">
        <v>51</v>
      </c>
      <c r="B28" s="52" t="s">
        <v>9</v>
      </c>
      <c r="C28" s="52" t="s">
        <v>1</v>
      </c>
      <c r="D28" s="88"/>
      <c r="E28" s="90"/>
      <c r="F28" s="90"/>
      <c r="G28" s="90"/>
      <c r="H28" s="90"/>
      <c r="I28" s="91"/>
      <c r="J28" s="94">
        <f>SUM(D28:I28)</f>
        <v>0</v>
      </c>
      <c r="K28" s="91"/>
      <c r="L28" s="90"/>
      <c r="M28" s="90"/>
      <c r="N28" s="90"/>
      <c r="O28" s="90"/>
      <c r="P28" s="91"/>
      <c r="Q28" s="31">
        <f>SUM(K28:P28)</f>
        <v>0</v>
      </c>
      <c r="R28" s="27">
        <f>J28+Q28</f>
        <v>0</v>
      </c>
      <c r="S28" s="7"/>
    </row>
    <row r="29" spans="1:19" s="8" customFormat="1" ht="15" customHeight="1">
      <c r="A29" s="105"/>
      <c r="B29" s="52" t="s">
        <v>10</v>
      </c>
      <c r="C29" s="52" t="s">
        <v>2</v>
      </c>
      <c r="D29" s="88"/>
      <c r="E29" s="90"/>
      <c r="F29" s="90"/>
      <c r="G29" s="90"/>
      <c r="H29" s="90"/>
      <c r="I29" s="91"/>
      <c r="J29" s="94">
        <f>SUM(D29:I29)</f>
        <v>0</v>
      </c>
      <c r="K29" s="93"/>
      <c r="L29" s="96"/>
      <c r="M29" s="96"/>
      <c r="N29" s="96"/>
      <c r="O29" s="96"/>
      <c r="P29" s="93"/>
      <c r="Q29" s="31">
        <f>SUM(K29:P29)</f>
        <v>0</v>
      </c>
      <c r="R29" s="27">
        <f>J29+Q29</f>
        <v>0</v>
      </c>
      <c r="S29" s="7"/>
    </row>
    <row r="30" spans="1:19" s="8" customFormat="1" ht="15" customHeight="1" thickBot="1">
      <c r="A30" s="106"/>
      <c r="B30" s="53" t="s">
        <v>18</v>
      </c>
      <c r="C30" s="54" t="s">
        <v>3</v>
      </c>
      <c r="D30" s="43" t="str">
        <f aca="true" t="shared" si="8" ref="D30:P30">IF(OR(D28=0,D29=0)," ",D29/D28*1000)</f>
        <v> </v>
      </c>
      <c r="E30" s="15" t="str">
        <f t="shared" si="8"/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92" t="str">
        <f t="shared" si="8"/>
        <v> </v>
      </c>
      <c r="J30" s="32" t="str">
        <f t="shared" si="8"/>
        <v> </v>
      </c>
      <c r="K30" s="92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92" t="str">
        <f t="shared" si="8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5" customHeight="1">
      <c r="A31" s="104" t="s">
        <v>50</v>
      </c>
      <c r="B31" s="52" t="s">
        <v>9</v>
      </c>
      <c r="C31" s="52" t="s">
        <v>1</v>
      </c>
      <c r="D31" s="88"/>
      <c r="E31" s="90"/>
      <c r="F31" s="90"/>
      <c r="G31" s="90"/>
      <c r="H31" s="90"/>
      <c r="I31" s="91"/>
      <c r="J31" s="94">
        <f>SUM(D31:I31)</f>
        <v>0</v>
      </c>
      <c r="K31" s="91"/>
      <c r="L31" s="90"/>
      <c r="M31" s="90"/>
      <c r="N31" s="90"/>
      <c r="O31" s="90"/>
      <c r="P31" s="91"/>
      <c r="Q31" s="31">
        <f>SUM(K31:P31)</f>
        <v>0</v>
      </c>
      <c r="R31" s="27">
        <f>J31+Q31</f>
        <v>0</v>
      </c>
      <c r="S31" s="7"/>
    </row>
    <row r="32" spans="1:19" s="8" customFormat="1" ht="15" customHeight="1">
      <c r="A32" s="105"/>
      <c r="B32" s="52" t="s">
        <v>10</v>
      </c>
      <c r="C32" s="52" t="s">
        <v>2</v>
      </c>
      <c r="D32" s="88"/>
      <c r="E32" s="90"/>
      <c r="F32" s="90"/>
      <c r="G32" s="90"/>
      <c r="H32" s="90"/>
      <c r="I32" s="91"/>
      <c r="J32" s="94">
        <f>SUM(D32:I32)</f>
        <v>0</v>
      </c>
      <c r="K32" s="93"/>
      <c r="L32" s="96"/>
      <c r="M32" s="96"/>
      <c r="N32" s="96"/>
      <c r="O32" s="96"/>
      <c r="P32" s="93"/>
      <c r="Q32" s="33">
        <f>SUM(K32:P32)</f>
        <v>0</v>
      </c>
      <c r="R32" s="29">
        <f>J32+Q32</f>
        <v>0</v>
      </c>
      <c r="S32" s="7"/>
    </row>
    <row r="33" spans="1:19" s="8" customFormat="1" ht="15" customHeight="1" thickBot="1">
      <c r="A33" s="106"/>
      <c r="B33" s="53" t="s">
        <v>18</v>
      </c>
      <c r="C33" s="54" t="s">
        <v>3</v>
      </c>
      <c r="D33" s="43" t="str">
        <f aca="true" t="shared" si="9" ref="D33:P33">IF(OR(D31=0,D32=0)," ",D32/D31*1000)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92" t="str">
        <f t="shared" si="9"/>
        <v> </v>
      </c>
      <c r="J33" s="32" t="str">
        <f t="shared" si="9"/>
        <v> </v>
      </c>
      <c r="K33" s="92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2" t="str">
        <f t="shared" si="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5" customHeight="1">
      <c r="A34" s="104" t="s">
        <v>52</v>
      </c>
      <c r="B34" s="52" t="s">
        <v>9</v>
      </c>
      <c r="C34" s="52" t="s">
        <v>1</v>
      </c>
      <c r="D34" s="88"/>
      <c r="E34" s="90"/>
      <c r="F34" s="90"/>
      <c r="G34" s="90"/>
      <c r="H34" s="90"/>
      <c r="I34" s="91"/>
      <c r="J34" s="94">
        <f>SUM(D34:I34)</f>
        <v>0</v>
      </c>
      <c r="K34" s="91"/>
      <c r="L34" s="90"/>
      <c r="M34" s="90"/>
      <c r="N34" s="90"/>
      <c r="O34" s="90"/>
      <c r="P34" s="91"/>
      <c r="Q34" s="31">
        <f>SUM(K34:P34)</f>
        <v>0</v>
      </c>
      <c r="R34" s="27">
        <f>J34+Q34</f>
        <v>0</v>
      </c>
      <c r="S34" s="10"/>
    </row>
    <row r="35" spans="1:19" s="8" customFormat="1" ht="15" customHeight="1">
      <c r="A35" s="105"/>
      <c r="B35" s="52" t="s">
        <v>10</v>
      </c>
      <c r="C35" s="52" t="s">
        <v>2</v>
      </c>
      <c r="D35" s="88"/>
      <c r="E35" s="90"/>
      <c r="F35" s="90"/>
      <c r="G35" s="90"/>
      <c r="H35" s="90"/>
      <c r="I35" s="91"/>
      <c r="J35" s="94">
        <f>SUM(D35:I35)</f>
        <v>0</v>
      </c>
      <c r="K35" s="93"/>
      <c r="L35" s="96"/>
      <c r="M35" s="96"/>
      <c r="N35" s="96"/>
      <c r="O35" s="96"/>
      <c r="P35" s="93"/>
      <c r="Q35" s="31">
        <f>SUM(K35:P35)</f>
        <v>0</v>
      </c>
      <c r="R35" s="27">
        <f>J35+Q35</f>
        <v>0</v>
      </c>
      <c r="S35" s="10"/>
    </row>
    <row r="36" spans="1:19" s="8" customFormat="1" ht="15" customHeight="1" thickBot="1">
      <c r="A36" s="106"/>
      <c r="B36" s="53" t="s">
        <v>18</v>
      </c>
      <c r="C36" s="54" t="s">
        <v>3</v>
      </c>
      <c r="D36" s="43" t="str">
        <f aca="true" t="shared" si="10" ref="D36:P36">IF(OR(D34=0,D35=0)," ",D35/D34*1000)</f>
        <v> </v>
      </c>
      <c r="E36" s="15" t="str">
        <f t="shared" si="10"/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92" t="str">
        <f t="shared" si="10"/>
        <v> </v>
      </c>
      <c r="J36" s="32" t="str">
        <f t="shared" si="10"/>
        <v> </v>
      </c>
      <c r="K36" s="92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92" t="str">
        <f t="shared" si="10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5" customHeight="1">
      <c r="A37" s="104" t="s">
        <v>53</v>
      </c>
      <c r="B37" s="85" t="s">
        <v>9</v>
      </c>
      <c r="C37" s="85" t="s">
        <v>1</v>
      </c>
      <c r="D37" s="88"/>
      <c r="E37" s="90"/>
      <c r="F37" s="90"/>
      <c r="G37" s="90"/>
      <c r="H37" s="90"/>
      <c r="I37" s="91"/>
      <c r="J37" s="94">
        <f>SUM(D37:I37)</f>
        <v>0</v>
      </c>
      <c r="K37" s="91"/>
      <c r="L37" s="90"/>
      <c r="M37" s="90"/>
      <c r="N37" s="90"/>
      <c r="O37" s="90"/>
      <c r="P37" s="91"/>
      <c r="Q37" s="31">
        <f>SUM(K37:P37)</f>
        <v>0</v>
      </c>
      <c r="R37" s="27">
        <f>J37+Q37</f>
        <v>0</v>
      </c>
      <c r="S37" s="7"/>
    </row>
    <row r="38" spans="1:19" s="8" customFormat="1" ht="15" customHeight="1">
      <c r="A38" s="105"/>
      <c r="B38" s="52" t="s">
        <v>10</v>
      </c>
      <c r="C38" s="52" t="s">
        <v>2</v>
      </c>
      <c r="D38" s="88"/>
      <c r="E38" s="90"/>
      <c r="F38" s="90"/>
      <c r="G38" s="90"/>
      <c r="H38" s="90"/>
      <c r="I38" s="91"/>
      <c r="J38" s="94">
        <f>SUM(D38:I38)</f>
        <v>0</v>
      </c>
      <c r="K38" s="93"/>
      <c r="L38" s="96"/>
      <c r="M38" s="96"/>
      <c r="N38" s="96"/>
      <c r="O38" s="96"/>
      <c r="P38" s="93"/>
      <c r="Q38" s="31">
        <f>SUM(K38:P38)</f>
        <v>0</v>
      </c>
      <c r="R38" s="27">
        <f>J38+Q38</f>
        <v>0</v>
      </c>
      <c r="S38" s="7"/>
    </row>
    <row r="39" spans="1:19" s="8" customFormat="1" ht="15" customHeight="1" thickBot="1">
      <c r="A39" s="106"/>
      <c r="B39" s="53" t="s">
        <v>18</v>
      </c>
      <c r="C39" s="54" t="s">
        <v>3</v>
      </c>
      <c r="D39" s="43" t="str">
        <f aca="true" t="shared" si="11" ref="D39:P39">IF(OR(D37=0,D38=0)," ",D38/D37*1000)</f>
        <v> 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92" t="str">
        <f t="shared" si="11"/>
        <v> </v>
      </c>
      <c r="J39" s="32" t="str">
        <f t="shared" si="11"/>
        <v> </v>
      </c>
      <c r="K39" s="92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92" t="str">
        <f t="shared" si="11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0"/>
    </row>
    <row r="40" spans="1:19" s="8" customFormat="1" ht="15" customHeight="1">
      <c r="A40" s="104" t="s">
        <v>11</v>
      </c>
      <c r="B40" s="85" t="s">
        <v>9</v>
      </c>
      <c r="C40" s="85" t="s">
        <v>1</v>
      </c>
      <c r="D40" s="88"/>
      <c r="E40" s="90"/>
      <c r="F40" s="90"/>
      <c r="G40" s="90"/>
      <c r="H40" s="90"/>
      <c r="I40" s="91"/>
      <c r="J40" s="94">
        <f>SUM(D40:I40)</f>
        <v>0</v>
      </c>
      <c r="K40" s="91"/>
      <c r="L40" s="90"/>
      <c r="M40" s="90"/>
      <c r="N40" s="90"/>
      <c r="O40" s="90"/>
      <c r="P40" s="91"/>
      <c r="Q40" s="31">
        <f>SUM(K40:P40)</f>
        <v>0</v>
      </c>
      <c r="R40" s="27">
        <f>J40+Q40</f>
        <v>0</v>
      </c>
      <c r="S40" s="7"/>
    </row>
    <row r="41" spans="1:19" s="8" customFormat="1" ht="15" customHeight="1">
      <c r="A41" s="105"/>
      <c r="B41" s="52" t="s">
        <v>10</v>
      </c>
      <c r="C41" s="52" t="s">
        <v>2</v>
      </c>
      <c r="D41" s="88"/>
      <c r="E41" s="90"/>
      <c r="F41" s="90"/>
      <c r="G41" s="90"/>
      <c r="H41" s="90"/>
      <c r="I41" s="91"/>
      <c r="J41" s="94">
        <f>SUM(D41:I41)</f>
        <v>0</v>
      </c>
      <c r="K41" s="93"/>
      <c r="L41" s="96"/>
      <c r="M41" s="96"/>
      <c r="N41" s="96"/>
      <c r="O41" s="96"/>
      <c r="P41" s="93"/>
      <c r="Q41" s="31">
        <f>SUM(K41:P41)</f>
        <v>0</v>
      </c>
      <c r="R41" s="27">
        <f>J41+Q41</f>
        <v>0</v>
      </c>
      <c r="S41" s="7"/>
    </row>
    <row r="42" spans="1:19" s="8" customFormat="1" ht="15" customHeight="1" thickBot="1">
      <c r="A42" s="106"/>
      <c r="B42" s="53" t="s">
        <v>18</v>
      </c>
      <c r="C42" s="54" t="s">
        <v>3</v>
      </c>
      <c r="D42" s="43" t="str">
        <f aca="true" t="shared" si="12" ref="D42:P42">IF(OR(D40=0,D41=0)," ",D41/D40*1000)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92" t="str">
        <f t="shared" si="12"/>
        <v> </v>
      </c>
      <c r="J42" s="32" t="str">
        <f t="shared" si="12"/>
        <v> </v>
      </c>
      <c r="K42" s="92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92" t="str">
        <f t="shared" si="12"/>
        <v> </v>
      </c>
      <c r="Q42" s="32" t="str">
        <f>IF(OR(Q40=0,Q41=0)," ",(Q41/Q40)*1000)</f>
        <v> </v>
      </c>
      <c r="R42" s="28" t="str">
        <f>IF(OR(R40=0,R41=0)," ",(R41/R40)*1000)</f>
        <v> </v>
      </c>
      <c r="S42" s="10"/>
    </row>
    <row r="43" spans="1:19" s="8" customFormat="1" ht="15" customHeight="1">
      <c r="A43" s="104" t="s">
        <v>49</v>
      </c>
      <c r="B43" s="85" t="s">
        <v>9</v>
      </c>
      <c r="C43" s="85" t="s">
        <v>1</v>
      </c>
      <c r="D43" s="88"/>
      <c r="E43" s="90"/>
      <c r="F43" s="90"/>
      <c r="G43" s="90"/>
      <c r="H43" s="90"/>
      <c r="I43" s="91"/>
      <c r="J43" s="94">
        <f>SUM(D43:I43)</f>
        <v>0</v>
      </c>
      <c r="K43" s="91"/>
      <c r="L43" s="90"/>
      <c r="M43" s="90"/>
      <c r="N43" s="90"/>
      <c r="O43" s="90"/>
      <c r="P43" s="91"/>
      <c r="Q43" s="31">
        <f>SUM(K43:P43)</f>
        <v>0</v>
      </c>
      <c r="R43" s="27">
        <f>J43+Q43</f>
        <v>0</v>
      </c>
      <c r="S43" s="11"/>
    </row>
    <row r="44" spans="1:19" s="8" customFormat="1" ht="15" customHeight="1">
      <c r="A44" s="105"/>
      <c r="B44" s="52" t="s">
        <v>10</v>
      </c>
      <c r="C44" s="52" t="s">
        <v>2</v>
      </c>
      <c r="D44" s="88"/>
      <c r="E44" s="90"/>
      <c r="F44" s="90"/>
      <c r="G44" s="90"/>
      <c r="H44" s="90"/>
      <c r="I44" s="91"/>
      <c r="J44" s="94">
        <f>SUM(D44:I44)</f>
        <v>0</v>
      </c>
      <c r="K44" s="93"/>
      <c r="L44" s="96"/>
      <c r="M44" s="96"/>
      <c r="N44" s="96"/>
      <c r="O44" s="96"/>
      <c r="P44" s="93"/>
      <c r="Q44" s="31">
        <f>SUM(K44:P44)</f>
        <v>0</v>
      </c>
      <c r="R44" s="27">
        <f>J44+Q44</f>
        <v>0</v>
      </c>
      <c r="S44" s="7"/>
    </row>
    <row r="45" spans="1:19" s="8" customFormat="1" ht="15" customHeight="1" thickBot="1">
      <c r="A45" s="106"/>
      <c r="B45" s="53" t="s">
        <v>18</v>
      </c>
      <c r="C45" s="54" t="s">
        <v>3</v>
      </c>
      <c r="D45" s="43" t="str">
        <f aca="true" t="shared" si="13" ref="D45:P45">IF(OR(D43=0,D44=0)," ",D44/D43*1000)</f>
        <v> </v>
      </c>
      <c r="E45" s="15" t="str">
        <f t="shared" si="13"/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92" t="str">
        <f t="shared" si="13"/>
        <v> </v>
      </c>
      <c r="J45" s="32" t="str">
        <f t="shared" si="13"/>
        <v> </v>
      </c>
      <c r="K45" s="92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92" t="str">
        <f t="shared" si="13"/>
        <v> </v>
      </c>
      <c r="Q45" s="32" t="str">
        <f>IF(OR(Q43=0,Q44=0)," ",(Q44/Q43)*1000)</f>
        <v> </v>
      </c>
      <c r="R45" s="28" t="str">
        <f>IF(OR(R43=0,R44=0)," ",(R44/R43)*1000)</f>
        <v> </v>
      </c>
      <c r="S45" s="10"/>
    </row>
    <row r="46" spans="1:19" s="8" customFormat="1" ht="15" customHeight="1">
      <c r="A46" s="104" t="s">
        <v>12</v>
      </c>
      <c r="B46" s="52" t="s">
        <v>9</v>
      </c>
      <c r="C46" s="52" t="s">
        <v>1</v>
      </c>
      <c r="D46" s="88"/>
      <c r="E46" s="90"/>
      <c r="F46" s="90"/>
      <c r="G46" s="90"/>
      <c r="H46" s="90"/>
      <c r="I46" s="91"/>
      <c r="J46" s="94">
        <f>SUM(D46:I46)</f>
        <v>0</v>
      </c>
      <c r="K46" s="91"/>
      <c r="L46" s="90"/>
      <c r="M46" s="90"/>
      <c r="N46" s="90"/>
      <c r="O46" s="90"/>
      <c r="P46" s="91"/>
      <c r="Q46" s="34">
        <f>SUM(K46:P46)</f>
        <v>0</v>
      </c>
      <c r="R46" s="30">
        <f>J46+Q46</f>
        <v>0</v>
      </c>
      <c r="S46" s="7"/>
    </row>
    <row r="47" spans="1:18" ht="15" customHeight="1">
      <c r="A47" s="105"/>
      <c r="B47" s="52" t="s">
        <v>10</v>
      </c>
      <c r="C47" s="52" t="s">
        <v>2</v>
      </c>
      <c r="D47" s="88"/>
      <c r="E47" s="90"/>
      <c r="F47" s="90"/>
      <c r="G47" s="90"/>
      <c r="H47" s="90"/>
      <c r="I47" s="91"/>
      <c r="J47" s="94">
        <f>SUM(D47:I47)</f>
        <v>0</v>
      </c>
      <c r="K47" s="93"/>
      <c r="L47" s="96"/>
      <c r="M47" s="96"/>
      <c r="N47" s="96"/>
      <c r="O47" s="96"/>
      <c r="P47" s="93"/>
      <c r="Q47" s="33">
        <f>SUM(K47:P47)</f>
        <v>0</v>
      </c>
      <c r="R47" s="29">
        <f>J47+Q47</f>
        <v>0</v>
      </c>
    </row>
    <row r="48" spans="1:18" ht="15" customHeight="1" thickBot="1">
      <c r="A48" s="106"/>
      <c r="B48" s="53" t="s">
        <v>18</v>
      </c>
      <c r="C48" s="54" t="s">
        <v>3</v>
      </c>
      <c r="D48" s="43" t="str">
        <f aca="true" t="shared" si="14" ref="D48:P48">IF(OR(D46=0,D47=0)," ",D47/D46*1000)</f>
        <v> </v>
      </c>
      <c r="E48" s="15" t="str">
        <f t="shared" si="14"/>
        <v> </v>
      </c>
      <c r="F48" s="15" t="str">
        <f t="shared" si="14"/>
        <v> </v>
      </c>
      <c r="G48" s="15" t="str">
        <f t="shared" si="14"/>
        <v> </v>
      </c>
      <c r="H48" s="15" t="str">
        <f t="shared" si="14"/>
        <v> </v>
      </c>
      <c r="I48" s="92" t="str">
        <f t="shared" si="14"/>
        <v> </v>
      </c>
      <c r="J48" s="32" t="str">
        <f t="shared" si="14"/>
        <v> </v>
      </c>
      <c r="K48" s="92" t="str">
        <f t="shared" si="14"/>
        <v> </v>
      </c>
      <c r="L48" s="15" t="str">
        <f t="shared" si="14"/>
        <v> </v>
      </c>
      <c r="M48" s="15" t="str">
        <f t="shared" si="14"/>
        <v> </v>
      </c>
      <c r="N48" s="15" t="str">
        <f t="shared" si="14"/>
        <v> </v>
      </c>
      <c r="O48" s="15" t="str">
        <f t="shared" si="14"/>
        <v> </v>
      </c>
      <c r="P48" s="92" t="str">
        <f t="shared" si="14"/>
        <v> </v>
      </c>
      <c r="Q48" s="32" t="str">
        <f>IF(OR(Q46=0,Q47=0)," ",(Q47/Q46)*1000)</f>
        <v> </v>
      </c>
      <c r="R48" s="28" t="str">
        <f>IF(OR(R46=0,R47=0)," ",(R47/R46)*1000)</f>
        <v> </v>
      </c>
    </row>
    <row r="49" spans="1:18" ht="15" customHeight="1">
      <c r="A49" s="108" t="s">
        <v>4</v>
      </c>
      <c r="B49" s="52" t="s">
        <v>9</v>
      </c>
      <c r="C49" s="52" t="s">
        <v>1</v>
      </c>
      <c r="D49" s="98">
        <f>D4+D7+D10+D13+D16+D19+D22+D25+D28+D31+D34+D40+D43+D46+D37</f>
        <v>0</v>
      </c>
      <c r="E49" s="99">
        <f aca="true" t="shared" si="15" ref="E49:I50">E4+E7+E10+E13+E16+E19+E22+E25+E28+E31+E34+E40+E43+E46+E37</f>
        <v>0</v>
      </c>
      <c r="F49" s="17">
        <f t="shared" si="15"/>
        <v>14999</v>
      </c>
      <c r="G49" s="17">
        <f t="shared" si="15"/>
        <v>0</v>
      </c>
      <c r="H49" s="17">
        <f t="shared" si="15"/>
        <v>0</v>
      </c>
      <c r="I49" s="26">
        <f t="shared" si="15"/>
        <v>0</v>
      </c>
      <c r="J49" s="34">
        <f>SUM(D49:I49)</f>
        <v>14999</v>
      </c>
      <c r="K49" s="30">
        <f aca="true" t="shared" si="16" ref="K49:P50">K4+K7+K10+K13+K16+K19+K22+K25+K28+K31+K34+K40+K43+K46+K37</f>
        <v>0</v>
      </c>
      <c r="L49" s="17">
        <f t="shared" si="16"/>
        <v>0</v>
      </c>
      <c r="M49" s="17">
        <f t="shared" si="16"/>
        <v>0</v>
      </c>
      <c r="N49" s="17">
        <f t="shared" si="16"/>
        <v>0</v>
      </c>
      <c r="O49" s="99">
        <f t="shared" si="16"/>
        <v>0</v>
      </c>
      <c r="P49" s="101">
        <f t="shared" si="16"/>
        <v>0</v>
      </c>
      <c r="Q49" s="34">
        <f>SUM(K49:P49)</f>
        <v>0</v>
      </c>
      <c r="R49" s="30">
        <f>J49+Q49</f>
        <v>14999</v>
      </c>
    </row>
    <row r="50" spans="1:18" ht="15" customHeight="1">
      <c r="A50" s="108"/>
      <c r="B50" s="52" t="s">
        <v>10</v>
      </c>
      <c r="C50" s="52" t="s">
        <v>2</v>
      </c>
      <c r="D50" s="98">
        <f>D5+D8+D11+D14+D17+D20+D23+D26+D29+D32+D35+D41+D44+D47+D38</f>
        <v>0</v>
      </c>
      <c r="E50" s="100">
        <f t="shared" si="15"/>
        <v>0</v>
      </c>
      <c r="F50" s="16">
        <f t="shared" si="15"/>
        <v>955141</v>
      </c>
      <c r="G50" s="16">
        <f t="shared" si="15"/>
        <v>0</v>
      </c>
      <c r="H50" s="16">
        <f t="shared" si="15"/>
        <v>0</v>
      </c>
      <c r="I50" s="25">
        <f t="shared" si="15"/>
        <v>0</v>
      </c>
      <c r="J50" s="33">
        <f>SUM(D50:I50)</f>
        <v>955141</v>
      </c>
      <c r="K50" s="29">
        <f t="shared" si="16"/>
        <v>0</v>
      </c>
      <c r="L50" s="16">
        <f t="shared" si="16"/>
        <v>0</v>
      </c>
      <c r="M50" s="16">
        <f t="shared" si="16"/>
        <v>0</v>
      </c>
      <c r="N50" s="16">
        <f t="shared" si="16"/>
        <v>0</v>
      </c>
      <c r="O50" s="102">
        <f t="shared" si="16"/>
        <v>0</v>
      </c>
      <c r="P50" s="103">
        <f t="shared" si="16"/>
        <v>0</v>
      </c>
      <c r="Q50" s="33">
        <f>SUM(K50:P50)</f>
        <v>0</v>
      </c>
      <c r="R50" s="29">
        <f>J50+Q50</f>
        <v>955141</v>
      </c>
    </row>
    <row r="51" spans="1:18" ht="15" customHeight="1" thickBot="1">
      <c r="A51" s="109"/>
      <c r="B51" s="53" t="s">
        <v>18</v>
      </c>
      <c r="C51" s="54" t="s">
        <v>3</v>
      </c>
      <c r="D51" s="43" t="str">
        <f>IF(OR(D49=0,D50=0)," ",D50/D49*1000)</f>
        <v> </v>
      </c>
      <c r="E51" s="15" t="str">
        <f>IF(OR(E49=0,E50=0)," ",E50/E49*1000)</f>
        <v> </v>
      </c>
      <c r="F51" s="15">
        <f aca="true" t="shared" si="17" ref="F51:Q51">IF(OR(F49=0,F50=0)," ",(F50/F49)*1000)</f>
        <v>63680.312020801386</v>
      </c>
      <c r="G51" s="15" t="str">
        <f t="shared" si="17"/>
        <v> </v>
      </c>
      <c r="H51" s="15" t="str">
        <f t="shared" si="17"/>
        <v> </v>
      </c>
      <c r="I51" s="24" t="str">
        <f t="shared" si="17"/>
        <v> </v>
      </c>
      <c r="J51" s="32">
        <f t="shared" si="17"/>
        <v>63680.312020801386</v>
      </c>
      <c r="K51" s="28" t="str">
        <f t="shared" si="17"/>
        <v> </v>
      </c>
      <c r="L51" s="15" t="str">
        <f t="shared" si="17"/>
        <v> </v>
      </c>
      <c r="M51" s="15" t="str">
        <f t="shared" si="17"/>
        <v> </v>
      </c>
      <c r="N51" s="15" t="str">
        <f t="shared" si="17"/>
        <v> </v>
      </c>
      <c r="O51" s="15" t="str">
        <f>IF(OR(O49=0,O50=0)," ",O50/O49*1000)</f>
        <v> </v>
      </c>
      <c r="P51" s="92" t="str">
        <f>IF(OR(P49=0,P50=0)," ",P50/P49*1000)</f>
        <v> </v>
      </c>
      <c r="Q51" s="32" t="str">
        <f t="shared" si="17"/>
        <v> </v>
      </c>
      <c r="R51" s="28">
        <f>IF(OR(R49=0,R50=0)," ",(R50/R49)*1000)</f>
        <v>63680.312020801386</v>
      </c>
    </row>
    <row r="52" spans="1:18" ht="15" customHeight="1" thickBot="1">
      <c r="A52" s="111" t="s">
        <v>13</v>
      </c>
      <c r="B52" s="112"/>
      <c r="C52" s="113"/>
      <c r="D52" s="37">
        <f>'総合計'!D52</f>
        <v>119.9</v>
      </c>
      <c r="E52" s="38">
        <f>'総合計'!E52</f>
        <v>119.46</v>
      </c>
      <c r="F52" s="38">
        <f>'総合計'!F52</f>
        <v>122.95</v>
      </c>
      <c r="G52" s="38">
        <f>'総合計'!G52</f>
        <v>123.04</v>
      </c>
      <c r="H52" s="38">
        <f>'総合計'!H52</f>
        <v>0</v>
      </c>
      <c r="I52" s="39">
        <f>'総合計'!I52</f>
        <v>0</v>
      </c>
      <c r="J52" s="40">
        <f>'総合計'!J52</f>
        <v>0</v>
      </c>
      <c r="K52" s="41">
        <f>'総合計'!K52</f>
        <v>0</v>
      </c>
      <c r="L52" s="38">
        <f>'総合計'!L52</f>
        <v>0</v>
      </c>
      <c r="M52" s="38">
        <f>'総合計'!M52</f>
        <v>0</v>
      </c>
      <c r="N52" s="38">
        <f>'総合計'!N52</f>
        <v>0</v>
      </c>
      <c r="O52" s="38">
        <f>'総合計'!O52</f>
        <v>0</v>
      </c>
      <c r="P52" s="39">
        <f>'総合計'!P52</f>
        <v>0</v>
      </c>
      <c r="Q52" s="40">
        <f>'総合計'!Q52</f>
        <v>0</v>
      </c>
      <c r="R52" s="42">
        <f>'総合計'!R52</f>
        <v>0</v>
      </c>
    </row>
    <row r="53" spans="1:3" ht="16.5">
      <c r="A53" s="89" t="str">
        <f>'総合計'!A62</f>
        <v>※4月～6月は確報値。7月速報値。確報値速報値は修正される可能性があります</v>
      </c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62" ht="17.25" customHeight="1"/>
  </sheetData>
  <sheetProtection/>
  <mergeCells count="17"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  <mergeCell ref="A34:A36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24" sqref="J24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ht="27.75" customHeight="1">
      <c r="A1" s="45" t="s">
        <v>43</v>
      </c>
      <c r="B1" s="83" t="s">
        <v>37</v>
      </c>
      <c r="C1" s="46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23.25" customHeight="1" thickBot="1">
      <c r="A2" s="56" t="s">
        <v>4</v>
      </c>
      <c r="B2" s="5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44">
        <f>'総合計'!Q2</f>
        <v>42243</v>
      </c>
    </row>
    <row r="3" spans="1:19" ht="24" customHeight="1" thickBot="1">
      <c r="A3" s="50"/>
      <c r="B3" s="51"/>
      <c r="C3" s="51"/>
      <c r="D3" s="62" t="s">
        <v>25</v>
      </c>
      <c r="E3" s="64" t="s">
        <v>26</v>
      </c>
      <c r="F3" s="64" t="s">
        <v>27</v>
      </c>
      <c r="G3" s="64" t="s">
        <v>28</v>
      </c>
      <c r="H3" s="64" t="s">
        <v>29</v>
      </c>
      <c r="I3" s="65" t="s">
        <v>30</v>
      </c>
      <c r="J3" s="66" t="s">
        <v>14</v>
      </c>
      <c r="K3" s="65" t="s">
        <v>31</v>
      </c>
      <c r="L3" s="64" t="s">
        <v>32</v>
      </c>
      <c r="M3" s="64" t="s">
        <v>33</v>
      </c>
      <c r="N3" s="64" t="s">
        <v>34</v>
      </c>
      <c r="O3" s="64" t="s">
        <v>35</v>
      </c>
      <c r="P3" s="65" t="s">
        <v>36</v>
      </c>
      <c r="Q3" s="68" t="s">
        <v>15</v>
      </c>
      <c r="R3" s="69" t="s">
        <v>16</v>
      </c>
      <c r="S3" s="2"/>
    </row>
    <row r="4" spans="1:19" s="8" customFormat="1" ht="15" customHeight="1">
      <c r="A4" s="104" t="s">
        <v>17</v>
      </c>
      <c r="B4" s="52" t="s">
        <v>9</v>
      </c>
      <c r="C4" s="52" t="s">
        <v>1</v>
      </c>
      <c r="D4" s="18">
        <f>'B一般'!D4+'B原料'!D4</f>
        <v>22333</v>
      </c>
      <c r="E4" s="14">
        <f>'B一般'!E4+'B原料'!E4</f>
        <v>29064</v>
      </c>
      <c r="F4" s="14">
        <f>'B一般'!F4+'B原料'!F4</f>
        <v>61505</v>
      </c>
      <c r="G4" s="14">
        <f>'B一般'!G4+'B原料'!G4</f>
        <v>23802</v>
      </c>
      <c r="H4" s="14">
        <f>'B一般'!H4+'B原料'!H4</f>
        <v>0</v>
      </c>
      <c r="I4" s="23">
        <f>'B一般'!I4+'B原料'!I4</f>
        <v>0</v>
      </c>
      <c r="J4" s="36">
        <f>SUM(D4:I4)</f>
        <v>136704</v>
      </c>
      <c r="K4" s="27">
        <f>'B一般'!K4+'B原料'!K4</f>
        <v>0</v>
      </c>
      <c r="L4" s="14">
        <f>'B一般'!L4+'B原料'!L4</f>
        <v>0</v>
      </c>
      <c r="M4" s="14">
        <f>'B一般'!M4+'B原料'!M4</f>
        <v>0</v>
      </c>
      <c r="N4" s="14">
        <f>'B一般'!N4+'B原料'!N4</f>
        <v>0</v>
      </c>
      <c r="O4" s="14">
        <f>'B一般'!O4+'B原料'!O4</f>
        <v>0</v>
      </c>
      <c r="P4" s="23">
        <f>'B一般'!P4+'B原料'!P4</f>
        <v>0</v>
      </c>
      <c r="Q4" s="36">
        <f>SUM(K4:P4)</f>
        <v>0</v>
      </c>
      <c r="R4" s="27">
        <f>J4+Q4</f>
        <v>136704</v>
      </c>
      <c r="S4" s="7"/>
    </row>
    <row r="5" spans="1:19" s="8" customFormat="1" ht="15" customHeight="1">
      <c r="A5" s="105"/>
      <c r="B5" s="52" t="s">
        <v>10</v>
      </c>
      <c r="C5" s="52" t="s">
        <v>2</v>
      </c>
      <c r="D5" s="19">
        <f>'B一般'!D5+'B原料'!D5</f>
        <v>1306404</v>
      </c>
      <c r="E5" s="14">
        <f>'B一般'!E5+'B原料'!E5</f>
        <v>1797583</v>
      </c>
      <c r="F5" s="14">
        <f>'B一般'!F5+'B原料'!F5</f>
        <v>3996686</v>
      </c>
      <c r="G5" s="14">
        <f>'B一般'!G5+'B原料'!G5</f>
        <v>1443142</v>
      </c>
      <c r="H5" s="14">
        <f>'B一般'!H5+'B原料'!H5</f>
        <v>0</v>
      </c>
      <c r="I5" s="23">
        <f>'B一般'!I5+'B原料'!I5</f>
        <v>0</v>
      </c>
      <c r="J5" s="31">
        <f>SUM(D5:I5)</f>
        <v>8543815</v>
      </c>
      <c r="K5" s="27">
        <f>'B一般'!K5+'B原料'!K5</f>
        <v>0</v>
      </c>
      <c r="L5" s="14">
        <f>'B一般'!L5+'B原料'!L5</f>
        <v>0</v>
      </c>
      <c r="M5" s="14">
        <f>'B一般'!M5+'B原料'!M5</f>
        <v>0</v>
      </c>
      <c r="N5" s="14">
        <f>'B一般'!N5+'B原料'!N5</f>
        <v>0</v>
      </c>
      <c r="O5" s="14">
        <f>'B一般'!O5+'B原料'!O5</f>
        <v>0</v>
      </c>
      <c r="P5" s="23">
        <f>'B一般'!P5+'B原料'!P5</f>
        <v>0</v>
      </c>
      <c r="Q5" s="31">
        <f>SUM(K5:P5)</f>
        <v>0</v>
      </c>
      <c r="R5" s="27">
        <f>J5+Q5</f>
        <v>8543815</v>
      </c>
      <c r="S5" s="7"/>
    </row>
    <row r="6" spans="1:19" s="8" customFormat="1" ht="15" customHeight="1" thickBot="1">
      <c r="A6" s="106"/>
      <c r="B6" s="53" t="s">
        <v>18</v>
      </c>
      <c r="C6" s="54" t="s">
        <v>3</v>
      </c>
      <c r="D6" s="20">
        <f>IF(OR(D4=0,D5=0)," ",(D5/D4)*1000)</f>
        <v>58496.574575739935</v>
      </c>
      <c r="E6" s="15">
        <f aca="true" t="shared" si="0" ref="E6:R6">IF(OR(E4=0,E5=0)," ",(E5/E4)*1000)</f>
        <v>61849.126066611614</v>
      </c>
      <c r="F6" s="15">
        <f t="shared" si="0"/>
        <v>64981.48118039184</v>
      </c>
      <c r="G6" s="15">
        <f t="shared" si="0"/>
        <v>60631.123435005466</v>
      </c>
      <c r="H6" s="15" t="str">
        <f t="shared" si="0"/>
        <v> </v>
      </c>
      <c r="I6" s="24" t="str">
        <f t="shared" si="0"/>
        <v> </v>
      </c>
      <c r="J6" s="32">
        <f t="shared" si="0"/>
        <v>62498.64671114232</v>
      </c>
      <c r="K6" s="28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 t="str">
        <f t="shared" si="0"/>
        <v> </v>
      </c>
      <c r="R6" s="28">
        <f t="shared" si="0"/>
        <v>62498.64671114232</v>
      </c>
      <c r="S6" s="10"/>
    </row>
    <row r="7" spans="1:19" s="8" customFormat="1" ht="15" customHeight="1">
      <c r="A7" s="104" t="s">
        <v>19</v>
      </c>
      <c r="B7" s="52" t="s">
        <v>9</v>
      </c>
      <c r="C7" s="52" t="s">
        <v>1</v>
      </c>
      <c r="D7" s="18">
        <f>'B一般'!D7+'B原料'!D7</f>
        <v>11760</v>
      </c>
      <c r="E7" s="14">
        <f>'B一般'!E7+'B原料'!E7</f>
        <v>865</v>
      </c>
      <c r="F7" s="14">
        <f>'B一般'!F7+'B原料'!F7</f>
        <v>11857</v>
      </c>
      <c r="G7" s="14">
        <f>'B一般'!G7+'B原料'!G7</f>
        <v>0</v>
      </c>
      <c r="H7" s="14">
        <f>'B一般'!H7+'B原料'!H7</f>
        <v>0</v>
      </c>
      <c r="I7" s="23">
        <f>'B一般'!I7+'B原料'!I7</f>
        <v>0</v>
      </c>
      <c r="J7" s="36">
        <f>SUM(D7:I7)</f>
        <v>24482</v>
      </c>
      <c r="K7" s="27">
        <f>'B一般'!K7+'B原料'!K7</f>
        <v>0</v>
      </c>
      <c r="L7" s="14">
        <f>'B一般'!L7+'B原料'!L7</f>
        <v>0</v>
      </c>
      <c r="M7" s="14">
        <f>'B一般'!M7+'B原料'!M7</f>
        <v>0</v>
      </c>
      <c r="N7" s="14">
        <f>'B一般'!N7+'B原料'!N7</f>
        <v>0</v>
      </c>
      <c r="O7" s="14">
        <f>'B一般'!O7+'B原料'!O7</f>
        <v>0</v>
      </c>
      <c r="P7" s="23">
        <f>'B一般'!P7+'B原料'!P7</f>
        <v>0</v>
      </c>
      <c r="Q7" s="36">
        <f>SUM(K7:P7)</f>
        <v>0</v>
      </c>
      <c r="R7" s="27">
        <f>J7+Q7</f>
        <v>24482</v>
      </c>
      <c r="S7" s="7"/>
    </row>
    <row r="8" spans="1:19" s="8" customFormat="1" ht="15" customHeight="1">
      <c r="A8" s="105"/>
      <c r="B8" s="52" t="s">
        <v>10</v>
      </c>
      <c r="C8" s="52" t="s">
        <v>2</v>
      </c>
      <c r="D8" s="19">
        <f>'B一般'!D8+'B原料'!D8</f>
        <v>716923</v>
      </c>
      <c r="E8" s="14">
        <f>'B一般'!E8+'B原料'!E8</f>
        <v>53735</v>
      </c>
      <c r="F8" s="14">
        <f>'B一般'!F8+'B原料'!F8</f>
        <v>750681</v>
      </c>
      <c r="G8" s="14">
        <f>'B一般'!G8+'B原料'!G8</f>
        <v>0</v>
      </c>
      <c r="H8" s="14">
        <f>'B一般'!H8+'B原料'!H8</f>
        <v>0</v>
      </c>
      <c r="I8" s="23">
        <f>'B一般'!I8+'B原料'!I8</f>
        <v>0</v>
      </c>
      <c r="J8" s="31">
        <f>SUM(D8:I8)</f>
        <v>1521339</v>
      </c>
      <c r="K8" s="27">
        <f>'B一般'!K8+'B原料'!K8</f>
        <v>0</v>
      </c>
      <c r="L8" s="14">
        <f>'B一般'!L8+'B原料'!L8</f>
        <v>0</v>
      </c>
      <c r="M8" s="14">
        <f>'B一般'!M8+'B原料'!M8</f>
        <v>0</v>
      </c>
      <c r="N8" s="14">
        <f>'B一般'!N8+'B原料'!N8</f>
        <v>0</v>
      </c>
      <c r="O8" s="14">
        <f>'B一般'!O8+'B原料'!O8</f>
        <v>0</v>
      </c>
      <c r="P8" s="23">
        <f>'B一般'!P8+'B原料'!P8</f>
        <v>0</v>
      </c>
      <c r="Q8" s="31">
        <f>SUM(K8:P8)</f>
        <v>0</v>
      </c>
      <c r="R8" s="27">
        <f>J8+Q8</f>
        <v>1521339</v>
      </c>
      <c r="S8" s="7"/>
    </row>
    <row r="9" spans="1:19" s="8" customFormat="1" ht="15" customHeight="1" thickBot="1">
      <c r="A9" s="106"/>
      <c r="B9" s="53" t="s">
        <v>18</v>
      </c>
      <c r="C9" s="54" t="s">
        <v>3</v>
      </c>
      <c r="D9" s="20">
        <f>IF(OR(D7=0,D8=0)," ",(D8/D7)*1000)</f>
        <v>60962.84013605442</v>
      </c>
      <c r="E9" s="15">
        <f aca="true" t="shared" si="1" ref="E9:R9">IF(OR(E7=0,E8=0)," ",(E8/E7)*1000)</f>
        <v>62121.38728323699</v>
      </c>
      <c r="F9" s="15">
        <f t="shared" si="1"/>
        <v>63311.20856877793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>
        <f t="shared" si="1"/>
        <v>62141.124091169026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>
        <f t="shared" si="1"/>
        <v>62141.124091169026</v>
      </c>
      <c r="S9" s="7"/>
    </row>
    <row r="10" spans="1:19" s="8" customFormat="1" ht="15" customHeight="1">
      <c r="A10" s="104" t="s">
        <v>39</v>
      </c>
      <c r="B10" s="52" t="s">
        <v>9</v>
      </c>
      <c r="C10" s="52" t="s">
        <v>1</v>
      </c>
      <c r="D10" s="18">
        <f>'B一般'!D10+'B原料'!D10</f>
        <v>30070</v>
      </c>
      <c r="E10" s="14">
        <f>'B一般'!E10+'B原料'!E10</f>
        <v>50541</v>
      </c>
      <c r="F10" s="14">
        <f>'B一般'!F10+'B原料'!F10</f>
        <v>21224</v>
      </c>
      <c r="G10" s="14">
        <f>'B一般'!G10+'B原料'!G10</f>
        <v>25552</v>
      </c>
      <c r="H10" s="14">
        <f>'B一般'!H10+'B原料'!H10</f>
        <v>0</v>
      </c>
      <c r="I10" s="23">
        <f>'B一般'!I10+'B原料'!I10</f>
        <v>0</v>
      </c>
      <c r="J10" s="36">
        <f>SUM(D10:I10)</f>
        <v>127387</v>
      </c>
      <c r="K10" s="27">
        <f>'B一般'!K10+'B原料'!K10</f>
        <v>0</v>
      </c>
      <c r="L10" s="14">
        <f>'B一般'!L10+'B原料'!L10</f>
        <v>0</v>
      </c>
      <c r="M10" s="14">
        <f>'B一般'!M10+'B原料'!M10</f>
        <v>0</v>
      </c>
      <c r="N10" s="14">
        <f>'B一般'!N10+'B原料'!N10</f>
        <v>0</v>
      </c>
      <c r="O10" s="14">
        <f>'B一般'!O10+'B原料'!O10</f>
        <v>0</v>
      </c>
      <c r="P10" s="23">
        <f>'B一般'!P10+'B原料'!P10</f>
        <v>0</v>
      </c>
      <c r="Q10" s="36">
        <f>SUM(K10:P10)</f>
        <v>0</v>
      </c>
      <c r="R10" s="27">
        <f>J10+Q10</f>
        <v>127387</v>
      </c>
      <c r="S10" s="7"/>
    </row>
    <row r="11" spans="1:19" s="8" customFormat="1" ht="15" customHeight="1">
      <c r="A11" s="105"/>
      <c r="B11" s="52" t="s">
        <v>10</v>
      </c>
      <c r="C11" s="52" t="s">
        <v>2</v>
      </c>
      <c r="D11" s="19">
        <f>'B一般'!D11+'B原料'!D11</f>
        <v>1865393</v>
      </c>
      <c r="E11" s="14">
        <f>'B一般'!E11+'B原料'!E11</f>
        <v>3266272</v>
      </c>
      <c r="F11" s="14">
        <f>'B一般'!F11+'B原料'!F11</f>
        <v>1445818</v>
      </c>
      <c r="G11" s="14">
        <f>'B一般'!G11+'B原料'!G11</f>
        <v>1691567</v>
      </c>
      <c r="H11" s="14">
        <f>'B一般'!H11+'B原料'!H11</f>
        <v>0</v>
      </c>
      <c r="I11" s="23">
        <f>'B一般'!I11+'B原料'!I11</f>
        <v>0</v>
      </c>
      <c r="J11" s="31">
        <f>SUM(D11:I11)</f>
        <v>8269050</v>
      </c>
      <c r="K11" s="27">
        <f>'B一般'!K11+'B原料'!K11</f>
        <v>0</v>
      </c>
      <c r="L11" s="14">
        <f>'B一般'!L11+'B原料'!L11</f>
        <v>0</v>
      </c>
      <c r="M11" s="14">
        <f>'B一般'!M11+'B原料'!M11</f>
        <v>0</v>
      </c>
      <c r="N11" s="14">
        <f>'B一般'!N11+'B原料'!N11</f>
        <v>0</v>
      </c>
      <c r="O11" s="14">
        <f>'B一般'!O11+'B原料'!O11</f>
        <v>0</v>
      </c>
      <c r="P11" s="23">
        <f>'B一般'!P11+'B原料'!P11</f>
        <v>0</v>
      </c>
      <c r="Q11" s="31">
        <f>SUM(K11:P11)</f>
        <v>0</v>
      </c>
      <c r="R11" s="27">
        <f>J11+Q11</f>
        <v>8269050</v>
      </c>
      <c r="S11" s="7"/>
    </row>
    <row r="12" spans="1:19" s="8" customFormat="1" ht="15" customHeight="1" thickBot="1">
      <c r="A12" s="106"/>
      <c r="B12" s="53" t="s">
        <v>18</v>
      </c>
      <c r="C12" s="54" t="s">
        <v>3</v>
      </c>
      <c r="D12" s="20">
        <f>IF(OR(D10=0,D11=0)," ",(D11/D10)*1000)</f>
        <v>62035.01829065514</v>
      </c>
      <c r="E12" s="15">
        <f aca="true" t="shared" si="2" ref="E12:R12">IF(OR(E10=0,E11=0)," ",(E11/E10)*1000)</f>
        <v>64626.184681743536</v>
      </c>
      <c r="F12" s="15">
        <f t="shared" si="2"/>
        <v>68121.84319638145</v>
      </c>
      <c r="G12" s="15">
        <f t="shared" si="2"/>
        <v>66200.96274264246</v>
      </c>
      <c r="H12" s="15" t="str">
        <f t="shared" si="2"/>
        <v> </v>
      </c>
      <c r="I12" s="24" t="str">
        <f t="shared" si="2"/>
        <v> </v>
      </c>
      <c r="J12" s="32">
        <f t="shared" si="2"/>
        <v>64912.824699537625</v>
      </c>
      <c r="K12" s="28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 t="str">
        <f t="shared" si="2"/>
        <v> </v>
      </c>
      <c r="R12" s="28">
        <f t="shared" si="2"/>
        <v>64912.824699537625</v>
      </c>
      <c r="S12" s="10"/>
    </row>
    <row r="13" spans="1:19" s="8" customFormat="1" ht="15" customHeight="1">
      <c r="A13" s="104" t="s">
        <v>22</v>
      </c>
      <c r="B13" s="52" t="s">
        <v>9</v>
      </c>
      <c r="C13" s="52" t="s">
        <v>1</v>
      </c>
      <c r="D13" s="18">
        <f>'B一般'!D13+'B原料'!D13</f>
        <v>44595</v>
      </c>
      <c r="E13" s="14">
        <f>'B一般'!E13+'B原料'!E13</f>
        <v>36554</v>
      </c>
      <c r="F13" s="14">
        <f>'B一般'!F13+'B原料'!F13</f>
        <v>76301</v>
      </c>
      <c r="G13" s="14">
        <f>'B一般'!G13+'B原料'!G13</f>
        <v>81351</v>
      </c>
      <c r="H13" s="14">
        <f>'B一般'!H13+'B原料'!H13</f>
        <v>0</v>
      </c>
      <c r="I13" s="23">
        <f>'B一般'!I13+'B原料'!I13</f>
        <v>0</v>
      </c>
      <c r="J13" s="36">
        <f>SUM(D13:I13)</f>
        <v>238801</v>
      </c>
      <c r="K13" s="27">
        <f>'B一般'!K13+'B原料'!K13</f>
        <v>0</v>
      </c>
      <c r="L13" s="14">
        <f>'B一般'!L13+'B原料'!L13</f>
        <v>0</v>
      </c>
      <c r="M13" s="14">
        <f>'B一般'!M13+'B原料'!M13</f>
        <v>0</v>
      </c>
      <c r="N13" s="14">
        <f>'B一般'!N13+'B原料'!N13</f>
        <v>0</v>
      </c>
      <c r="O13" s="14">
        <f>'B一般'!O13+'B原料'!O13</f>
        <v>0</v>
      </c>
      <c r="P13" s="23">
        <f>'B一般'!P13+'B原料'!P13</f>
        <v>0</v>
      </c>
      <c r="Q13" s="36">
        <f>SUM(K13:P13)</f>
        <v>0</v>
      </c>
      <c r="R13" s="27">
        <f>J13+Q13</f>
        <v>238801</v>
      </c>
      <c r="S13" s="7"/>
    </row>
    <row r="14" spans="1:19" s="8" customFormat="1" ht="15" customHeight="1">
      <c r="A14" s="105"/>
      <c r="B14" s="52" t="s">
        <v>10</v>
      </c>
      <c r="C14" s="52" t="s">
        <v>2</v>
      </c>
      <c r="D14" s="19">
        <f>'B一般'!D14+'B原料'!D14</f>
        <v>2779009</v>
      </c>
      <c r="E14" s="14">
        <f>'B一般'!E14+'B原料'!E14</f>
        <v>2270725</v>
      </c>
      <c r="F14" s="14">
        <f>'B一般'!F14+'B原料'!F14</f>
        <v>5001624</v>
      </c>
      <c r="G14" s="14">
        <f>'B一般'!G14+'B原料'!G14</f>
        <v>4815249</v>
      </c>
      <c r="H14" s="14">
        <f>'B一般'!H14+'B原料'!H14</f>
        <v>0</v>
      </c>
      <c r="I14" s="23">
        <f>'B一般'!I14+'B原料'!I14</f>
        <v>0</v>
      </c>
      <c r="J14" s="31">
        <f>SUM(D14:I14)</f>
        <v>14866607</v>
      </c>
      <c r="K14" s="27">
        <f>'B一般'!K14+'B原料'!K14</f>
        <v>0</v>
      </c>
      <c r="L14" s="14">
        <f>'B一般'!L14+'B原料'!L14</f>
        <v>0</v>
      </c>
      <c r="M14" s="14">
        <f>'B一般'!M14+'B原料'!M14</f>
        <v>0</v>
      </c>
      <c r="N14" s="14">
        <f>'B一般'!N14+'B原料'!N14</f>
        <v>0</v>
      </c>
      <c r="O14" s="14">
        <f>'B一般'!O14+'B原料'!O14</f>
        <v>0</v>
      </c>
      <c r="P14" s="23">
        <f>'B一般'!P14+'B原料'!P14</f>
        <v>0</v>
      </c>
      <c r="Q14" s="31">
        <f>SUM(K14:P14)</f>
        <v>0</v>
      </c>
      <c r="R14" s="27">
        <f>J14+Q14</f>
        <v>14866607</v>
      </c>
      <c r="S14" s="7"/>
    </row>
    <row r="15" spans="1:19" s="8" customFormat="1" ht="15" customHeight="1" thickBot="1">
      <c r="A15" s="106"/>
      <c r="B15" s="53" t="s">
        <v>18</v>
      </c>
      <c r="C15" s="54" t="s">
        <v>3</v>
      </c>
      <c r="D15" s="20">
        <f>IF(OR(D13=0,D14=0)," ",(D14/D13)*1000)</f>
        <v>62316.6050005606</v>
      </c>
      <c r="E15" s="15">
        <f aca="true" t="shared" si="3" ref="E15:R15">IF(OR(E13=0,E14=0)," ",(E14/E13)*1000)</f>
        <v>62119.74065765717</v>
      </c>
      <c r="F15" s="15">
        <f t="shared" si="3"/>
        <v>65551.22475459038</v>
      </c>
      <c r="G15" s="15">
        <f t="shared" si="3"/>
        <v>59191.0240808349</v>
      </c>
      <c r="H15" s="15" t="str">
        <f t="shared" si="3"/>
        <v> </v>
      </c>
      <c r="I15" s="24" t="str">
        <f t="shared" si="3"/>
        <v> </v>
      </c>
      <c r="J15" s="32">
        <f t="shared" si="3"/>
        <v>62255.21249911014</v>
      </c>
      <c r="K15" s="28" t="str">
        <f t="shared" si="3"/>
        <v> </v>
      </c>
      <c r="L15" s="15" t="str">
        <f t="shared" si="3"/>
        <v> 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 t="str">
        <f t="shared" si="3"/>
        <v> </v>
      </c>
      <c r="R15" s="28">
        <f t="shared" si="3"/>
        <v>62255.21249911014</v>
      </c>
      <c r="S15" s="10"/>
    </row>
    <row r="16" spans="1:19" s="8" customFormat="1" ht="15" customHeight="1">
      <c r="A16" s="104" t="s">
        <v>20</v>
      </c>
      <c r="B16" s="52" t="s">
        <v>9</v>
      </c>
      <c r="C16" s="52" t="s">
        <v>1</v>
      </c>
      <c r="D16" s="18">
        <f>'B一般'!D16+'B原料'!D16</f>
        <v>19315</v>
      </c>
      <c r="E16" s="14">
        <f>'B一般'!E16+'B原料'!E16</f>
        <v>37014</v>
      </c>
      <c r="F16" s="14">
        <f>'B一般'!F16+'B原料'!F16</f>
        <v>4008</v>
      </c>
      <c r="G16" s="14">
        <f>'B一般'!G16+'B原料'!G16</f>
        <v>16362</v>
      </c>
      <c r="H16" s="14">
        <f>'B一般'!H16+'B原料'!H16</f>
        <v>0</v>
      </c>
      <c r="I16" s="23">
        <f>'B一般'!I16+'B原料'!I16</f>
        <v>0</v>
      </c>
      <c r="J16" s="36">
        <f>SUM(D16:I16)</f>
        <v>76699</v>
      </c>
      <c r="K16" s="27">
        <f>'B一般'!K16+'B原料'!K16</f>
        <v>0</v>
      </c>
      <c r="L16" s="14">
        <f>'B一般'!L16+'B原料'!L16</f>
        <v>0</v>
      </c>
      <c r="M16" s="14">
        <f>'B一般'!M16+'B原料'!M16</f>
        <v>0</v>
      </c>
      <c r="N16" s="14">
        <f>'B一般'!N16+'B原料'!N16</f>
        <v>0</v>
      </c>
      <c r="O16" s="14">
        <f>'B一般'!O16+'B原料'!O16</f>
        <v>0</v>
      </c>
      <c r="P16" s="23">
        <f>'B一般'!P16+'B原料'!P16</f>
        <v>0</v>
      </c>
      <c r="Q16" s="36">
        <f>SUM(K16:P16)</f>
        <v>0</v>
      </c>
      <c r="R16" s="27">
        <f>J16+Q16</f>
        <v>76699</v>
      </c>
      <c r="S16" s="7"/>
    </row>
    <row r="17" spans="1:19" s="8" customFormat="1" ht="15" customHeight="1">
      <c r="A17" s="105"/>
      <c r="B17" s="52" t="s">
        <v>10</v>
      </c>
      <c r="C17" s="52" t="s">
        <v>2</v>
      </c>
      <c r="D17" s="19">
        <f>'B一般'!D17+'B原料'!D17</f>
        <v>1197483</v>
      </c>
      <c r="E17" s="14">
        <f>'B一般'!E17+'B原料'!E17</f>
        <v>2379916</v>
      </c>
      <c r="F17" s="14">
        <f>'B一般'!F17+'B原料'!F17</f>
        <v>254811</v>
      </c>
      <c r="G17" s="14">
        <f>'B一般'!G17+'B原料'!G17</f>
        <v>1028032</v>
      </c>
      <c r="H17" s="14">
        <f>'B一般'!H17+'B原料'!H17</f>
        <v>0</v>
      </c>
      <c r="I17" s="23">
        <f>'B一般'!I17+'B原料'!I17</f>
        <v>0</v>
      </c>
      <c r="J17" s="31">
        <f>SUM(D17:I17)</f>
        <v>4860242</v>
      </c>
      <c r="K17" s="27">
        <f>'B一般'!K17+'B原料'!K17</f>
        <v>0</v>
      </c>
      <c r="L17" s="14">
        <f>'B一般'!L17+'B原料'!L17</f>
        <v>0</v>
      </c>
      <c r="M17" s="14">
        <f>'B一般'!M17+'B原料'!M17</f>
        <v>0</v>
      </c>
      <c r="N17" s="14">
        <f>'B一般'!N17+'B原料'!N17</f>
        <v>0</v>
      </c>
      <c r="O17" s="14">
        <f>'B一般'!O17+'B原料'!O17</f>
        <v>0</v>
      </c>
      <c r="P17" s="23">
        <f>'B一般'!P17+'B原料'!P17</f>
        <v>0</v>
      </c>
      <c r="Q17" s="31">
        <f>SUM(K17:P17)</f>
        <v>0</v>
      </c>
      <c r="R17" s="27">
        <f>J17+Q17</f>
        <v>4860242</v>
      </c>
      <c r="S17" s="7"/>
    </row>
    <row r="18" spans="1:19" s="8" customFormat="1" ht="15" customHeight="1" thickBot="1">
      <c r="A18" s="106"/>
      <c r="B18" s="53" t="s">
        <v>18</v>
      </c>
      <c r="C18" s="54" t="s">
        <v>3</v>
      </c>
      <c r="D18" s="20">
        <f>IF(OR(D16=0,D17=0)," ",(D17/D16)*1000)</f>
        <v>61997.566658037795</v>
      </c>
      <c r="E18" s="15">
        <f aca="true" t="shared" si="4" ref="E18:R18">IF(OR(E16=0,E17=0)," ",(E17/E16)*1000)</f>
        <v>64297.7251850651</v>
      </c>
      <c r="F18" s="15">
        <f t="shared" si="4"/>
        <v>63575.598802395216</v>
      </c>
      <c r="G18" s="15">
        <f t="shared" si="4"/>
        <v>62830.460823860165</v>
      </c>
      <c r="H18" s="15" t="str">
        <f t="shared" si="4"/>
        <v> </v>
      </c>
      <c r="I18" s="24" t="str">
        <f t="shared" si="4"/>
        <v> </v>
      </c>
      <c r="J18" s="32">
        <f t="shared" si="4"/>
        <v>63367.73621559603</v>
      </c>
      <c r="K18" s="28" t="str">
        <f t="shared" si="4"/>
        <v> </v>
      </c>
      <c r="L18" s="15" t="str">
        <f t="shared" si="4"/>
        <v> 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24" t="str">
        <f t="shared" si="4"/>
        <v> </v>
      </c>
      <c r="Q18" s="32" t="str">
        <f t="shared" si="4"/>
        <v> </v>
      </c>
      <c r="R18" s="28">
        <f t="shared" si="4"/>
        <v>63367.73621559603</v>
      </c>
      <c r="S18" s="10"/>
    </row>
    <row r="19" spans="1:19" s="8" customFormat="1" ht="15" customHeight="1">
      <c r="A19" s="104" t="s">
        <v>38</v>
      </c>
      <c r="B19" s="52" t="s">
        <v>9</v>
      </c>
      <c r="C19" s="52" t="s">
        <v>1</v>
      </c>
      <c r="D19" s="18">
        <f>'B一般'!D19+'B原料'!D19</f>
        <v>0</v>
      </c>
      <c r="E19" s="14">
        <f>'B一般'!E19+'B原料'!E19</f>
        <v>0</v>
      </c>
      <c r="F19" s="14">
        <f>'B一般'!F19+'B原料'!F19</f>
        <v>0</v>
      </c>
      <c r="G19" s="14">
        <f>'B一般'!G19+'B原料'!G19</f>
        <v>0</v>
      </c>
      <c r="H19" s="14">
        <f>'B一般'!H19+'B原料'!H19</f>
        <v>0</v>
      </c>
      <c r="I19" s="23">
        <f>'B一般'!I19+'B原料'!I19</f>
        <v>0</v>
      </c>
      <c r="J19" s="36">
        <f>SUM(D19:I19)</f>
        <v>0</v>
      </c>
      <c r="K19" s="27">
        <f>'B一般'!K19+'B原料'!K19</f>
        <v>0</v>
      </c>
      <c r="L19" s="14">
        <f>'B一般'!L19+'B原料'!L19</f>
        <v>0</v>
      </c>
      <c r="M19" s="14">
        <f>'B一般'!M19+'B原料'!M19</f>
        <v>0</v>
      </c>
      <c r="N19" s="14">
        <f>'B一般'!N19+'B原料'!N19</f>
        <v>0</v>
      </c>
      <c r="O19" s="14">
        <f>'B一般'!O19+'B原料'!O19</f>
        <v>0</v>
      </c>
      <c r="P19" s="23">
        <f>'B一般'!P19+'B原料'!P19</f>
        <v>0</v>
      </c>
      <c r="Q19" s="36">
        <f>SUM(K19:P19)</f>
        <v>0</v>
      </c>
      <c r="R19" s="27">
        <f>J19+Q19</f>
        <v>0</v>
      </c>
      <c r="S19" s="7"/>
    </row>
    <row r="20" spans="1:19" s="8" customFormat="1" ht="15" customHeight="1">
      <c r="A20" s="105"/>
      <c r="B20" s="52" t="s">
        <v>10</v>
      </c>
      <c r="C20" s="52" t="s">
        <v>2</v>
      </c>
      <c r="D20" s="19">
        <f>'B一般'!D20+'B原料'!D20</f>
        <v>0</v>
      </c>
      <c r="E20" s="14">
        <f>'B一般'!E20+'B原料'!E20</f>
        <v>0</v>
      </c>
      <c r="F20" s="14">
        <f>'B一般'!F20+'B原料'!F20</f>
        <v>0</v>
      </c>
      <c r="G20" s="14">
        <f>'B一般'!G20+'B原料'!G20</f>
        <v>0</v>
      </c>
      <c r="H20" s="14">
        <f>'B一般'!H20+'B原料'!H20</f>
        <v>0</v>
      </c>
      <c r="I20" s="23">
        <f>'B一般'!I20+'B原料'!I20</f>
        <v>0</v>
      </c>
      <c r="J20" s="31">
        <f>SUM(D20:I20)</f>
        <v>0</v>
      </c>
      <c r="K20" s="27">
        <f>'B一般'!K20+'B原料'!K20</f>
        <v>0</v>
      </c>
      <c r="L20" s="14">
        <f>'B一般'!L20+'B原料'!L20</f>
        <v>0</v>
      </c>
      <c r="M20" s="14">
        <f>'B一般'!M20+'B原料'!M20</f>
        <v>0</v>
      </c>
      <c r="N20" s="14">
        <f>'B一般'!N20+'B原料'!N20</f>
        <v>0</v>
      </c>
      <c r="O20" s="14">
        <f>'B一般'!O20+'B原料'!O20</f>
        <v>0</v>
      </c>
      <c r="P20" s="23">
        <f>'B一般'!P20+'B原料'!P20</f>
        <v>0</v>
      </c>
      <c r="Q20" s="31">
        <f>SUM(K20:P20)</f>
        <v>0</v>
      </c>
      <c r="R20" s="27">
        <f>J20+Q20</f>
        <v>0</v>
      </c>
      <c r="S20" s="7"/>
    </row>
    <row r="21" spans="1:19" s="8" customFormat="1" ht="15" customHeight="1" thickBot="1">
      <c r="A21" s="106"/>
      <c r="B21" s="53" t="s">
        <v>18</v>
      </c>
      <c r="C21" s="54" t="s">
        <v>3</v>
      </c>
      <c r="D21" s="20" t="str">
        <f>IF(OR(D19=0,D20=0)," ",(D20/D19)*1000)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24" t="str">
        <f t="shared" si="5"/>
        <v> </v>
      </c>
      <c r="J21" s="32" t="str">
        <f t="shared" si="5"/>
        <v> </v>
      </c>
      <c r="K21" s="28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24" t="str">
        <f t="shared" si="5"/>
        <v> </v>
      </c>
      <c r="Q21" s="32" t="str">
        <f t="shared" si="5"/>
        <v> </v>
      </c>
      <c r="R21" s="28" t="str">
        <f t="shared" si="5"/>
        <v> </v>
      </c>
      <c r="S21" s="10"/>
    </row>
    <row r="22" spans="1:19" s="8" customFormat="1" ht="15" customHeight="1">
      <c r="A22" s="104" t="s">
        <v>21</v>
      </c>
      <c r="B22" s="52" t="s">
        <v>9</v>
      </c>
      <c r="C22" s="52" t="s">
        <v>1</v>
      </c>
      <c r="D22" s="18">
        <f>'B一般'!D22+'B原料'!D22</f>
        <v>0</v>
      </c>
      <c r="E22" s="14">
        <f>'B一般'!E22+'B原料'!E22</f>
        <v>0</v>
      </c>
      <c r="F22" s="14">
        <f>'B一般'!F22+'B原料'!F22</f>
        <v>0</v>
      </c>
      <c r="G22" s="14">
        <f>'B一般'!G22+'B原料'!G22</f>
        <v>0</v>
      </c>
      <c r="H22" s="14">
        <f>'B一般'!H22+'B原料'!H22</f>
        <v>0</v>
      </c>
      <c r="I22" s="23">
        <f>'B一般'!I22+'B原料'!I22</f>
        <v>0</v>
      </c>
      <c r="J22" s="36">
        <f>SUM(D22:I22)</f>
        <v>0</v>
      </c>
      <c r="K22" s="27">
        <f>'B一般'!K22+'B原料'!K22</f>
        <v>0</v>
      </c>
      <c r="L22" s="14">
        <f>'B一般'!L22+'B原料'!L22</f>
        <v>0</v>
      </c>
      <c r="M22" s="14">
        <f>'B一般'!M22+'B原料'!M22</f>
        <v>0</v>
      </c>
      <c r="N22" s="14">
        <f>'B一般'!N22+'B原料'!N22</f>
        <v>0</v>
      </c>
      <c r="O22" s="14">
        <f>'B一般'!O22+'B原料'!O22</f>
        <v>0</v>
      </c>
      <c r="P22" s="23">
        <f>'B一般'!P22+'B原料'!P22</f>
        <v>0</v>
      </c>
      <c r="Q22" s="36">
        <f>SUM(K22:P22)</f>
        <v>0</v>
      </c>
      <c r="R22" s="27">
        <f>J22+Q22</f>
        <v>0</v>
      </c>
      <c r="S22" s="7"/>
    </row>
    <row r="23" spans="1:19" s="8" customFormat="1" ht="15" customHeight="1">
      <c r="A23" s="105"/>
      <c r="B23" s="52" t="s">
        <v>10</v>
      </c>
      <c r="C23" s="52" t="s">
        <v>2</v>
      </c>
      <c r="D23" s="19">
        <f>'B一般'!D23+'B原料'!D23</f>
        <v>0</v>
      </c>
      <c r="E23" s="14">
        <f>'B一般'!E23+'B原料'!E23</f>
        <v>0</v>
      </c>
      <c r="F23" s="14">
        <f>'B一般'!F23+'B原料'!F23</f>
        <v>0</v>
      </c>
      <c r="G23" s="14">
        <f>'B一般'!G23+'B原料'!G23</f>
        <v>0</v>
      </c>
      <c r="H23" s="14">
        <f>'B一般'!H23+'B原料'!H23</f>
        <v>0</v>
      </c>
      <c r="I23" s="23">
        <f>'B一般'!I23+'B原料'!I23</f>
        <v>0</v>
      </c>
      <c r="J23" s="31">
        <f>SUM(D23:I23)</f>
        <v>0</v>
      </c>
      <c r="K23" s="27">
        <f>'B一般'!K23+'B原料'!K23</f>
        <v>0</v>
      </c>
      <c r="L23" s="14">
        <f>'B一般'!L23+'B原料'!L23</f>
        <v>0</v>
      </c>
      <c r="M23" s="14">
        <f>'B一般'!M23+'B原料'!M23</f>
        <v>0</v>
      </c>
      <c r="N23" s="14">
        <f>'B一般'!N23+'B原料'!N23</f>
        <v>0</v>
      </c>
      <c r="O23" s="14">
        <f>'B一般'!O23+'B原料'!O23</f>
        <v>0</v>
      </c>
      <c r="P23" s="23">
        <f>'B一般'!P23+'B原料'!P23</f>
        <v>0</v>
      </c>
      <c r="Q23" s="31">
        <f>SUM(K23:P23)</f>
        <v>0</v>
      </c>
      <c r="R23" s="27">
        <f>J23+Q23</f>
        <v>0</v>
      </c>
      <c r="S23" s="7"/>
    </row>
    <row r="24" spans="1:19" s="8" customFormat="1" ht="15" customHeight="1" thickBot="1">
      <c r="A24" s="106"/>
      <c r="B24" s="53" t="s">
        <v>18</v>
      </c>
      <c r="C24" s="54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10"/>
    </row>
    <row r="25" spans="1:19" s="8" customFormat="1" ht="15" customHeight="1">
      <c r="A25" s="104" t="s">
        <v>48</v>
      </c>
      <c r="B25" s="52" t="s">
        <v>9</v>
      </c>
      <c r="C25" s="52" t="s">
        <v>1</v>
      </c>
      <c r="D25" s="18">
        <f>'B一般'!D25+'B原料'!D25</f>
        <v>11141</v>
      </c>
      <c r="E25" s="14">
        <f>'B一般'!E25+'B原料'!E25</f>
        <v>0</v>
      </c>
      <c r="F25" s="14">
        <f>'B一般'!F25+'B原料'!F25</f>
        <v>0</v>
      </c>
      <c r="G25" s="14">
        <f>'B一般'!G25+'B原料'!G25</f>
        <v>0</v>
      </c>
      <c r="H25" s="14">
        <f>'B一般'!H25+'B原料'!H25</f>
        <v>0</v>
      </c>
      <c r="I25" s="23">
        <f>'B一般'!I25+'B原料'!I25</f>
        <v>0</v>
      </c>
      <c r="J25" s="36">
        <f>SUM(D25:I25)</f>
        <v>11141</v>
      </c>
      <c r="K25" s="27">
        <f>'B一般'!K25+'B原料'!K25</f>
        <v>0</v>
      </c>
      <c r="L25" s="14">
        <f>'B一般'!L25+'B原料'!L25</f>
        <v>0</v>
      </c>
      <c r="M25" s="14">
        <f>'B一般'!M25+'B原料'!M25</f>
        <v>0</v>
      </c>
      <c r="N25" s="14">
        <f>'B一般'!N25+'B原料'!N25</f>
        <v>0</v>
      </c>
      <c r="O25" s="14">
        <f>'B一般'!O25+'B原料'!O25</f>
        <v>0</v>
      </c>
      <c r="P25" s="23">
        <f>'B一般'!P25+'B原料'!P25</f>
        <v>0</v>
      </c>
      <c r="Q25" s="36">
        <f>SUM(K25:P25)</f>
        <v>0</v>
      </c>
      <c r="R25" s="27">
        <f>J25+Q25</f>
        <v>11141</v>
      </c>
      <c r="S25" s="7"/>
    </row>
    <row r="26" spans="1:19" s="8" customFormat="1" ht="15" customHeight="1">
      <c r="A26" s="105"/>
      <c r="B26" s="52" t="s">
        <v>10</v>
      </c>
      <c r="C26" s="52" t="s">
        <v>2</v>
      </c>
      <c r="D26" s="19">
        <f>'B一般'!D26+'B原料'!D26</f>
        <v>652783</v>
      </c>
      <c r="E26" s="14">
        <f>'B一般'!E26+'B原料'!E26</f>
        <v>0</v>
      </c>
      <c r="F26" s="14">
        <f>'B一般'!F26+'B原料'!F26</f>
        <v>0</v>
      </c>
      <c r="G26" s="14">
        <f>'B一般'!G26+'B原料'!G26</f>
        <v>0</v>
      </c>
      <c r="H26" s="14">
        <f>'B一般'!H26+'B原料'!H26</f>
        <v>0</v>
      </c>
      <c r="I26" s="23">
        <f>'B一般'!I26+'B原料'!I26</f>
        <v>0</v>
      </c>
      <c r="J26" s="31">
        <f>SUM(D26:I26)</f>
        <v>652783</v>
      </c>
      <c r="K26" s="27">
        <f>'B一般'!K26+'B原料'!K26</f>
        <v>0</v>
      </c>
      <c r="L26" s="14">
        <f>'B一般'!L26+'B原料'!L26</f>
        <v>0</v>
      </c>
      <c r="M26" s="14">
        <f>'B一般'!M26+'B原料'!M26</f>
        <v>0</v>
      </c>
      <c r="N26" s="14">
        <f>'B一般'!N26+'B原料'!N26</f>
        <v>0</v>
      </c>
      <c r="O26" s="14">
        <f>'B一般'!O26+'B原料'!O26</f>
        <v>0</v>
      </c>
      <c r="P26" s="23">
        <f>'B一般'!P26+'B原料'!P26</f>
        <v>0</v>
      </c>
      <c r="Q26" s="31">
        <f>SUM(K26:P26)</f>
        <v>0</v>
      </c>
      <c r="R26" s="27">
        <f>J26+Q26</f>
        <v>652783</v>
      </c>
      <c r="S26" s="7"/>
    </row>
    <row r="27" spans="1:19" s="8" customFormat="1" ht="15" customHeight="1" thickBot="1">
      <c r="A27" s="106"/>
      <c r="B27" s="53" t="s">
        <v>18</v>
      </c>
      <c r="C27" s="54" t="s">
        <v>3</v>
      </c>
      <c r="D27" s="20">
        <f>IF(OR(D25=0,D26=0)," ",(D26/D25)*1000)</f>
        <v>58592.85521945965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>
        <f t="shared" si="7"/>
        <v>58592.85521945965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>
        <f t="shared" si="7"/>
        <v>58592.85521945965</v>
      </c>
      <c r="S27" s="10"/>
    </row>
    <row r="28" spans="1:19" s="8" customFormat="1" ht="15" customHeight="1">
      <c r="A28" s="104" t="s">
        <v>51</v>
      </c>
      <c r="B28" s="52" t="s">
        <v>9</v>
      </c>
      <c r="C28" s="52" t="s">
        <v>1</v>
      </c>
      <c r="D28" s="18">
        <f>'B一般'!D28+'B原料'!D28</f>
        <v>12526</v>
      </c>
      <c r="E28" s="14">
        <f>'B一般'!E28+'B原料'!E28</f>
        <v>0</v>
      </c>
      <c r="F28" s="14">
        <f>'B一般'!F28+'B原料'!F28</f>
        <v>0</v>
      </c>
      <c r="G28" s="14">
        <f>'B一般'!G28+'B原料'!G28</f>
        <v>0</v>
      </c>
      <c r="H28" s="14">
        <f>'B一般'!H28+'B原料'!H28</f>
        <v>0</v>
      </c>
      <c r="I28" s="23">
        <f>'B一般'!I28+'B原料'!I28</f>
        <v>0</v>
      </c>
      <c r="J28" s="36">
        <f>SUM(D28:I28)</f>
        <v>12526</v>
      </c>
      <c r="K28" s="27">
        <f>'B一般'!K28+'B原料'!K28</f>
        <v>0</v>
      </c>
      <c r="L28" s="14">
        <f>'B一般'!L28+'B原料'!L28</f>
        <v>0</v>
      </c>
      <c r="M28" s="14">
        <f>'B一般'!M28+'B原料'!M28</f>
        <v>0</v>
      </c>
      <c r="N28" s="14">
        <f>'B一般'!N28+'B原料'!N28</f>
        <v>0</v>
      </c>
      <c r="O28" s="14">
        <f>'B一般'!O28+'B原料'!O28</f>
        <v>0</v>
      </c>
      <c r="P28" s="23">
        <f>'B一般'!P28+'B原料'!P28</f>
        <v>0</v>
      </c>
      <c r="Q28" s="36">
        <f>SUM(K28:P28)</f>
        <v>0</v>
      </c>
      <c r="R28" s="27">
        <f>J28+Q28</f>
        <v>12526</v>
      </c>
      <c r="S28" s="7"/>
    </row>
    <row r="29" spans="1:19" s="8" customFormat="1" ht="15" customHeight="1">
      <c r="A29" s="105"/>
      <c r="B29" s="52" t="s">
        <v>10</v>
      </c>
      <c r="C29" s="52" t="s">
        <v>2</v>
      </c>
      <c r="D29" s="19">
        <f>'B一般'!D29+'B原料'!D29</f>
        <v>736804</v>
      </c>
      <c r="E29" s="14">
        <f>'B一般'!E29+'B原料'!E29</f>
        <v>0</v>
      </c>
      <c r="F29" s="14">
        <f>'B一般'!F29+'B原料'!F29</f>
        <v>0</v>
      </c>
      <c r="G29" s="14">
        <f>'B一般'!G29+'B原料'!G29</f>
        <v>0</v>
      </c>
      <c r="H29" s="14">
        <f>'B一般'!H29+'B原料'!H29</f>
        <v>0</v>
      </c>
      <c r="I29" s="23">
        <f>'B一般'!I29+'B原料'!I29</f>
        <v>0</v>
      </c>
      <c r="J29" s="31">
        <f>SUM(D29:I29)</f>
        <v>736804</v>
      </c>
      <c r="K29" s="27">
        <f>'B一般'!K29+'B原料'!K29</f>
        <v>0</v>
      </c>
      <c r="L29" s="14">
        <f>'B一般'!L29+'B原料'!L29</f>
        <v>0</v>
      </c>
      <c r="M29" s="14">
        <f>'B一般'!M29+'B原料'!M29</f>
        <v>0</v>
      </c>
      <c r="N29" s="14">
        <f>'B一般'!N29+'B原料'!N29</f>
        <v>0</v>
      </c>
      <c r="O29" s="14">
        <f>'B一般'!O29+'B原料'!O29</f>
        <v>0</v>
      </c>
      <c r="P29" s="23">
        <f>'B一般'!P29+'B原料'!P29</f>
        <v>0</v>
      </c>
      <c r="Q29" s="31">
        <f>SUM(K29:P29)</f>
        <v>0</v>
      </c>
      <c r="R29" s="27">
        <f>J29+Q29</f>
        <v>736804</v>
      </c>
      <c r="S29" s="7"/>
    </row>
    <row r="30" spans="1:19" s="8" customFormat="1" ht="15" customHeight="1" thickBot="1">
      <c r="A30" s="106"/>
      <c r="B30" s="53" t="s">
        <v>18</v>
      </c>
      <c r="C30" s="54" t="s">
        <v>3</v>
      </c>
      <c r="D30" s="20">
        <f>IF(OR(D28=0,D29=0)," ",(D29/D28)*1000)</f>
        <v>58821.97030177231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58821.97030177231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>
        <f t="shared" si="8"/>
        <v>58821.97030177231</v>
      </c>
      <c r="S30" s="10"/>
    </row>
    <row r="31" spans="1:19" s="8" customFormat="1" ht="15" customHeight="1">
      <c r="A31" s="104" t="s">
        <v>50</v>
      </c>
      <c r="B31" s="52" t="s">
        <v>9</v>
      </c>
      <c r="C31" s="52" t="s">
        <v>1</v>
      </c>
      <c r="D31" s="18">
        <f>'B一般'!D31+'B原料'!D31</f>
        <v>0</v>
      </c>
      <c r="E31" s="14">
        <f>'B一般'!E31+'B原料'!E31</f>
        <v>19077</v>
      </c>
      <c r="F31" s="14">
        <f>'B一般'!F31+'B原料'!F31</f>
        <v>0</v>
      </c>
      <c r="G31" s="14">
        <f>'B一般'!G31+'B原料'!G31</f>
        <v>0</v>
      </c>
      <c r="H31" s="14">
        <f>'B一般'!H31+'B原料'!H31</f>
        <v>0</v>
      </c>
      <c r="I31" s="23">
        <f>'B一般'!I31+'B原料'!I31</f>
        <v>0</v>
      </c>
      <c r="J31" s="36">
        <f>SUM(D31:I31)</f>
        <v>19077</v>
      </c>
      <c r="K31" s="27">
        <f>'B一般'!K31+'B原料'!K31</f>
        <v>0</v>
      </c>
      <c r="L31" s="14">
        <f>'B一般'!L31+'B原料'!L31</f>
        <v>0</v>
      </c>
      <c r="M31" s="14">
        <f>'B一般'!M31+'B原料'!M31</f>
        <v>0</v>
      </c>
      <c r="N31" s="14">
        <f>'B一般'!N31+'B原料'!N31</f>
        <v>0</v>
      </c>
      <c r="O31" s="14">
        <f>'B一般'!O31+'B原料'!O31</f>
        <v>0</v>
      </c>
      <c r="P31" s="23">
        <f>'B一般'!P31+'B原料'!P31</f>
        <v>0</v>
      </c>
      <c r="Q31" s="36">
        <f>SUM(K31:P31)</f>
        <v>0</v>
      </c>
      <c r="R31" s="27">
        <f>J31+Q31</f>
        <v>19077</v>
      </c>
      <c r="S31" s="7"/>
    </row>
    <row r="32" spans="1:19" s="8" customFormat="1" ht="15" customHeight="1">
      <c r="A32" s="105"/>
      <c r="B32" s="52" t="s">
        <v>10</v>
      </c>
      <c r="C32" s="52" t="s">
        <v>2</v>
      </c>
      <c r="D32" s="19">
        <f>'B一般'!D32+'B原料'!D32</f>
        <v>0</v>
      </c>
      <c r="E32" s="14">
        <f>'B一般'!E32+'B原料'!E32</f>
        <v>1265901</v>
      </c>
      <c r="F32" s="14">
        <f>'B一般'!F32+'B原料'!F32</f>
        <v>0</v>
      </c>
      <c r="G32" s="14">
        <f>'B一般'!G32+'B原料'!G32</f>
        <v>0</v>
      </c>
      <c r="H32" s="14">
        <f>'B一般'!H32+'B原料'!H32</f>
        <v>0</v>
      </c>
      <c r="I32" s="23">
        <f>'B一般'!I32+'B原料'!I32</f>
        <v>0</v>
      </c>
      <c r="J32" s="31">
        <f>SUM(D32:I32)</f>
        <v>1265901</v>
      </c>
      <c r="K32" s="27">
        <f>'B一般'!K32+'B原料'!K32</f>
        <v>0</v>
      </c>
      <c r="L32" s="14">
        <f>'B一般'!L32+'B原料'!L32</f>
        <v>0</v>
      </c>
      <c r="M32" s="14">
        <f>'B一般'!M32+'B原料'!M32</f>
        <v>0</v>
      </c>
      <c r="N32" s="14">
        <f>'B一般'!N32+'B原料'!N32</f>
        <v>0</v>
      </c>
      <c r="O32" s="14">
        <f>'B一般'!O32+'B原料'!O32</f>
        <v>0</v>
      </c>
      <c r="P32" s="23">
        <f>'B一般'!P32+'B原料'!P32</f>
        <v>0</v>
      </c>
      <c r="Q32" s="31">
        <f>SUM(K32:P32)</f>
        <v>0</v>
      </c>
      <c r="R32" s="27">
        <f>J32+Q32</f>
        <v>1265901</v>
      </c>
      <c r="S32" s="7"/>
    </row>
    <row r="33" spans="1:19" s="8" customFormat="1" ht="15" customHeight="1" thickBot="1">
      <c r="A33" s="106"/>
      <c r="B33" s="53" t="s">
        <v>18</v>
      </c>
      <c r="C33" s="54" t="s">
        <v>3</v>
      </c>
      <c r="D33" s="20" t="str">
        <f>IF(OR(D31=0,D32=0)," ",(D32/D31)*1000)</f>
        <v> </v>
      </c>
      <c r="E33" s="15">
        <f aca="true" t="shared" si="9" ref="E33:R33">IF(OR(E31=0,E32=0)," ",(E32/E31)*1000)</f>
        <v>66357.44613933007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>
        <f t="shared" si="9"/>
        <v>66357.44613933007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>
        <f t="shared" si="9"/>
        <v>66357.44613933007</v>
      </c>
      <c r="S33" s="10"/>
    </row>
    <row r="34" spans="1:19" s="8" customFormat="1" ht="15" customHeight="1">
      <c r="A34" s="104" t="s">
        <v>52</v>
      </c>
      <c r="B34" s="52" t="s">
        <v>9</v>
      </c>
      <c r="C34" s="52" t="s">
        <v>1</v>
      </c>
      <c r="D34" s="18">
        <f>'B一般'!D34+'B原料'!D34</f>
        <v>0</v>
      </c>
      <c r="E34" s="14">
        <f>'B一般'!E34+'B原料'!E34</f>
        <v>0</v>
      </c>
      <c r="F34" s="14">
        <f>'B一般'!F34+'B原料'!F34</f>
        <v>0</v>
      </c>
      <c r="G34" s="14">
        <f>'B一般'!G34+'B原料'!G34</f>
        <v>0</v>
      </c>
      <c r="H34" s="14">
        <f>'B一般'!H34+'B原料'!H34</f>
        <v>0</v>
      </c>
      <c r="I34" s="23">
        <f>'B一般'!I34+'B原料'!I34</f>
        <v>0</v>
      </c>
      <c r="J34" s="36">
        <f>SUM(D34:I34)</f>
        <v>0</v>
      </c>
      <c r="K34" s="27">
        <f>'B一般'!K34+'B原料'!K34</f>
        <v>0</v>
      </c>
      <c r="L34" s="14">
        <f>'B一般'!L34+'B原料'!L34</f>
        <v>0</v>
      </c>
      <c r="M34" s="14">
        <f>'B一般'!M34+'B原料'!M34</f>
        <v>0</v>
      </c>
      <c r="N34" s="14">
        <f>'B一般'!N34+'B原料'!N34</f>
        <v>0</v>
      </c>
      <c r="O34" s="14">
        <f>'B一般'!O34+'B原料'!O34</f>
        <v>0</v>
      </c>
      <c r="P34" s="23">
        <f>'B一般'!P34+'B原料'!P34</f>
        <v>0</v>
      </c>
      <c r="Q34" s="36">
        <f>SUM(K34:P34)</f>
        <v>0</v>
      </c>
      <c r="R34" s="27">
        <f>J34+Q34</f>
        <v>0</v>
      </c>
      <c r="S34" s="10"/>
    </row>
    <row r="35" spans="1:19" s="8" customFormat="1" ht="15" customHeight="1">
      <c r="A35" s="105"/>
      <c r="B35" s="52" t="s">
        <v>10</v>
      </c>
      <c r="C35" s="52" t="s">
        <v>2</v>
      </c>
      <c r="D35" s="19">
        <f>'B一般'!D35+'B原料'!D35</f>
        <v>0</v>
      </c>
      <c r="E35" s="14">
        <f>'B一般'!E35+'B原料'!E35</f>
        <v>0</v>
      </c>
      <c r="F35" s="14">
        <f>'B一般'!F35+'B原料'!F35</f>
        <v>0</v>
      </c>
      <c r="G35" s="14">
        <f>'B一般'!G35+'B原料'!G35</f>
        <v>0</v>
      </c>
      <c r="H35" s="14">
        <f>'B一般'!H35+'B原料'!H35</f>
        <v>0</v>
      </c>
      <c r="I35" s="23">
        <f>'B一般'!I35+'B原料'!I35</f>
        <v>0</v>
      </c>
      <c r="J35" s="31">
        <f>SUM(D35:I35)</f>
        <v>0</v>
      </c>
      <c r="K35" s="27">
        <f>'B一般'!K35+'B原料'!K35</f>
        <v>0</v>
      </c>
      <c r="L35" s="14">
        <f>'B一般'!L35+'B原料'!L35</f>
        <v>0</v>
      </c>
      <c r="M35" s="14">
        <f>'B一般'!M35+'B原料'!M35</f>
        <v>0</v>
      </c>
      <c r="N35" s="14">
        <f>'B一般'!N35+'B原料'!N35</f>
        <v>0</v>
      </c>
      <c r="O35" s="14">
        <f>'B一般'!O35+'B原料'!O35</f>
        <v>0</v>
      </c>
      <c r="P35" s="23">
        <f>'B一般'!P35+'B原料'!P35</f>
        <v>0</v>
      </c>
      <c r="Q35" s="31">
        <f>SUM(K35:P35)</f>
        <v>0</v>
      </c>
      <c r="R35" s="27">
        <f>J35+Q35</f>
        <v>0</v>
      </c>
      <c r="S35" s="10"/>
    </row>
    <row r="36" spans="1:19" s="8" customFormat="1" ht="15" customHeight="1" thickBot="1">
      <c r="A36" s="106"/>
      <c r="B36" s="53" t="s">
        <v>18</v>
      </c>
      <c r="C36" s="54" t="s">
        <v>3</v>
      </c>
      <c r="D36" s="20" t="str">
        <f>IF(OR(D34=0,D35=0)," ",(D35/D34)*1000)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 t="str">
        <f t="shared" si="10"/>
        <v> </v>
      </c>
      <c r="S36" s="10"/>
    </row>
    <row r="37" spans="1:19" s="8" customFormat="1" ht="15" customHeight="1">
      <c r="A37" s="104" t="s">
        <v>53</v>
      </c>
      <c r="B37" s="85" t="s">
        <v>9</v>
      </c>
      <c r="C37" s="85" t="s">
        <v>1</v>
      </c>
      <c r="D37" s="18">
        <f>'B一般'!D37+'B原料'!D37</f>
        <v>0</v>
      </c>
      <c r="E37" s="14">
        <f>'B一般'!E37+'B原料'!E37</f>
        <v>0</v>
      </c>
      <c r="F37" s="14">
        <f>'B一般'!F37+'B原料'!F37</f>
        <v>0</v>
      </c>
      <c r="G37" s="14">
        <f>'B一般'!G37+'B原料'!G37</f>
        <v>0</v>
      </c>
      <c r="H37" s="14">
        <f>'B一般'!H37+'B原料'!H37</f>
        <v>0</v>
      </c>
      <c r="I37" s="23">
        <f>'B一般'!I37+'B原料'!I37</f>
        <v>0</v>
      </c>
      <c r="J37" s="36">
        <f>SUM(D37:I37)</f>
        <v>0</v>
      </c>
      <c r="K37" s="27">
        <f>'B一般'!K37+'B原料'!K37</f>
        <v>0</v>
      </c>
      <c r="L37" s="14">
        <f>'B一般'!L37+'B原料'!L37</f>
        <v>0</v>
      </c>
      <c r="M37" s="14">
        <f>'B一般'!M37+'B原料'!M37</f>
        <v>0</v>
      </c>
      <c r="N37" s="14">
        <f>'B一般'!N37+'B原料'!N37</f>
        <v>0</v>
      </c>
      <c r="O37" s="14">
        <f>'B一般'!O37+'B原料'!O37</f>
        <v>0</v>
      </c>
      <c r="P37" s="23">
        <f>'B一般'!P37+'B原料'!P37</f>
        <v>0</v>
      </c>
      <c r="Q37" s="36">
        <f>SUM(K37:P37)</f>
        <v>0</v>
      </c>
      <c r="R37" s="27">
        <f>J37+Q37</f>
        <v>0</v>
      </c>
      <c r="S37" s="7"/>
    </row>
    <row r="38" spans="1:19" s="8" customFormat="1" ht="15" customHeight="1">
      <c r="A38" s="105"/>
      <c r="B38" s="52" t="s">
        <v>10</v>
      </c>
      <c r="C38" s="52" t="s">
        <v>2</v>
      </c>
      <c r="D38" s="19">
        <f>'B一般'!D38+'B原料'!D38</f>
        <v>0</v>
      </c>
      <c r="E38" s="14">
        <f>'B一般'!E38+'B原料'!E38</f>
        <v>0</v>
      </c>
      <c r="F38" s="14">
        <f>'B一般'!F38+'B原料'!F38</f>
        <v>0</v>
      </c>
      <c r="G38" s="14">
        <f>'B一般'!G38+'B原料'!G38</f>
        <v>0</v>
      </c>
      <c r="H38" s="14">
        <f>'B一般'!H38+'B原料'!H38</f>
        <v>0</v>
      </c>
      <c r="I38" s="23">
        <f>'B一般'!I38+'B原料'!I38</f>
        <v>0</v>
      </c>
      <c r="J38" s="31">
        <f>SUM(D38:I38)</f>
        <v>0</v>
      </c>
      <c r="K38" s="27">
        <f>'B一般'!K38+'B原料'!K38</f>
        <v>0</v>
      </c>
      <c r="L38" s="14">
        <f>'B一般'!L38+'B原料'!L38</f>
        <v>0</v>
      </c>
      <c r="M38" s="14">
        <f>'B一般'!M38+'B原料'!M38</f>
        <v>0</v>
      </c>
      <c r="N38" s="14">
        <f>'B一般'!N38+'B原料'!N38</f>
        <v>0</v>
      </c>
      <c r="O38" s="14">
        <f>'B一般'!O38+'B原料'!O38</f>
        <v>0</v>
      </c>
      <c r="P38" s="23">
        <f>'B一般'!P38+'B原料'!P38</f>
        <v>0</v>
      </c>
      <c r="Q38" s="31">
        <f>SUM(K38:P38)</f>
        <v>0</v>
      </c>
      <c r="R38" s="27">
        <f>J38+Q38</f>
        <v>0</v>
      </c>
      <c r="S38" s="7"/>
    </row>
    <row r="39" spans="1:19" s="8" customFormat="1" ht="15" customHeight="1" thickBot="1">
      <c r="A39" s="106"/>
      <c r="B39" s="53" t="s">
        <v>18</v>
      </c>
      <c r="C39" s="54" t="s">
        <v>3</v>
      </c>
      <c r="D39" s="20" t="str">
        <f>IF(OR(D37=0,D38=0)," ",(D38/D37)*1000)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10"/>
    </row>
    <row r="40" spans="1:19" s="8" customFormat="1" ht="15" customHeight="1">
      <c r="A40" s="104" t="s">
        <v>11</v>
      </c>
      <c r="B40" s="85" t="s">
        <v>9</v>
      </c>
      <c r="C40" s="85" t="s">
        <v>1</v>
      </c>
      <c r="D40" s="18">
        <f>'B一般'!D40+'B原料'!D40</f>
        <v>689</v>
      </c>
      <c r="E40" s="14">
        <f>'B一般'!E40+'B原料'!E40</f>
        <v>438</v>
      </c>
      <c r="F40" s="14">
        <f>'B一般'!F40+'B原料'!F40</f>
        <v>324</v>
      </c>
      <c r="G40" s="14">
        <f>'B一般'!G40+'B原料'!G40</f>
        <v>486</v>
      </c>
      <c r="H40" s="14">
        <f>'B一般'!H40+'B原料'!H40</f>
        <v>0</v>
      </c>
      <c r="I40" s="23">
        <f>'B一般'!I40+'B原料'!I40</f>
        <v>0</v>
      </c>
      <c r="J40" s="36">
        <f>SUM(D40:I40)</f>
        <v>1937</v>
      </c>
      <c r="K40" s="27">
        <f>'B一般'!K40+'B原料'!K40</f>
        <v>0</v>
      </c>
      <c r="L40" s="14">
        <f>'B一般'!L40+'B原料'!L40</f>
        <v>0</v>
      </c>
      <c r="M40" s="14">
        <f>'B一般'!M40+'B原料'!M40</f>
        <v>0</v>
      </c>
      <c r="N40" s="14">
        <f>'B一般'!N40+'B原料'!N40</f>
        <v>0</v>
      </c>
      <c r="O40" s="14">
        <f>'B一般'!O40+'B原料'!O40</f>
        <v>0</v>
      </c>
      <c r="P40" s="23">
        <f>'B一般'!P40+'B原料'!P40</f>
        <v>0</v>
      </c>
      <c r="Q40" s="36">
        <f>SUM(K40:P40)</f>
        <v>0</v>
      </c>
      <c r="R40" s="27">
        <f>J40+Q40</f>
        <v>1937</v>
      </c>
      <c r="S40" s="7"/>
    </row>
    <row r="41" spans="1:19" s="8" customFormat="1" ht="15" customHeight="1">
      <c r="A41" s="105"/>
      <c r="B41" s="52" t="s">
        <v>10</v>
      </c>
      <c r="C41" s="52" t="s">
        <v>2</v>
      </c>
      <c r="D41" s="19">
        <f>'B一般'!D41+'B原料'!D41</f>
        <v>186826</v>
      </c>
      <c r="E41" s="14">
        <f>'B一般'!E41+'B原料'!E41</f>
        <v>117946</v>
      </c>
      <c r="F41" s="14">
        <f>'B一般'!F41+'B原料'!F41</f>
        <v>92109</v>
      </c>
      <c r="G41" s="14">
        <f>'B一般'!G41+'B原料'!G41</f>
        <v>131233</v>
      </c>
      <c r="H41" s="14">
        <f>'B一般'!H41+'B原料'!H41</f>
        <v>0</v>
      </c>
      <c r="I41" s="23">
        <f>'B一般'!I41+'B原料'!I41</f>
        <v>0</v>
      </c>
      <c r="J41" s="31">
        <f>SUM(D41:I41)</f>
        <v>528114</v>
      </c>
      <c r="K41" s="27">
        <f>'B一般'!K41+'B原料'!K41</f>
        <v>0</v>
      </c>
      <c r="L41" s="14">
        <f>'B一般'!L41+'B原料'!L41</f>
        <v>0</v>
      </c>
      <c r="M41" s="14">
        <f>'B一般'!M41+'B原料'!M41</f>
        <v>0</v>
      </c>
      <c r="N41" s="14">
        <f>'B一般'!N41+'B原料'!N41</f>
        <v>0</v>
      </c>
      <c r="O41" s="14">
        <f>'B一般'!O41+'B原料'!O41</f>
        <v>0</v>
      </c>
      <c r="P41" s="23">
        <f>'B一般'!P41+'B原料'!P41</f>
        <v>0</v>
      </c>
      <c r="Q41" s="31">
        <f>SUM(K41:P41)</f>
        <v>0</v>
      </c>
      <c r="R41" s="27">
        <f>J41+Q41</f>
        <v>528114</v>
      </c>
      <c r="S41" s="7"/>
    </row>
    <row r="42" spans="1:19" s="8" customFormat="1" ht="15" customHeight="1" thickBot="1">
      <c r="A42" s="106"/>
      <c r="B42" s="53" t="s">
        <v>18</v>
      </c>
      <c r="C42" s="54" t="s">
        <v>3</v>
      </c>
      <c r="D42" s="20">
        <f>IF(OR(D40=0,D41=0)," ",(D41/D40)*1000)</f>
        <v>271155.29753265606</v>
      </c>
      <c r="E42" s="15">
        <f aca="true" t="shared" si="12" ref="E42:R42">IF(OR(E40=0,E41=0)," ",(E41/E40)*1000)</f>
        <v>269283.105022831</v>
      </c>
      <c r="F42" s="15">
        <f t="shared" si="12"/>
        <v>284287.037037037</v>
      </c>
      <c r="G42" s="15">
        <f t="shared" si="12"/>
        <v>270026.7489711934</v>
      </c>
      <c r="H42" s="15" t="str">
        <f t="shared" si="12"/>
        <v> </v>
      </c>
      <c r="I42" s="24" t="str">
        <f t="shared" si="12"/>
        <v> </v>
      </c>
      <c r="J42" s="32">
        <f t="shared" si="12"/>
        <v>272645.3278265359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>
        <f t="shared" si="12"/>
        <v>272645.3278265359</v>
      </c>
      <c r="S42" s="10"/>
    </row>
    <row r="43" spans="1:19" s="8" customFormat="1" ht="15" customHeight="1">
      <c r="A43" s="104" t="s">
        <v>49</v>
      </c>
      <c r="B43" s="85" t="s">
        <v>9</v>
      </c>
      <c r="C43" s="85" t="s">
        <v>1</v>
      </c>
      <c r="D43" s="18">
        <f>'B一般'!D43+'B原料'!D43</f>
        <v>0</v>
      </c>
      <c r="E43" s="14">
        <f>'B一般'!E43+'B原料'!E43</f>
        <v>0</v>
      </c>
      <c r="F43" s="14">
        <f>'B一般'!F43+'B原料'!F43</f>
        <v>0</v>
      </c>
      <c r="G43" s="14">
        <f>'B一般'!G43+'B原料'!G43</f>
        <v>2</v>
      </c>
      <c r="H43" s="14">
        <f>'B一般'!H43+'B原料'!H43</f>
        <v>0</v>
      </c>
      <c r="I43" s="23">
        <f>'B一般'!I43+'B原料'!I43</f>
        <v>0</v>
      </c>
      <c r="J43" s="36">
        <f>SUM(D43:I43)</f>
        <v>2</v>
      </c>
      <c r="K43" s="27">
        <f>'B一般'!K43+'B原料'!K43</f>
        <v>0</v>
      </c>
      <c r="L43" s="14">
        <f>'B一般'!L43+'B原料'!L43</f>
        <v>0</v>
      </c>
      <c r="M43" s="14">
        <f>'B一般'!M43+'B原料'!M43</f>
        <v>0</v>
      </c>
      <c r="N43" s="14">
        <f>'B一般'!N43+'B原料'!N43</f>
        <v>0</v>
      </c>
      <c r="O43" s="14">
        <f>'B一般'!O43+'B原料'!O43</f>
        <v>0</v>
      </c>
      <c r="P43" s="23">
        <f>'B一般'!P43+'B原料'!P43</f>
        <v>0</v>
      </c>
      <c r="Q43" s="36">
        <f>SUM(K43:P43)</f>
        <v>0</v>
      </c>
      <c r="R43" s="27">
        <f>J43+Q43</f>
        <v>2</v>
      </c>
      <c r="S43" s="7"/>
    </row>
    <row r="44" spans="1:19" s="8" customFormat="1" ht="15" customHeight="1">
      <c r="A44" s="105"/>
      <c r="B44" s="52" t="s">
        <v>10</v>
      </c>
      <c r="C44" s="52" t="s">
        <v>2</v>
      </c>
      <c r="D44" s="19">
        <f>'B一般'!D44+'B原料'!D44</f>
        <v>0</v>
      </c>
      <c r="E44" s="14">
        <f>'B一般'!E44+'B原料'!E44</f>
        <v>0</v>
      </c>
      <c r="F44" s="14">
        <f>'B一般'!F44+'B原料'!F44</f>
        <v>0</v>
      </c>
      <c r="G44" s="14">
        <f>'B一般'!G44+'B原料'!G44</f>
        <v>2476</v>
      </c>
      <c r="H44" s="14">
        <f>'B一般'!H44+'B原料'!H44</f>
        <v>0</v>
      </c>
      <c r="I44" s="23">
        <f>'B一般'!I44+'B原料'!I44</f>
        <v>0</v>
      </c>
      <c r="J44" s="31">
        <f>SUM(D44:I44)</f>
        <v>2476</v>
      </c>
      <c r="K44" s="27">
        <f>'B一般'!K44+'B原料'!K44</f>
        <v>0</v>
      </c>
      <c r="L44" s="14">
        <f>'B一般'!L44+'B原料'!L44</f>
        <v>0</v>
      </c>
      <c r="M44" s="14">
        <f>'B一般'!M44+'B原料'!M44</f>
        <v>0</v>
      </c>
      <c r="N44" s="14">
        <f>'B一般'!N44+'B原料'!N44</f>
        <v>0</v>
      </c>
      <c r="O44" s="14">
        <f>'B一般'!O44+'B原料'!O44</f>
        <v>0</v>
      </c>
      <c r="P44" s="23">
        <f>'B一般'!P44+'B原料'!P44</f>
        <v>0</v>
      </c>
      <c r="Q44" s="31">
        <f>SUM(K44:P44)</f>
        <v>0</v>
      </c>
      <c r="R44" s="27">
        <f>J44+Q44</f>
        <v>2476</v>
      </c>
      <c r="S44" s="7"/>
    </row>
    <row r="45" spans="1:19" s="8" customFormat="1" ht="15" customHeight="1" thickBot="1">
      <c r="A45" s="106"/>
      <c r="B45" s="53" t="s">
        <v>18</v>
      </c>
      <c r="C45" s="54" t="s">
        <v>3</v>
      </c>
      <c r="D45" s="20" t="str">
        <f>IF(OR(D43=0,D44=0)," ",(D44/D43)*1000)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>
        <f t="shared" si="13"/>
        <v>1238000</v>
      </c>
      <c r="H45" s="15" t="str">
        <f t="shared" si="13"/>
        <v> </v>
      </c>
      <c r="I45" s="24" t="str">
        <f t="shared" si="13"/>
        <v> </v>
      </c>
      <c r="J45" s="32">
        <f t="shared" si="13"/>
        <v>1238000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>
        <f t="shared" si="13"/>
        <v>1238000</v>
      </c>
      <c r="S45" s="10"/>
    </row>
    <row r="46" spans="1:19" s="8" customFormat="1" ht="15" customHeight="1">
      <c r="A46" s="104" t="s">
        <v>12</v>
      </c>
      <c r="B46" s="52" t="s">
        <v>9</v>
      </c>
      <c r="C46" s="52" t="s">
        <v>1</v>
      </c>
      <c r="D46" s="18">
        <f>'B一般'!D46+'B原料'!D46</f>
        <v>0</v>
      </c>
      <c r="E46" s="14">
        <f>'B一般'!E46+'B原料'!E46</f>
        <v>0</v>
      </c>
      <c r="F46" s="14">
        <f>'B一般'!F46+'B原料'!F46</f>
        <v>0</v>
      </c>
      <c r="G46" s="14">
        <f>'B一般'!G46+'B原料'!G46</f>
        <v>0</v>
      </c>
      <c r="H46" s="14">
        <f>'B一般'!H46+'B原料'!H46</f>
        <v>0</v>
      </c>
      <c r="I46" s="23">
        <f>'B一般'!I46+'B原料'!I46</f>
        <v>0</v>
      </c>
      <c r="J46" s="36">
        <f>SUM(D46:I46)</f>
        <v>0</v>
      </c>
      <c r="K46" s="27">
        <f>'B一般'!K46+'B原料'!K46</f>
        <v>0</v>
      </c>
      <c r="L46" s="14">
        <f>'B一般'!L46+'B原料'!L46</f>
        <v>0</v>
      </c>
      <c r="M46" s="14">
        <f>'B一般'!M46+'B原料'!M46</f>
        <v>0</v>
      </c>
      <c r="N46" s="14">
        <f>'B一般'!N46+'B原料'!N46</f>
        <v>0</v>
      </c>
      <c r="O46" s="14">
        <f>'B一般'!O46+'B原料'!O46</f>
        <v>0</v>
      </c>
      <c r="P46" s="23">
        <f>'B一般'!P46+'B原料'!P46</f>
        <v>0</v>
      </c>
      <c r="Q46" s="36">
        <f>SUM(K46:P46)</f>
        <v>0</v>
      </c>
      <c r="R46" s="27">
        <f>J46+Q46</f>
        <v>0</v>
      </c>
      <c r="S46" s="7"/>
    </row>
    <row r="47" spans="1:18" ht="15" customHeight="1">
      <c r="A47" s="105"/>
      <c r="B47" s="52" t="s">
        <v>10</v>
      </c>
      <c r="C47" s="52" t="s">
        <v>2</v>
      </c>
      <c r="D47" s="19">
        <f>'B一般'!D47+'B原料'!D47</f>
        <v>0</v>
      </c>
      <c r="E47" s="14">
        <f>'B一般'!E47+'B原料'!E47</f>
        <v>0</v>
      </c>
      <c r="F47" s="14">
        <f>'B一般'!F47+'B原料'!F47</f>
        <v>2715</v>
      </c>
      <c r="G47" s="14">
        <f>'B一般'!G47+'B原料'!G47</f>
        <v>0</v>
      </c>
      <c r="H47" s="14">
        <f>'B一般'!H47+'B原料'!H47</f>
        <v>0</v>
      </c>
      <c r="I47" s="23">
        <f>'B一般'!I47+'B原料'!I47</f>
        <v>0</v>
      </c>
      <c r="J47" s="31">
        <f>SUM(D47:I47)</f>
        <v>2715</v>
      </c>
      <c r="K47" s="27">
        <f>'B一般'!K47+'B原料'!K47</f>
        <v>0</v>
      </c>
      <c r="L47" s="14">
        <f>'B一般'!L47+'B原料'!L47</f>
        <v>0</v>
      </c>
      <c r="M47" s="14">
        <f>'B一般'!M47+'B原料'!M47</f>
        <v>0</v>
      </c>
      <c r="N47" s="14">
        <f>'B一般'!N47+'B原料'!N47</f>
        <v>0</v>
      </c>
      <c r="O47" s="14">
        <f>'B一般'!O47+'B原料'!O47</f>
        <v>0</v>
      </c>
      <c r="P47" s="23">
        <f>'B一般'!P47+'B原料'!P47</f>
        <v>0</v>
      </c>
      <c r="Q47" s="31">
        <f>SUM(K47:P47)</f>
        <v>0</v>
      </c>
      <c r="R47" s="27">
        <f>J47+Q47</f>
        <v>2715</v>
      </c>
    </row>
    <row r="48" spans="1:18" ht="15" customHeight="1" thickBot="1">
      <c r="A48" s="106"/>
      <c r="B48" s="53" t="s">
        <v>18</v>
      </c>
      <c r="C48" s="54" t="s">
        <v>3</v>
      </c>
      <c r="D48" s="20" t="str">
        <f>IF(OR(D46=0,D47=0)," ",(D47/D46)*1000)</f>
        <v> </v>
      </c>
      <c r="E48" s="15" t="str">
        <f aca="true" t="shared" si="14" ref="E48:R48">IF(OR(E46=0,E47=0)," ",(E47/E46)*1000)</f>
        <v> </v>
      </c>
      <c r="F48" s="15" t="str">
        <f t="shared" si="14"/>
        <v> </v>
      </c>
      <c r="G48" s="15" t="str">
        <f t="shared" si="14"/>
        <v> </v>
      </c>
      <c r="H48" s="15" t="str">
        <f t="shared" si="14"/>
        <v> </v>
      </c>
      <c r="I48" s="24" t="str">
        <f t="shared" si="14"/>
        <v> </v>
      </c>
      <c r="J48" s="32" t="str">
        <f t="shared" si="14"/>
        <v> </v>
      </c>
      <c r="K48" s="28" t="str">
        <f t="shared" si="14"/>
        <v> </v>
      </c>
      <c r="L48" s="15" t="str">
        <f t="shared" si="14"/>
        <v> </v>
      </c>
      <c r="M48" s="15" t="str">
        <f t="shared" si="14"/>
        <v> </v>
      </c>
      <c r="N48" s="15" t="str">
        <f t="shared" si="14"/>
        <v> </v>
      </c>
      <c r="O48" s="15" t="str">
        <f t="shared" si="14"/>
        <v> </v>
      </c>
      <c r="P48" s="24" t="str">
        <f t="shared" si="14"/>
        <v> </v>
      </c>
      <c r="Q48" s="32" t="str">
        <f t="shared" si="14"/>
        <v> </v>
      </c>
      <c r="R48" s="28" t="str">
        <f t="shared" si="14"/>
        <v> </v>
      </c>
    </row>
    <row r="49" spans="1:18" ht="15" customHeight="1">
      <c r="A49" s="108" t="s">
        <v>4</v>
      </c>
      <c r="B49" s="52" t="s">
        <v>9</v>
      </c>
      <c r="C49" s="52" t="s">
        <v>1</v>
      </c>
      <c r="D49" s="98">
        <f>D4+D7+D10+D13+D16+D19+D22+D25+D28+D31+D34+D40+D43+D46+D37</f>
        <v>152429</v>
      </c>
      <c r="E49" s="99">
        <f aca="true" t="shared" si="15" ref="E49:I50">E4+E7+E10+E13+E16+E19+E22+E25+E28+E31+E34+E40+E43+E46+E37</f>
        <v>173553</v>
      </c>
      <c r="F49" s="17">
        <f t="shared" si="15"/>
        <v>175219</v>
      </c>
      <c r="G49" s="17">
        <f t="shared" si="15"/>
        <v>147555</v>
      </c>
      <c r="H49" s="17">
        <f t="shared" si="15"/>
        <v>0</v>
      </c>
      <c r="I49" s="26">
        <f t="shared" si="15"/>
        <v>0</v>
      </c>
      <c r="J49" s="34">
        <f>SUM(D49:I49)</f>
        <v>648756</v>
      </c>
      <c r="K49" s="30">
        <f aca="true" t="shared" si="16" ref="K49:P50">K4+K7+K10+K13+K16+K19+K22+K25+K28+K31+K34+K40+K43+K46+K37</f>
        <v>0</v>
      </c>
      <c r="L49" s="17">
        <f t="shared" si="16"/>
        <v>0</v>
      </c>
      <c r="M49" s="17">
        <f t="shared" si="16"/>
        <v>0</v>
      </c>
      <c r="N49" s="17">
        <f t="shared" si="16"/>
        <v>0</v>
      </c>
      <c r="O49" s="99">
        <f t="shared" si="16"/>
        <v>0</v>
      </c>
      <c r="P49" s="101">
        <f t="shared" si="16"/>
        <v>0</v>
      </c>
      <c r="Q49" s="34">
        <f>SUM(K49:P49)</f>
        <v>0</v>
      </c>
      <c r="R49" s="30">
        <f>J49+Q49</f>
        <v>648756</v>
      </c>
    </row>
    <row r="50" spans="1:18" ht="15" customHeight="1">
      <c r="A50" s="108"/>
      <c r="B50" s="52" t="s">
        <v>10</v>
      </c>
      <c r="C50" s="52" t="s">
        <v>2</v>
      </c>
      <c r="D50" s="98">
        <f>D5+D8+D11+D14+D17+D20+D23+D26+D29+D32+D35+D41+D44+D47+D38</f>
        <v>9441625</v>
      </c>
      <c r="E50" s="100">
        <f t="shared" si="15"/>
        <v>11152078</v>
      </c>
      <c r="F50" s="16">
        <f t="shared" si="15"/>
        <v>11544444</v>
      </c>
      <c r="G50" s="16">
        <f t="shared" si="15"/>
        <v>9111699</v>
      </c>
      <c r="H50" s="16">
        <f t="shared" si="15"/>
        <v>0</v>
      </c>
      <c r="I50" s="25">
        <f t="shared" si="15"/>
        <v>0</v>
      </c>
      <c r="J50" s="33">
        <f>SUM(D50:I50)</f>
        <v>41249846</v>
      </c>
      <c r="K50" s="29">
        <f t="shared" si="16"/>
        <v>0</v>
      </c>
      <c r="L50" s="16">
        <f t="shared" si="16"/>
        <v>0</v>
      </c>
      <c r="M50" s="16">
        <f t="shared" si="16"/>
        <v>0</v>
      </c>
      <c r="N50" s="16">
        <f t="shared" si="16"/>
        <v>0</v>
      </c>
      <c r="O50" s="102">
        <f t="shared" si="16"/>
        <v>0</v>
      </c>
      <c r="P50" s="103">
        <f t="shared" si="16"/>
        <v>0</v>
      </c>
      <c r="Q50" s="33">
        <f>SUM(K50:P50)</f>
        <v>0</v>
      </c>
      <c r="R50" s="29">
        <f>J50+Q50</f>
        <v>41249846</v>
      </c>
    </row>
    <row r="51" spans="1:18" ht="15" customHeight="1" thickBot="1">
      <c r="A51" s="109"/>
      <c r="B51" s="53" t="s">
        <v>18</v>
      </c>
      <c r="C51" s="54" t="s">
        <v>3</v>
      </c>
      <c r="D51" s="43">
        <f>IF(OR(D49=0,D50=0)," ",D50/D49*1000)</f>
        <v>61941.133248922444</v>
      </c>
      <c r="E51" s="15">
        <f>IF(OR(E49=0,E50=0)," ",E50/E49*1000)</f>
        <v>64257.47754288315</v>
      </c>
      <c r="F51" s="15">
        <f aca="true" t="shared" si="17" ref="F51:Q51">IF(OR(F49=0,F50=0)," ",(F50/F49)*1000)</f>
        <v>65885.80005593</v>
      </c>
      <c r="G51" s="15">
        <f t="shared" si="17"/>
        <v>61751.204635559625</v>
      </c>
      <c r="H51" s="15" t="str">
        <f t="shared" si="17"/>
        <v> </v>
      </c>
      <c r="I51" s="24" t="str">
        <f t="shared" si="17"/>
        <v> </v>
      </c>
      <c r="J51" s="32">
        <f t="shared" si="17"/>
        <v>63582.98959855478</v>
      </c>
      <c r="K51" s="28" t="str">
        <f t="shared" si="17"/>
        <v> </v>
      </c>
      <c r="L51" s="15" t="str">
        <f t="shared" si="17"/>
        <v> </v>
      </c>
      <c r="M51" s="15" t="str">
        <f t="shared" si="17"/>
        <v> </v>
      </c>
      <c r="N51" s="15" t="str">
        <f t="shared" si="17"/>
        <v> </v>
      </c>
      <c r="O51" s="15" t="str">
        <f>IF(OR(O49=0,O50=0)," ",O50/O49*1000)</f>
        <v> </v>
      </c>
      <c r="P51" s="92" t="str">
        <f>IF(OR(P49=0,P50=0)," ",P50/P49*1000)</f>
        <v> </v>
      </c>
      <c r="Q51" s="32" t="str">
        <f t="shared" si="17"/>
        <v> </v>
      </c>
      <c r="R51" s="28">
        <f>IF(OR(R49=0,R50=0)," ",(R50/R49)*1000)</f>
        <v>63582.98959855478</v>
      </c>
    </row>
    <row r="52" spans="1:18" ht="15" customHeight="1" thickBot="1">
      <c r="A52" s="111" t="s">
        <v>13</v>
      </c>
      <c r="B52" s="112"/>
      <c r="C52" s="113"/>
      <c r="D52" s="37">
        <f>'総合計'!D52</f>
        <v>119.9</v>
      </c>
      <c r="E52" s="38">
        <f>'総合計'!E52</f>
        <v>119.46</v>
      </c>
      <c r="F52" s="38">
        <f>'総合計'!F52</f>
        <v>122.95</v>
      </c>
      <c r="G52" s="38">
        <f>'総合計'!G52</f>
        <v>123.04</v>
      </c>
      <c r="H52" s="38">
        <f>'総合計'!H52</f>
        <v>0</v>
      </c>
      <c r="I52" s="39">
        <f>'総合計'!I52</f>
        <v>0</v>
      </c>
      <c r="J52" s="40">
        <f>'総合計'!J52</f>
        <v>0</v>
      </c>
      <c r="K52" s="41">
        <f>'総合計'!K52</f>
        <v>0</v>
      </c>
      <c r="L52" s="38">
        <f>'総合計'!L52</f>
        <v>0</v>
      </c>
      <c r="M52" s="38">
        <f>'総合計'!M52</f>
        <v>0</v>
      </c>
      <c r="N52" s="38">
        <f>'総合計'!N52</f>
        <v>0</v>
      </c>
      <c r="O52" s="38">
        <f>'総合計'!O52</f>
        <v>0</v>
      </c>
      <c r="P52" s="39">
        <f>'総合計'!P52</f>
        <v>0</v>
      </c>
      <c r="Q52" s="40">
        <f>'総合計'!Q52</f>
        <v>0</v>
      </c>
      <c r="R52" s="42">
        <f>'総合計'!R52</f>
        <v>0</v>
      </c>
    </row>
    <row r="53" spans="1:3" ht="16.5">
      <c r="A53" s="89" t="str">
        <f>'総合計'!A62</f>
        <v>※4月～6月は確報値。7月速報値。確報値速報値は修正される可能性があります</v>
      </c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62" ht="17.25" customHeight="1"/>
  </sheetData>
  <sheetProtection/>
  <mergeCells count="18">
    <mergeCell ref="A49:A51"/>
    <mergeCell ref="A52:C52"/>
    <mergeCell ref="A13:A15"/>
    <mergeCell ref="A16:A18"/>
    <mergeCell ref="A19:A21"/>
    <mergeCell ref="A22:A24"/>
    <mergeCell ref="A46:A48"/>
    <mergeCell ref="A34:A36"/>
    <mergeCell ref="D1:P1"/>
    <mergeCell ref="A4:A6"/>
    <mergeCell ref="A7:A9"/>
    <mergeCell ref="A10:A12"/>
    <mergeCell ref="A40:A42"/>
    <mergeCell ref="A43:A45"/>
    <mergeCell ref="A25:A27"/>
    <mergeCell ref="A28:A30"/>
    <mergeCell ref="A31:A33"/>
    <mergeCell ref="A37:A39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40" zoomScaleNormal="4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ht="27.75" customHeight="1">
      <c r="A1" s="45" t="s">
        <v>43</v>
      </c>
      <c r="B1" s="83" t="s">
        <v>37</v>
      </c>
      <c r="C1" s="46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23.25" customHeight="1" thickBot="1">
      <c r="A2" s="55" t="s">
        <v>0</v>
      </c>
      <c r="B2" s="56" t="s">
        <v>6</v>
      </c>
      <c r="C2" s="57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44">
        <f>'総合計'!Q2</f>
        <v>42243</v>
      </c>
    </row>
    <row r="3" spans="1:19" ht="24" customHeight="1" thickBot="1">
      <c r="A3" s="50"/>
      <c r="B3" s="51"/>
      <c r="C3" s="51"/>
      <c r="D3" s="62" t="s">
        <v>25</v>
      </c>
      <c r="E3" s="64" t="s">
        <v>26</v>
      </c>
      <c r="F3" s="64" t="s">
        <v>27</v>
      </c>
      <c r="G3" s="64" t="s">
        <v>28</v>
      </c>
      <c r="H3" s="64" t="s">
        <v>29</v>
      </c>
      <c r="I3" s="65" t="s">
        <v>30</v>
      </c>
      <c r="J3" s="66" t="s">
        <v>14</v>
      </c>
      <c r="K3" s="65" t="s">
        <v>31</v>
      </c>
      <c r="L3" s="64" t="s">
        <v>32</v>
      </c>
      <c r="M3" s="64" t="s">
        <v>33</v>
      </c>
      <c r="N3" s="64" t="s">
        <v>34</v>
      </c>
      <c r="O3" s="64" t="s">
        <v>35</v>
      </c>
      <c r="P3" s="65" t="s">
        <v>36</v>
      </c>
      <c r="Q3" s="68" t="s">
        <v>15</v>
      </c>
      <c r="R3" s="69" t="s">
        <v>16</v>
      </c>
      <c r="S3" s="2"/>
    </row>
    <row r="4" spans="1:19" s="8" customFormat="1" ht="15" customHeight="1">
      <c r="A4" s="104" t="s">
        <v>17</v>
      </c>
      <c r="B4" s="52" t="s">
        <v>9</v>
      </c>
      <c r="C4" s="52" t="s">
        <v>1</v>
      </c>
      <c r="D4" s="88">
        <v>22333</v>
      </c>
      <c r="E4" s="90">
        <v>29064</v>
      </c>
      <c r="F4" s="90">
        <v>27121</v>
      </c>
      <c r="G4" s="90">
        <v>13895</v>
      </c>
      <c r="H4" s="90"/>
      <c r="I4" s="91"/>
      <c r="J4" s="94">
        <f>SUM(D4:I4)</f>
        <v>92413</v>
      </c>
      <c r="K4" s="91"/>
      <c r="L4" s="90"/>
      <c r="M4" s="90"/>
      <c r="N4" s="90"/>
      <c r="O4" s="90"/>
      <c r="P4" s="91"/>
      <c r="Q4" s="34">
        <f>SUM(K4:P4)</f>
        <v>0</v>
      </c>
      <c r="R4" s="27">
        <f>J4+Q4</f>
        <v>92413</v>
      </c>
      <c r="S4" s="7"/>
    </row>
    <row r="5" spans="1:19" s="8" customFormat="1" ht="15" customHeight="1">
      <c r="A5" s="105"/>
      <c r="B5" s="52" t="s">
        <v>10</v>
      </c>
      <c r="C5" s="52" t="s">
        <v>2</v>
      </c>
      <c r="D5" s="88">
        <v>1306404</v>
      </c>
      <c r="E5" s="90">
        <v>1797583</v>
      </c>
      <c r="F5" s="90">
        <v>1691616</v>
      </c>
      <c r="G5" s="90">
        <v>832579</v>
      </c>
      <c r="H5" s="90"/>
      <c r="I5" s="91"/>
      <c r="J5" s="94">
        <f>SUM(D5:I5)</f>
        <v>5628182</v>
      </c>
      <c r="K5" s="93"/>
      <c r="L5" s="96"/>
      <c r="M5" s="96"/>
      <c r="N5" s="96"/>
      <c r="O5" s="96"/>
      <c r="P5" s="93"/>
      <c r="Q5" s="33">
        <f>SUM(K5:P5)</f>
        <v>0</v>
      </c>
      <c r="R5" s="27">
        <f>J5+Q5</f>
        <v>5628182</v>
      </c>
      <c r="S5" s="7"/>
    </row>
    <row r="6" spans="1:19" s="8" customFormat="1" ht="15" customHeight="1" thickBot="1">
      <c r="A6" s="106"/>
      <c r="B6" s="53" t="s">
        <v>18</v>
      </c>
      <c r="C6" s="54" t="s">
        <v>3</v>
      </c>
      <c r="D6" s="43">
        <f aca="true" t="shared" si="0" ref="D6:I6">IF(OR(D4=0,D5=0)," ",D5/D4*1000)</f>
        <v>58496.574575739935</v>
      </c>
      <c r="E6" s="15">
        <f t="shared" si="0"/>
        <v>61849.126066611614</v>
      </c>
      <c r="F6" s="15">
        <f t="shared" si="0"/>
        <v>62372.9213524575</v>
      </c>
      <c r="G6" s="15">
        <f t="shared" si="0"/>
        <v>59919.323497661026</v>
      </c>
      <c r="H6" s="15" t="str">
        <f t="shared" si="0"/>
        <v> </v>
      </c>
      <c r="I6" s="92" t="str">
        <f t="shared" si="0"/>
        <v> </v>
      </c>
      <c r="J6" s="32">
        <f aca="true" t="shared" si="1" ref="J6:P6">IF(OR(J4=0,J5=0)," ",J5/J4*1000)</f>
        <v>60902.49207362601</v>
      </c>
      <c r="K6" s="92" t="str">
        <f t="shared" si="1"/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2" t="str">
        <f t="shared" si="1"/>
        <v> </v>
      </c>
      <c r="Q6" s="32" t="str">
        <f>IF(OR(Q4=0,Q5=0)," ",(Q5/Q4)*1000)</f>
        <v> </v>
      </c>
      <c r="R6" s="28">
        <f>IF(OR(R4=0,R5=0)," ",(R5/R4)*1000)</f>
        <v>60902.49207362601</v>
      </c>
      <c r="S6" s="10"/>
    </row>
    <row r="7" spans="1:19" s="8" customFormat="1" ht="15" customHeight="1">
      <c r="A7" s="104" t="s">
        <v>19</v>
      </c>
      <c r="B7" s="52" t="s">
        <v>9</v>
      </c>
      <c r="C7" s="52" t="s">
        <v>1</v>
      </c>
      <c r="D7" s="88">
        <v>11760</v>
      </c>
      <c r="E7" s="90">
        <v>865</v>
      </c>
      <c r="F7" s="90">
        <v>11857</v>
      </c>
      <c r="G7" s="90"/>
      <c r="H7" s="90"/>
      <c r="I7" s="91"/>
      <c r="J7" s="94">
        <f>SUM(D7:I7)</f>
        <v>24482</v>
      </c>
      <c r="K7" s="91"/>
      <c r="L7" s="90"/>
      <c r="M7" s="90"/>
      <c r="N7" s="90"/>
      <c r="O7" s="90"/>
      <c r="P7" s="91"/>
      <c r="Q7" s="31">
        <f>SUM(K7:P7)</f>
        <v>0</v>
      </c>
      <c r="R7" s="27">
        <f>J7+Q7</f>
        <v>24482</v>
      </c>
      <c r="S7" s="7"/>
    </row>
    <row r="8" spans="1:19" s="8" customFormat="1" ht="15" customHeight="1">
      <c r="A8" s="105"/>
      <c r="B8" s="52" t="s">
        <v>10</v>
      </c>
      <c r="C8" s="52" t="s">
        <v>2</v>
      </c>
      <c r="D8" s="88">
        <v>716923</v>
      </c>
      <c r="E8" s="90">
        <v>53735</v>
      </c>
      <c r="F8" s="90">
        <v>750681</v>
      </c>
      <c r="G8" s="90"/>
      <c r="H8" s="90"/>
      <c r="I8" s="91"/>
      <c r="J8" s="94">
        <f>SUM(D8:I8)</f>
        <v>1521339</v>
      </c>
      <c r="K8" s="93"/>
      <c r="L8" s="96"/>
      <c r="M8" s="96"/>
      <c r="N8" s="96"/>
      <c r="O8" s="96"/>
      <c r="P8" s="93"/>
      <c r="Q8" s="31">
        <f>SUM(K8:P8)</f>
        <v>0</v>
      </c>
      <c r="R8" s="27">
        <f>J8+Q8</f>
        <v>1521339</v>
      </c>
      <c r="S8" s="7"/>
    </row>
    <row r="9" spans="1:19" s="8" customFormat="1" ht="15" customHeight="1" thickBot="1">
      <c r="A9" s="106"/>
      <c r="B9" s="53" t="s">
        <v>18</v>
      </c>
      <c r="C9" s="54" t="s">
        <v>3</v>
      </c>
      <c r="D9" s="43">
        <f aca="true" t="shared" si="2" ref="D9:I9">IF(OR(D7=0,D8=0)," ",D8/D7*1000)</f>
        <v>60962.84013605442</v>
      </c>
      <c r="E9" s="15">
        <f t="shared" si="2"/>
        <v>62121.38728323699</v>
      </c>
      <c r="F9" s="15">
        <f t="shared" si="2"/>
        <v>63311.20856877793</v>
      </c>
      <c r="G9" s="15" t="str">
        <f t="shared" si="2"/>
        <v> </v>
      </c>
      <c r="H9" s="15" t="str">
        <f t="shared" si="2"/>
        <v> </v>
      </c>
      <c r="I9" s="92" t="str">
        <f t="shared" si="2"/>
        <v> </v>
      </c>
      <c r="J9" s="32">
        <f aca="true" t="shared" si="3" ref="J9:P9">IF(OR(J7=0,J8=0)," ",J8/J7*1000)</f>
        <v>62141.124091169026</v>
      </c>
      <c r="K9" s="92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2" t="str">
        <f t="shared" si="3"/>
        <v> </v>
      </c>
      <c r="Q9" s="32" t="str">
        <f>IF(OR(Q7=0,Q8=0)," ",(Q8/Q7)*1000)</f>
        <v> </v>
      </c>
      <c r="R9" s="28">
        <f>IF(OR(R7=0,R8=0)," ",(R8/R7)*1000)</f>
        <v>62141.124091169026</v>
      </c>
      <c r="S9" s="7"/>
    </row>
    <row r="10" spans="1:19" s="8" customFormat="1" ht="15" customHeight="1">
      <c r="A10" s="104" t="s">
        <v>39</v>
      </c>
      <c r="B10" s="52" t="s">
        <v>9</v>
      </c>
      <c r="C10" s="52" t="s">
        <v>1</v>
      </c>
      <c r="D10" s="88">
        <v>30070</v>
      </c>
      <c r="E10" s="90">
        <v>38441</v>
      </c>
      <c r="F10" s="90">
        <v>21224</v>
      </c>
      <c r="G10" s="90">
        <v>13840</v>
      </c>
      <c r="H10" s="90"/>
      <c r="I10" s="91"/>
      <c r="J10" s="94">
        <f>SUM(D10:I10)</f>
        <v>103575</v>
      </c>
      <c r="K10" s="91"/>
      <c r="L10" s="90"/>
      <c r="M10" s="90"/>
      <c r="N10" s="90"/>
      <c r="O10" s="90"/>
      <c r="P10" s="91"/>
      <c r="Q10" s="31">
        <f>SUM(K10:P10)</f>
        <v>0</v>
      </c>
      <c r="R10" s="27">
        <f>J10+Q10</f>
        <v>103575</v>
      </c>
      <c r="S10" s="7"/>
    </row>
    <row r="11" spans="1:19" s="8" customFormat="1" ht="15" customHeight="1">
      <c r="A11" s="105"/>
      <c r="B11" s="52" t="s">
        <v>10</v>
      </c>
      <c r="C11" s="52" t="s">
        <v>2</v>
      </c>
      <c r="D11" s="88">
        <v>1865393</v>
      </c>
      <c r="E11" s="90">
        <v>2501755</v>
      </c>
      <c r="F11" s="90">
        <v>1445818</v>
      </c>
      <c r="G11" s="90">
        <v>920339</v>
      </c>
      <c r="H11" s="90"/>
      <c r="I11" s="91"/>
      <c r="J11" s="94">
        <f>SUM(D11:I11)</f>
        <v>6733305</v>
      </c>
      <c r="K11" s="93"/>
      <c r="L11" s="96"/>
      <c r="M11" s="96"/>
      <c r="N11" s="96"/>
      <c r="O11" s="96"/>
      <c r="P11" s="93"/>
      <c r="Q11" s="33">
        <f>SUM(K11:P11)</f>
        <v>0</v>
      </c>
      <c r="R11" s="29">
        <f>J11+Q11</f>
        <v>6733305</v>
      </c>
      <c r="S11" s="7"/>
    </row>
    <row r="12" spans="1:19" s="8" customFormat="1" ht="15" customHeight="1" thickBot="1">
      <c r="A12" s="106"/>
      <c r="B12" s="53" t="s">
        <v>18</v>
      </c>
      <c r="C12" s="54" t="s">
        <v>3</v>
      </c>
      <c r="D12" s="43">
        <f aca="true" t="shared" si="4" ref="D12:I12">IF(OR(D10=0,D11=0)," ",D11/D10*1000)</f>
        <v>62035.01829065514</v>
      </c>
      <c r="E12" s="15">
        <f t="shared" si="4"/>
        <v>65080.382924481666</v>
      </c>
      <c r="F12" s="15">
        <f t="shared" si="4"/>
        <v>68121.84319638145</v>
      </c>
      <c r="G12" s="15">
        <f t="shared" si="4"/>
        <v>66498.48265895953</v>
      </c>
      <c r="H12" s="15" t="str">
        <f t="shared" si="4"/>
        <v> </v>
      </c>
      <c r="I12" s="92" t="str">
        <f t="shared" si="4"/>
        <v> </v>
      </c>
      <c r="J12" s="32">
        <f aca="true" t="shared" si="5" ref="J12:P12">IF(OR(J10=0,J11=0)," ",J11/J10*1000)</f>
        <v>65008.97900072411</v>
      </c>
      <c r="K12" s="92" t="str">
        <f t="shared" si="5"/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2" t="str">
        <f t="shared" si="5"/>
        <v> </v>
      </c>
      <c r="Q12" s="32" t="str">
        <f>IF(OR(Q10=0,Q11=0)," ",(Q11/Q10)*1000)</f>
        <v> </v>
      </c>
      <c r="R12" s="28">
        <f>IF(OR(R10=0,R11=0)," ",(R11/R10)*1000)</f>
        <v>65008.97900072411</v>
      </c>
      <c r="S12" s="10"/>
    </row>
    <row r="13" spans="1:19" s="8" customFormat="1" ht="15" customHeight="1">
      <c r="A13" s="104" t="s">
        <v>22</v>
      </c>
      <c r="B13" s="52" t="s">
        <v>9</v>
      </c>
      <c r="C13" s="52" t="s">
        <v>1</v>
      </c>
      <c r="D13" s="88">
        <v>39345</v>
      </c>
      <c r="E13" s="90">
        <v>26447</v>
      </c>
      <c r="F13" s="90">
        <v>36997</v>
      </c>
      <c r="G13" s="90">
        <v>74832</v>
      </c>
      <c r="H13" s="90"/>
      <c r="I13" s="91"/>
      <c r="J13" s="94">
        <f>SUM(D13:I13)</f>
        <v>177621</v>
      </c>
      <c r="K13" s="91"/>
      <c r="L13" s="90"/>
      <c r="M13" s="90"/>
      <c r="N13" s="90"/>
      <c r="O13" s="90"/>
      <c r="P13" s="91"/>
      <c r="Q13" s="31">
        <f>SUM(K13:P13)</f>
        <v>0</v>
      </c>
      <c r="R13" s="27">
        <f>J13+Q13</f>
        <v>177621</v>
      </c>
      <c r="S13" s="7"/>
    </row>
    <row r="14" spans="1:19" s="8" customFormat="1" ht="15" customHeight="1">
      <c r="A14" s="105"/>
      <c r="B14" s="52" t="s">
        <v>10</v>
      </c>
      <c r="C14" s="52" t="s">
        <v>2</v>
      </c>
      <c r="D14" s="88">
        <v>2443892</v>
      </c>
      <c r="E14" s="90">
        <v>1644386</v>
      </c>
      <c r="F14" s="90">
        <v>2356987</v>
      </c>
      <c r="G14" s="90">
        <v>4411799</v>
      </c>
      <c r="H14" s="90"/>
      <c r="I14" s="91"/>
      <c r="J14" s="94">
        <f>SUM(D14:I14)</f>
        <v>10857064</v>
      </c>
      <c r="K14" s="93"/>
      <c r="L14" s="96"/>
      <c r="M14" s="96"/>
      <c r="N14" s="96"/>
      <c r="O14" s="96"/>
      <c r="P14" s="93"/>
      <c r="Q14" s="33">
        <f>SUM(K14:P14)</f>
        <v>0</v>
      </c>
      <c r="R14" s="29">
        <f>J14+Q14</f>
        <v>10857064</v>
      </c>
      <c r="S14" s="7"/>
    </row>
    <row r="15" spans="1:19" s="8" customFormat="1" ht="15" customHeight="1" thickBot="1">
      <c r="A15" s="106"/>
      <c r="B15" s="53" t="s">
        <v>18</v>
      </c>
      <c r="C15" s="54" t="s">
        <v>3</v>
      </c>
      <c r="D15" s="43">
        <f aca="true" t="shared" si="6" ref="D15:I15">IF(OR(D13=0,D14=0)," ",D14/D13*1000)</f>
        <v>62114.42368788918</v>
      </c>
      <c r="E15" s="15">
        <f t="shared" si="6"/>
        <v>62176.655197186825</v>
      </c>
      <c r="F15" s="15">
        <f t="shared" si="6"/>
        <v>63707.51682568857</v>
      </c>
      <c r="G15" s="15">
        <f t="shared" si="6"/>
        <v>58956.04821466752</v>
      </c>
      <c r="H15" s="15" t="str">
        <f t="shared" si="6"/>
        <v> </v>
      </c>
      <c r="I15" s="92" t="str">
        <f t="shared" si="6"/>
        <v> </v>
      </c>
      <c r="J15" s="32">
        <f aca="true" t="shared" si="7" ref="J15:P15">IF(OR(J13=0,J14=0)," ",J14/J13*1000)</f>
        <v>61124.889511938345</v>
      </c>
      <c r="K15" s="92" t="str">
        <f t="shared" si="7"/>
        <v> 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2" t="str">
        <f t="shared" si="7"/>
        <v> </v>
      </c>
      <c r="Q15" s="32" t="str">
        <f>IF(OR(Q13=0,Q14=0)," ",(Q14/Q13)*1000)</f>
        <v> </v>
      </c>
      <c r="R15" s="28">
        <f>IF(OR(R13=0,R14=0)," ",(R14/R13)*1000)</f>
        <v>61124.889511938345</v>
      </c>
      <c r="S15" s="10"/>
    </row>
    <row r="16" spans="1:19" s="8" customFormat="1" ht="15" customHeight="1">
      <c r="A16" s="104" t="s">
        <v>20</v>
      </c>
      <c r="B16" s="52" t="s">
        <v>9</v>
      </c>
      <c r="C16" s="52" t="s">
        <v>1</v>
      </c>
      <c r="D16" s="88">
        <v>10215</v>
      </c>
      <c r="E16" s="90">
        <v>16081</v>
      </c>
      <c r="F16" s="90">
        <v>2798</v>
      </c>
      <c r="G16" s="90">
        <v>16362</v>
      </c>
      <c r="H16" s="90"/>
      <c r="I16" s="91"/>
      <c r="J16" s="94">
        <f>SUM(D16:I16)</f>
        <v>45456</v>
      </c>
      <c r="K16" s="91"/>
      <c r="L16" s="90"/>
      <c r="M16" s="90"/>
      <c r="N16" s="90"/>
      <c r="O16" s="90"/>
      <c r="P16" s="91"/>
      <c r="Q16" s="31">
        <f>SUM(K16:P16)</f>
        <v>0</v>
      </c>
      <c r="R16" s="27">
        <f>J16+Q16</f>
        <v>45456</v>
      </c>
      <c r="S16" s="7"/>
    </row>
    <row r="17" spans="1:19" s="8" customFormat="1" ht="15" customHeight="1">
      <c r="A17" s="105"/>
      <c r="B17" s="52" t="s">
        <v>10</v>
      </c>
      <c r="C17" s="52" t="s">
        <v>2</v>
      </c>
      <c r="D17" s="88">
        <v>633712</v>
      </c>
      <c r="E17" s="90">
        <v>1029052</v>
      </c>
      <c r="F17" s="90">
        <v>178161</v>
      </c>
      <c r="G17" s="90">
        <v>1028032</v>
      </c>
      <c r="H17" s="90"/>
      <c r="I17" s="91"/>
      <c r="J17" s="94">
        <f>SUM(D17:I17)</f>
        <v>2868957</v>
      </c>
      <c r="K17" s="93"/>
      <c r="L17" s="96"/>
      <c r="M17" s="96"/>
      <c r="N17" s="96"/>
      <c r="O17" s="96"/>
      <c r="P17" s="93"/>
      <c r="Q17" s="31">
        <f>SUM(K17:P17)</f>
        <v>0</v>
      </c>
      <c r="R17" s="27">
        <f>J17+Q17</f>
        <v>2868957</v>
      </c>
      <c r="S17" s="7"/>
    </row>
    <row r="18" spans="1:19" s="8" customFormat="1" ht="15" customHeight="1" thickBot="1">
      <c r="A18" s="106"/>
      <c r="B18" s="53" t="s">
        <v>18</v>
      </c>
      <c r="C18" s="54" t="s">
        <v>3</v>
      </c>
      <c r="D18" s="43">
        <f aca="true" t="shared" si="8" ref="D18:I18">IF(OR(D16=0,D17=0)," ",D17/D16*1000)</f>
        <v>62037.395986294665</v>
      </c>
      <c r="E18" s="15">
        <f t="shared" si="8"/>
        <v>63991.79155525154</v>
      </c>
      <c r="F18" s="15">
        <f t="shared" si="8"/>
        <v>63674.41029306648</v>
      </c>
      <c r="G18" s="15">
        <f t="shared" si="8"/>
        <v>62830.460823860165</v>
      </c>
      <c r="H18" s="15" t="str">
        <f t="shared" si="8"/>
        <v> </v>
      </c>
      <c r="I18" s="92" t="str">
        <f t="shared" si="8"/>
        <v> </v>
      </c>
      <c r="J18" s="32">
        <f aca="true" t="shared" si="9" ref="J18:P18">IF(OR(J16=0,J17=0)," ",J17/J16*1000)</f>
        <v>63115.034318901795</v>
      </c>
      <c r="K18" s="92" t="str">
        <f t="shared" si="9"/>
        <v> </v>
      </c>
      <c r="L18" s="15" t="str">
        <f t="shared" si="9"/>
        <v> 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2" t="str">
        <f t="shared" si="9"/>
        <v> </v>
      </c>
      <c r="Q18" s="32" t="str">
        <f>IF(OR(Q16=0,Q17=0)," ",(Q17/Q16)*1000)</f>
        <v> </v>
      </c>
      <c r="R18" s="28">
        <f>IF(OR(R16=0,R17=0)," ",(R17/R16)*1000)</f>
        <v>63115.034318901795</v>
      </c>
      <c r="S18" s="10"/>
    </row>
    <row r="19" spans="1:19" s="8" customFormat="1" ht="15" customHeight="1">
      <c r="A19" s="104" t="s">
        <v>38</v>
      </c>
      <c r="B19" s="52" t="s">
        <v>9</v>
      </c>
      <c r="C19" s="52" t="s">
        <v>1</v>
      </c>
      <c r="D19" s="88"/>
      <c r="E19" s="90"/>
      <c r="F19" s="90"/>
      <c r="G19" s="90"/>
      <c r="H19" s="90"/>
      <c r="I19" s="91"/>
      <c r="J19" s="94">
        <f>SUM(D19:I19)</f>
        <v>0</v>
      </c>
      <c r="K19" s="91"/>
      <c r="L19" s="90"/>
      <c r="M19" s="90"/>
      <c r="N19" s="90"/>
      <c r="O19" s="90"/>
      <c r="P19" s="91"/>
      <c r="Q19" s="31">
        <f>SUM(K19:P19)</f>
        <v>0</v>
      </c>
      <c r="R19" s="27">
        <f>J19+Q19</f>
        <v>0</v>
      </c>
      <c r="S19" s="7"/>
    </row>
    <row r="20" spans="1:19" s="8" customFormat="1" ht="15" customHeight="1">
      <c r="A20" s="105"/>
      <c r="B20" s="52" t="s">
        <v>10</v>
      </c>
      <c r="C20" s="52" t="s">
        <v>2</v>
      </c>
      <c r="D20" s="88"/>
      <c r="E20" s="90"/>
      <c r="F20" s="90"/>
      <c r="G20" s="90"/>
      <c r="H20" s="90"/>
      <c r="I20" s="91"/>
      <c r="J20" s="94">
        <f>SUM(D20:I20)</f>
        <v>0</v>
      </c>
      <c r="K20" s="93"/>
      <c r="L20" s="96"/>
      <c r="M20" s="96"/>
      <c r="N20" s="96"/>
      <c r="O20" s="96"/>
      <c r="P20" s="93"/>
      <c r="Q20" s="31">
        <f>SUM(K20:P20)</f>
        <v>0</v>
      </c>
      <c r="R20" s="27">
        <f>J20+Q20</f>
        <v>0</v>
      </c>
      <c r="S20" s="7"/>
    </row>
    <row r="21" spans="1:19" s="8" customFormat="1" ht="15" customHeight="1" thickBot="1">
      <c r="A21" s="106"/>
      <c r="B21" s="53" t="s">
        <v>18</v>
      </c>
      <c r="C21" s="54" t="s">
        <v>3</v>
      </c>
      <c r="D21" s="43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2" t="str">
        <f t="shared" si="10"/>
        <v> </v>
      </c>
      <c r="J21" s="32" t="str">
        <f aca="true" t="shared" si="11" ref="J21:P21">IF(OR(J19=0,J20=0)," ",J20/J19*1000)</f>
        <v> </v>
      </c>
      <c r="K21" s="92" t="str">
        <f t="shared" si="11"/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2" t="str">
        <f t="shared" si="11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5" customHeight="1">
      <c r="A22" s="104" t="s">
        <v>21</v>
      </c>
      <c r="B22" s="52" t="s">
        <v>9</v>
      </c>
      <c r="C22" s="52" t="s">
        <v>1</v>
      </c>
      <c r="D22" s="88"/>
      <c r="E22" s="90"/>
      <c r="F22" s="90"/>
      <c r="G22" s="90"/>
      <c r="H22" s="90"/>
      <c r="I22" s="91"/>
      <c r="J22" s="94">
        <f>SUM(D22:I22)</f>
        <v>0</v>
      </c>
      <c r="K22" s="91"/>
      <c r="L22" s="90"/>
      <c r="M22" s="90"/>
      <c r="N22" s="90"/>
      <c r="O22" s="90"/>
      <c r="P22" s="91"/>
      <c r="Q22" s="31">
        <f>SUM(K22:P22)</f>
        <v>0</v>
      </c>
      <c r="R22" s="27">
        <f>J22+Q22</f>
        <v>0</v>
      </c>
      <c r="S22" s="7"/>
    </row>
    <row r="23" spans="1:19" s="8" customFormat="1" ht="15" customHeight="1">
      <c r="A23" s="105"/>
      <c r="B23" s="52" t="s">
        <v>10</v>
      </c>
      <c r="C23" s="52" t="s">
        <v>2</v>
      </c>
      <c r="D23" s="88"/>
      <c r="E23" s="90"/>
      <c r="F23" s="90"/>
      <c r="G23" s="90"/>
      <c r="H23" s="90"/>
      <c r="I23" s="91"/>
      <c r="J23" s="94">
        <f>SUM(D23:I23)</f>
        <v>0</v>
      </c>
      <c r="K23" s="93"/>
      <c r="L23" s="96"/>
      <c r="M23" s="96"/>
      <c r="N23" s="96"/>
      <c r="O23" s="96"/>
      <c r="P23" s="93"/>
      <c r="Q23" s="31">
        <f>SUM(K23:P23)</f>
        <v>0</v>
      </c>
      <c r="R23" s="27">
        <f>J23+Q23</f>
        <v>0</v>
      </c>
      <c r="S23" s="7"/>
    </row>
    <row r="24" spans="1:19" s="8" customFormat="1" ht="15" customHeight="1" thickBot="1">
      <c r="A24" s="106"/>
      <c r="B24" s="53" t="s">
        <v>18</v>
      </c>
      <c r="C24" s="54" t="s">
        <v>3</v>
      </c>
      <c r="D24" s="43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2" t="str">
        <f t="shared" si="12"/>
        <v> </v>
      </c>
      <c r="J24" s="32" t="str">
        <f aca="true" t="shared" si="13" ref="J24:P24">IF(OR(J22=0,J23=0)," ",J23/J22*1000)</f>
        <v> </v>
      </c>
      <c r="K24" s="92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2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5" customHeight="1">
      <c r="A25" s="104" t="s">
        <v>48</v>
      </c>
      <c r="B25" s="52" t="s">
        <v>9</v>
      </c>
      <c r="C25" s="52" t="s">
        <v>1</v>
      </c>
      <c r="D25" s="88">
        <v>11141</v>
      </c>
      <c r="E25" s="90"/>
      <c r="F25" s="90"/>
      <c r="G25" s="90"/>
      <c r="H25" s="90"/>
      <c r="I25" s="91"/>
      <c r="J25" s="94">
        <f>SUM(D25:I25)</f>
        <v>11141</v>
      </c>
      <c r="K25" s="91"/>
      <c r="L25" s="90"/>
      <c r="M25" s="90"/>
      <c r="N25" s="90"/>
      <c r="O25" s="90"/>
      <c r="P25" s="91"/>
      <c r="Q25" s="31">
        <f>SUM(K25:P25)</f>
        <v>0</v>
      </c>
      <c r="R25" s="27">
        <f>J25+Q25</f>
        <v>11141</v>
      </c>
      <c r="S25" s="7"/>
    </row>
    <row r="26" spans="1:19" s="8" customFormat="1" ht="15" customHeight="1">
      <c r="A26" s="105"/>
      <c r="B26" s="52" t="s">
        <v>10</v>
      </c>
      <c r="C26" s="52" t="s">
        <v>2</v>
      </c>
      <c r="D26" s="88">
        <v>652783</v>
      </c>
      <c r="E26" s="90"/>
      <c r="F26" s="90"/>
      <c r="G26" s="90"/>
      <c r="H26" s="90"/>
      <c r="I26" s="91"/>
      <c r="J26" s="94">
        <f>SUM(D26:I26)</f>
        <v>652783</v>
      </c>
      <c r="K26" s="93"/>
      <c r="L26" s="96"/>
      <c r="M26" s="96"/>
      <c r="N26" s="96"/>
      <c r="O26" s="96"/>
      <c r="P26" s="93"/>
      <c r="Q26" s="31">
        <f>SUM(K26:P26)</f>
        <v>0</v>
      </c>
      <c r="R26" s="27">
        <f>J26+Q26</f>
        <v>652783</v>
      </c>
      <c r="S26" s="7"/>
    </row>
    <row r="27" spans="1:19" s="8" customFormat="1" ht="15" customHeight="1" thickBot="1">
      <c r="A27" s="106"/>
      <c r="B27" s="53" t="s">
        <v>18</v>
      </c>
      <c r="C27" s="54" t="s">
        <v>3</v>
      </c>
      <c r="D27" s="43">
        <f aca="true" t="shared" si="14" ref="D27:I27">IF(OR(D25=0,D26=0)," ",D26/D25*1000)</f>
        <v>58592.85521945965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2" t="str">
        <f t="shared" si="14"/>
        <v> </v>
      </c>
      <c r="J27" s="32">
        <f aca="true" t="shared" si="15" ref="J27:P27">IF(OR(J25=0,J26=0)," ",J26/J25*1000)</f>
        <v>58592.85521945965</v>
      </c>
      <c r="K27" s="92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2" t="str">
        <f t="shared" si="15"/>
        <v> </v>
      </c>
      <c r="Q27" s="32" t="str">
        <f>IF(OR(Q25=0,Q26=0)," ",(Q26/Q25)*1000)</f>
        <v> </v>
      </c>
      <c r="R27" s="28">
        <f>IF(OR(R25=0,R26=0)," ",(R26/R25)*1000)</f>
        <v>58592.85521945965</v>
      </c>
      <c r="S27" s="10"/>
    </row>
    <row r="28" spans="1:19" s="8" customFormat="1" ht="15" customHeight="1">
      <c r="A28" s="104" t="s">
        <v>51</v>
      </c>
      <c r="B28" s="52" t="s">
        <v>9</v>
      </c>
      <c r="C28" s="52" t="s">
        <v>1</v>
      </c>
      <c r="D28" s="88">
        <v>12526</v>
      </c>
      <c r="E28" s="90"/>
      <c r="F28" s="90"/>
      <c r="G28" s="90"/>
      <c r="H28" s="90"/>
      <c r="I28" s="91"/>
      <c r="J28" s="94">
        <f>SUM(D28:I28)</f>
        <v>12526</v>
      </c>
      <c r="K28" s="91"/>
      <c r="L28" s="90"/>
      <c r="M28" s="90"/>
      <c r="N28" s="90"/>
      <c r="O28" s="90"/>
      <c r="P28" s="91"/>
      <c r="Q28" s="31">
        <f>SUM(K28:P28)</f>
        <v>0</v>
      </c>
      <c r="R28" s="27">
        <f>J28+Q28</f>
        <v>12526</v>
      </c>
      <c r="S28" s="7"/>
    </row>
    <row r="29" spans="1:19" s="8" customFormat="1" ht="15" customHeight="1">
      <c r="A29" s="105"/>
      <c r="B29" s="52" t="s">
        <v>10</v>
      </c>
      <c r="C29" s="52" t="s">
        <v>2</v>
      </c>
      <c r="D29" s="88">
        <v>736804</v>
      </c>
      <c r="E29" s="90"/>
      <c r="F29" s="90"/>
      <c r="G29" s="90"/>
      <c r="H29" s="90"/>
      <c r="I29" s="91"/>
      <c r="J29" s="94">
        <f>SUM(D29:I29)</f>
        <v>736804</v>
      </c>
      <c r="K29" s="93"/>
      <c r="L29" s="96"/>
      <c r="M29" s="96"/>
      <c r="N29" s="96"/>
      <c r="O29" s="96"/>
      <c r="P29" s="93"/>
      <c r="Q29" s="31">
        <f>SUM(K29:P29)</f>
        <v>0</v>
      </c>
      <c r="R29" s="27">
        <f>J29+Q29</f>
        <v>736804</v>
      </c>
      <c r="S29" s="7"/>
    </row>
    <row r="30" spans="1:19" s="8" customFormat="1" ht="15" customHeight="1" thickBot="1">
      <c r="A30" s="106"/>
      <c r="B30" s="53" t="s">
        <v>18</v>
      </c>
      <c r="C30" s="54" t="s">
        <v>3</v>
      </c>
      <c r="D30" s="43">
        <f aca="true" t="shared" si="16" ref="D30:I30">IF(OR(D28=0,D29=0)," ",D29/D28*1000)</f>
        <v>58821.97030177231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2" t="str">
        <f t="shared" si="16"/>
        <v> </v>
      </c>
      <c r="J30" s="32">
        <f aca="true" t="shared" si="17" ref="J30:P30">IF(OR(J28=0,J29=0)," ",J29/J28*1000)</f>
        <v>58821.97030177231</v>
      </c>
      <c r="K30" s="92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2" t="str">
        <f t="shared" si="17"/>
        <v> </v>
      </c>
      <c r="Q30" s="32" t="str">
        <f>IF(OR(Q28=0,Q29=0)," ",(Q29/Q28)*1000)</f>
        <v> </v>
      </c>
      <c r="R30" s="28">
        <f>IF(OR(R28=0,R29=0)," ",(R29/R28)*1000)</f>
        <v>58821.97030177231</v>
      </c>
      <c r="S30" s="10"/>
    </row>
    <row r="31" spans="1:19" s="8" customFormat="1" ht="15" customHeight="1">
      <c r="A31" s="104" t="s">
        <v>50</v>
      </c>
      <c r="B31" s="52" t="s">
        <v>9</v>
      </c>
      <c r="C31" s="52" t="s">
        <v>1</v>
      </c>
      <c r="D31" s="88"/>
      <c r="E31" s="90"/>
      <c r="F31" s="90"/>
      <c r="G31" s="90"/>
      <c r="H31" s="90"/>
      <c r="I31" s="91"/>
      <c r="J31" s="94">
        <f>SUM(D31:I31)</f>
        <v>0</v>
      </c>
      <c r="K31" s="91"/>
      <c r="L31" s="90"/>
      <c r="M31" s="90"/>
      <c r="N31" s="90"/>
      <c r="O31" s="90"/>
      <c r="P31" s="91"/>
      <c r="Q31" s="31">
        <f>SUM(K31:P31)</f>
        <v>0</v>
      </c>
      <c r="R31" s="27">
        <f>J31+Q31</f>
        <v>0</v>
      </c>
      <c r="S31" s="7"/>
    </row>
    <row r="32" spans="1:19" s="8" customFormat="1" ht="15" customHeight="1">
      <c r="A32" s="105"/>
      <c r="B32" s="52" t="s">
        <v>10</v>
      </c>
      <c r="C32" s="52" t="s">
        <v>2</v>
      </c>
      <c r="D32" s="88"/>
      <c r="E32" s="90"/>
      <c r="F32" s="90"/>
      <c r="G32" s="90"/>
      <c r="H32" s="90"/>
      <c r="I32" s="91"/>
      <c r="J32" s="94">
        <f>SUM(D32:I32)</f>
        <v>0</v>
      </c>
      <c r="K32" s="93"/>
      <c r="L32" s="96"/>
      <c r="M32" s="96"/>
      <c r="N32" s="96"/>
      <c r="O32" s="96"/>
      <c r="P32" s="93"/>
      <c r="Q32" s="33">
        <f>SUM(K32:P32)</f>
        <v>0</v>
      </c>
      <c r="R32" s="29">
        <f>J32+Q32</f>
        <v>0</v>
      </c>
      <c r="S32" s="7"/>
    </row>
    <row r="33" spans="1:19" s="8" customFormat="1" ht="15" customHeight="1" thickBot="1">
      <c r="A33" s="106"/>
      <c r="B33" s="53" t="s">
        <v>18</v>
      </c>
      <c r="C33" s="54" t="s">
        <v>3</v>
      </c>
      <c r="D33" s="43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2" t="str">
        <f t="shared" si="18"/>
        <v> </v>
      </c>
      <c r="J33" s="32" t="str">
        <f aca="true" t="shared" si="19" ref="J33:P33">IF(OR(J31=0,J32=0)," ",J32/J31*1000)</f>
        <v> </v>
      </c>
      <c r="K33" s="92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2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5" customHeight="1">
      <c r="A34" s="104" t="s">
        <v>52</v>
      </c>
      <c r="B34" s="52" t="s">
        <v>9</v>
      </c>
      <c r="C34" s="52" t="s">
        <v>1</v>
      </c>
      <c r="D34" s="88"/>
      <c r="E34" s="90"/>
      <c r="F34" s="90"/>
      <c r="G34" s="90"/>
      <c r="H34" s="90"/>
      <c r="I34" s="91"/>
      <c r="J34" s="94">
        <f>SUM(D34:I34)</f>
        <v>0</v>
      </c>
      <c r="K34" s="91"/>
      <c r="L34" s="90"/>
      <c r="M34" s="90"/>
      <c r="N34" s="90"/>
      <c r="O34" s="90"/>
      <c r="P34" s="91"/>
      <c r="Q34" s="31">
        <f>SUM(K34:P34)</f>
        <v>0</v>
      </c>
      <c r="R34" s="27">
        <f>J34+Q34</f>
        <v>0</v>
      </c>
      <c r="S34" s="10"/>
    </row>
    <row r="35" spans="1:19" s="8" customFormat="1" ht="15" customHeight="1">
      <c r="A35" s="105"/>
      <c r="B35" s="52" t="s">
        <v>10</v>
      </c>
      <c r="C35" s="52" t="s">
        <v>2</v>
      </c>
      <c r="D35" s="88"/>
      <c r="E35" s="90"/>
      <c r="F35" s="90"/>
      <c r="G35" s="90"/>
      <c r="H35" s="90"/>
      <c r="I35" s="91"/>
      <c r="J35" s="94">
        <f>SUM(D35:I35)</f>
        <v>0</v>
      </c>
      <c r="K35" s="93"/>
      <c r="L35" s="96"/>
      <c r="M35" s="96"/>
      <c r="N35" s="96"/>
      <c r="O35" s="96"/>
      <c r="P35" s="93"/>
      <c r="Q35" s="31">
        <f>SUM(K35:P35)</f>
        <v>0</v>
      </c>
      <c r="R35" s="27">
        <f>J35+Q35</f>
        <v>0</v>
      </c>
      <c r="S35" s="10"/>
    </row>
    <row r="36" spans="1:19" s="8" customFormat="1" ht="15" customHeight="1" thickBot="1">
      <c r="A36" s="106"/>
      <c r="B36" s="53" t="s">
        <v>18</v>
      </c>
      <c r="C36" s="54" t="s">
        <v>3</v>
      </c>
      <c r="D36" s="43" t="str">
        <f>IF(OR(D34=0,D35=0)," ",D35/D34*1000)</f>
        <v> </v>
      </c>
      <c r="E36" s="15" t="str">
        <f>IF(OR(E34=0,E35=0)," ",E35/E34*1000)</f>
        <v> </v>
      </c>
      <c r="F36" s="15" t="str">
        <f>IF(OR(F34=0,F35=0)," ",F35/F34*1000)</f>
        <v> </v>
      </c>
      <c r="G36" s="15" t="str">
        <f>IF(OR(G34=0,G35=0)," ",G35/G34*1000)</f>
        <v> </v>
      </c>
      <c r="H36" s="15" t="str">
        <f aca="true" t="shared" si="20" ref="G36:P36">IF(OR(H34=0,H35=0)," ",H35/H34*1000)</f>
        <v> </v>
      </c>
      <c r="I36" s="92" t="str">
        <f t="shared" si="20"/>
        <v> </v>
      </c>
      <c r="J36" s="32" t="str">
        <f t="shared" si="20"/>
        <v> </v>
      </c>
      <c r="K36" s="92" t="str">
        <f t="shared" si="20"/>
        <v> </v>
      </c>
      <c r="L36" s="15" t="str">
        <f t="shared" si="20"/>
        <v> </v>
      </c>
      <c r="M36" s="15" t="str">
        <f t="shared" si="20"/>
        <v> </v>
      </c>
      <c r="N36" s="15" t="str">
        <f t="shared" si="20"/>
        <v> </v>
      </c>
      <c r="O36" s="15" t="str">
        <f t="shared" si="20"/>
        <v> </v>
      </c>
      <c r="P36" s="92" t="str">
        <f t="shared" si="20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5" customHeight="1">
      <c r="A37" s="104" t="s">
        <v>53</v>
      </c>
      <c r="B37" s="85" t="s">
        <v>9</v>
      </c>
      <c r="C37" s="85" t="s">
        <v>1</v>
      </c>
      <c r="D37" s="88"/>
      <c r="E37" s="90"/>
      <c r="F37" s="90"/>
      <c r="G37" s="90"/>
      <c r="H37" s="90"/>
      <c r="I37" s="91"/>
      <c r="J37" s="94">
        <f>SUM(D37:I37)</f>
        <v>0</v>
      </c>
      <c r="K37" s="91"/>
      <c r="L37" s="90"/>
      <c r="M37" s="90"/>
      <c r="N37" s="90"/>
      <c r="O37" s="90"/>
      <c r="P37" s="91"/>
      <c r="Q37" s="31">
        <f>SUM(K37:P37)</f>
        <v>0</v>
      </c>
      <c r="R37" s="27">
        <f>J37+Q37</f>
        <v>0</v>
      </c>
      <c r="S37" s="7"/>
    </row>
    <row r="38" spans="1:19" s="8" customFormat="1" ht="15" customHeight="1">
      <c r="A38" s="105"/>
      <c r="B38" s="52" t="s">
        <v>10</v>
      </c>
      <c r="C38" s="52" t="s">
        <v>2</v>
      </c>
      <c r="D38" s="88"/>
      <c r="E38" s="90"/>
      <c r="F38" s="90"/>
      <c r="G38" s="90"/>
      <c r="H38" s="90"/>
      <c r="I38" s="91"/>
      <c r="J38" s="94">
        <f>SUM(D38:I38)</f>
        <v>0</v>
      </c>
      <c r="K38" s="93"/>
      <c r="L38" s="96"/>
      <c r="M38" s="96"/>
      <c r="N38" s="96"/>
      <c r="O38" s="96"/>
      <c r="P38" s="93"/>
      <c r="Q38" s="31">
        <f>SUM(K38:P38)</f>
        <v>0</v>
      </c>
      <c r="R38" s="27">
        <f>J38+Q38</f>
        <v>0</v>
      </c>
      <c r="S38" s="7"/>
    </row>
    <row r="39" spans="1:19" s="8" customFormat="1" ht="15" customHeight="1" thickBot="1">
      <c r="A39" s="106"/>
      <c r="B39" s="53" t="s">
        <v>18</v>
      </c>
      <c r="C39" s="54" t="s">
        <v>3</v>
      </c>
      <c r="D39" s="43" t="str">
        <f aca="true" t="shared" si="21" ref="D39:I39">IF(OR(D37=0,D38=0)," ",D38/D37*1000)</f>
        <v> </v>
      </c>
      <c r="E39" s="15" t="str">
        <f t="shared" si="21"/>
        <v> </v>
      </c>
      <c r="F39" s="15" t="str">
        <f t="shared" si="21"/>
        <v> </v>
      </c>
      <c r="G39" s="15" t="str">
        <f t="shared" si="21"/>
        <v> </v>
      </c>
      <c r="H39" s="15" t="str">
        <f t="shared" si="21"/>
        <v> </v>
      </c>
      <c r="I39" s="92" t="str">
        <f t="shared" si="21"/>
        <v> </v>
      </c>
      <c r="J39" s="32" t="str">
        <f aca="true" t="shared" si="22" ref="J39:P39">IF(OR(J37=0,J38=0)," ",J38/J37*1000)</f>
        <v> </v>
      </c>
      <c r="K39" s="92" t="str">
        <f t="shared" si="22"/>
        <v> </v>
      </c>
      <c r="L39" s="15" t="str">
        <f t="shared" si="22"/>
        <v> </v>
      </c>
      <c r="M39" s="15" t="str">
        <f t="shared" si="22"/>
        <v> </v>
      </c>
      <c r="N39" s="15" t="str">
        <f t="shared" si="22"/>
        <v> </v>
      </c>
      <c r="O39" s="15" t="str">
        <f t="shared" si="22"/>
        <v> </v>
      </c>
      <c r="P39" s="92" t="str">
        <f t="shared" si="22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0"/>
    </row>
    <row r="40" spans="1:19" s="8" customFormat="1" ht="15" customHeight="1">
      <c r="A40" s="104" t="s">
        <v>11</v>
      </c>
      <c r="B40" s="85" t="s">
        <v>9</v>
      </c>
      <c r="C40" s="85" t="s">
        <v>1</v>
      </c>
      <c r="D40" s="88">
        <v>689</v>
      </c>
      <c r="E40" s="90">
        <v>438</v>
      </c>
      <c r="F40" s="90">
        <v>324</v>
      </c>
      <c r="G40" s="90">
        <v>486</v>
      </c>
      <c r="H40" s="90"/>
      <c r="I40" s="91"/>
      <c r="J40" s="94">
        <f>SUM(D40:I40)</f>
        <v>1937</v>
      </c>
      <c r="K40" s="91"/>
      <c r="L40" s="90"/>
      <c r="M40" s="90"/>
      <c r="N40" s="90"/>
      <c r="O40" s="90"/>
      <c r="P40" s="91"/>
      <c r="Q40" s="31">
        <f>SUM(K40:P40)</f>
        <v>0</v>
      </c>
      <c r="R40" s="27">
        <f>J40+Q40</f>
        <v>1937</v>
      </c>
      <c r="S40" s="7"/>
    </row>
    <row r="41" spans="1:19" s="8" customFormat="1" ht="15" customHeight="1">
      <c r="A41" s="105"/>
      <c r="B41" s="52" t="s">
        <v>10</v>
      </c>
      <c r="C41" s="52" t="s">
        <v>2</v>
      </c>
      <c r="D41" s="88">
        <v>186826</v>
      </c>
      <c r="E41" s="90">
        <v>117946</v>
      </c>
      <c r="F41" s="90">
        <v>92109</v>
      </c>
      <c r="G41" s="90">
        <v>131233</v>
      </c>
      <c r="H41" s="90"/>
      <c r="I41" s="91"/>
      <c r="J41" s="94">
        <f>SUM(D41:I41)</f>
        <v>528114</v>
      </c>
      <c r="K41" s="93"/>
      <c r="L41" s="96"/>
      <c r="M41" s="96"/>
      <c r="N41" s="96"/>
      <c r="O41" s="96"/>
      <c r="P41" s="93"/>
      <c r="Q41" s="31">
        <f>SUM(K41:P41)</f>
        <v>0</v>
      </c>
      <c r="R41" s="27">
        <f>J41+Q41</f>
        <v>528114</v>
      </c>
      <c r="S41" s="7"/>
    </row>
    <row r="42" spans="1:19" s="8" customFormat="1" ht="15" customHeight="1" thickBot="1">
      <c r="A42" s="106"/>
      <c r="B42" s="53" t="s">
        <v>18</v>
      </c>
      <c r="C42" s="54" t="s">
        <v>3</v>
      </c>
      <c r="D42" s="43">
        <f aca="true" t="shared" si="23" ref="D42:I42">IF(OR(D40=0,D41=0)," ",D41/D40*1000)</f>
        <v>271155.29753265606</v>
      </c>
      <c r="E42" s="15">
        <f t="shared" si="23"/>
        <v>269283.105022831</v>
      </c>
      <c r="F42" s="15">
        <f t="shared" si="23"/>
        <v>284287.037037037</v>
      </c>
      <c r="G42" s="15">
        <f t="shared" si="23"/>
        <v>270026.7489711934</v>
      </c>
      <c r="H42" s="15" t="str">
        <f t="shared" si="23"/>
        <v> </v>
      </c>
      <c r="I42" s="92" t="str">
        <f t="shared" si="23"/>
        <v> </v>
      </c>
      <c r="J42" s="32">
        <f aca="true" t="shared" si="24" ref="J42:P42">IF(OR(J40=0,J41=0)," ",J41/J40*1000)</f>
        <v>272645.3278265359</v>
      </c>
      <c r="K42" s="92" t="str">
        <f t="shared" si="24"/>
        <v> </v>
      </c>
      <c r="L42" s="15" t="str">
        <f t="shared" si="24"/>
        <v> </v>
      </c>
      <c r="M42" s="15" t="str">
        <f t="shared" si="24"/>
        <v> </v>
      </c>
      <c r="N42" s="15" t="str">
        <f t="shared" si="24"/>
        <v> </v>
      </c>
      <c r="O42" s="15" t="str">
        <f t="shared" si="24"/>
        <v> </v>
      </c>
      <c r="P42" s="92" t="str">
        <f t="shared" si="24"/>
        <v> </v>
      </c>
      <c r="Q42" s="32" t="str">
        <f>IF(OR(Q40=0,Q41=0)," ",(Q41/Q40)*1000)</f>
        <v> </v>
      </c>
      <c r="R42" s="28">
        <f>IF(OR(R40=0,R41=0)," ",(R41/R40)*1000)</f>
        <v>272645.3278265359</v>
      </c>
      <c r="S42" s="10"/>
    </row>
    <row r="43" spans="1:19" s="8" customFormat="1" ht="15" customHeight="1">
      <c r="A43" s="104" t="s">
        <v>49</v>
      </c>
      <c r="B43" s="85" t="s">
        <v>9</v>
      </c>
      <c r="C43" s="85" t="s">
        <v>1</v>
      </c>
      <c r="D43" s="88"/>
      <c r="E43" s="90"/>
      <c r="F43" s="90"/>
      <c r="G43" s="90">
        <v>2</v>
      </c>
      <c r="H43" s="90"/>
      <c r="I43" s="91"/>
      <c r="J43" s="94">
        <f>SUM(D43:I43)</f>
        <v>2</v>
      </c>
      <c r="K43" s="91"/>
      <c r="L43" s="90"/>
      <c r="M43" s="90"/>
      <c r="N43" s="90"/>
      <c r="O43" s="90"/>
      <c r="P43" s="91"/>
      <c r="Q43" s="31">
        <f>SUM(K43:P43)</f>
        <v>0</v>
      </c>
      <c r="R43" s="27">
        <f>J43+Q43</f>
        <v>2</v>
      </c>
      <c r="S43" s="7"/>
    </row>
    <row r="44" spans="1:19" s="8" customFormat="1" ht="15" customHeight="1">
      <c r="A44" s="105"/>
      <c r="B44" s="52" t="s">
        <v>10</v>
      </c>
      <c r="C44" s="52" t="s">
        <v>2</v>
      </c>
      <c r="D44" s="88"/>
      <c r="E44" s="90"/>
      <c r="F44" s="90"/>
      <c r="G44" s="90">
        <v>2476</v>
      </c>
      <c r="H44" s="90"/>
      <c r="I44" s="91"/>
      <c r="J44" s="94">
        <f>SUM(D44:I44)</f>
        <v>2476</v>
      </c>
      <c r="K44" s="93"/>
      <c r="L44" s="96"/>
      <c r="M44" s="96"/>
      <c r="N44" s="96"/>
      <c r="O44" s="96"/>
      <c r="P44" s="93"/>
      <c r="Q44" s="31">
        <f>SUM(K44:P44)</f>
        <v>0</v>
      </c>
      <c r="R44" s="27">
        <f>J44+Q44</f>
        <v>2476</v>
      </c>
      <c r="S44" s="7"/>
    </row>
    <row r="45" spans="1:19" s="8" customFormat="1" ht="15" customHeight="1" thickBot="1">
      <c r="A45" s="106"/>
      <c r="B45" s="53" t="s">
        <v>18</v>
      </c>
      <c r="C45" s="54" t="s">
        <v>3</v>
      </c>
      <c r="D45" s="43" t="str">
        <f aca="true" t="shared" si="25" ref="D45:I45">IF(OR(D43=0,D44=0)," ",D44/D43*1000)</f>
        <v> </v>
      </c>
      <c r="E45" s="15" t="str">
        <f t="shared" si="25"/>
        <v> </v>
      </c>
      <c r="F45" s="15" t="str">
        <f t="shared" si="25"/>
        <v> </v>
      </c>
      <c r="G45" s="15">
        <f t="shared" si="25"/>
        <v>1238000</v>
      </c>
      <c r="H45" s="15" t="str">
        <f t="shared" si="25"/>
        <v> </v>
      </c>
      <c r="I45" s="92" t="str">
        <f t="shared" si="25"/>
        <v> </v>
      </c>
      <c r="J45" s="32">
        <f aca="true" t="shared" si="26" ref="J45:P45">IF(OR(J43=0,J44=0)," ",J44/J43*1000)</f>
        <v>1238000</v>
      </c>
      <c r="K45" s="92" t="str">
        <f t="shared" si="26"/>
        <v> </v>
      </c>
      <c r="L45" s="15" t="str">
        <f t="shared" si="26"/>
        <v> </v>
      </c>
      <c r="M45" s="15" t="str">
        <f t="shared" si="26"/>
        <v> </v>
      </c>
      <c r="N45" s="15" t="str">
        <f t="shared" si="26"/>
        <v> </v>
      </c>
      <c r="O45" s="15" t="str">
        <f t="shared" si="26"/>
        <v> </v>
      </c>
      <c r="P45" s="92" t="str">
        <f t="shared" si="26"/>
        <v> </v>
      </c>
      <c r="Q45" s="32" t="str">
        <f>IF(OR(Q43=0,Q44=0)," ",(Q44/Q43)*1000)</f>
        <v> </v>
      </c>
      <c r="R45" s="28">
        <f>IF(OR(R43=0,R44=0)," ",(R44/R43)*1000)</f>
        <v>1238000</v>
      </c>
      <c r="S45" s="10"/>
    </row>
    <row r="46" spans="1:19" s="8" customFormat="1" ht="15" customHeight="1">
      <c r="A46" s="104" t="s">
        <v>12</v>
      </c>
      <c r="B46" s="52" t="s">
        <v>9</v>
      </c>
      <c r="C46" s="52" t="s">
        <v>1</v>
      </c>
      <c r="D46" s="88"/>
      <c r="E46" s="90"/>
      <c r="F46" s="90"/>
      <c r="G46" s="90"/>
      <c r="H46" s="90"/>
      <c r="I46" s="91"/>
      <c r="J46" s="94">
        <f>SUM(D46:I46)</f>
        <v>0</v>
      </c>
      <c r="K46" s="91"/>
      <c r="L46" s="90"/>
      <c r="M46" s="90"/>
      <c r="N46" s="90"/>
      <c r="O46" s="90"/>
      <c r="P46" s="91"/>
      <c r="Q46" s="34">
        <f>SUM(K46:P46)</f>
        <v>0</v>
      </c>
      <c r="R46" s="30">
        <f>J46+Q46</f>
        <v>0</v>
      </c>
      <c r="S46" s="7"/>
    </row>
    <row r="47" spans="1:18" ht="15" customHeight="1">
      <c r="A47" s="105"/>
      <c r="B47" s="52" t="s">
        <v>10</v>
      </c>
      <c r="C47" s="52" t="s">
        <v>2</v>
      </c>
      <c r="D47" s="88"/>
      <c r="E47" s="90"/>
      <c r="F47" s="90">
        <v>2715</v>
      </c>
      <c r="G47" s="90"/>
      <c r="H47" s="90"/>
      <c r="I47" s="91"/>
      <c r="J47" s="94">
        <f>SUM(D47:I47)</f>
        <v>2715</v>
      </c>
      <c r="K47" s="93"/>
      <c r="L47" s="96"/>
      <c r="M47" s="96"/>
      <c r="N47" s="96"/>
      <c r="O47" s="96"/>
      <c r="P47" s="93"/>
      <c r="Q47" s="33">
        <f>SUM(K47:P47)</f>
        <v>0</v>
      </c>
      <c r="R47" s="29">
        <f>J47+Q47</f>
        <v>2715</v>
      </c>
    </row>
    <row r="48" spans="1:18" ht="15" customHeight="1" thickBot="1">
      <c r="A48" s="106"/>
      <c r="B48" s="53" t="s">
        <v>18</v>
      </c>
      <c r="C48" s="54" t="s">
        <v>3</v>
      </c>
      <c r="D48" s="43" t="str">
        <f aca="true" t="shared" si="27" ref="D48:I48">IF(OR(D46=0,D47=0)," ",D47/D46*1000)</f>
        <v> </v>
      </c>
      <c r="E48" s="15" t="str">
        <f t="shared" si="27"/>
        <v> </v>
      </c>
      <c r="F48" s="15" t="str">
        <f t="shared" si="27"/>
        <v> </v>
      </c>
      <c r="G48" s="15" t="str">
        <f t="shared" si="27"/>
        <v> </v>
      </c>
      <c r="H48" s="15" t="str">
        <f t="shared" si="27"/>
        <v> </v>
      </c>
      <c r="I48" s="92" t="str">
        <f t="shared" si="27"/>
        <v> </v>
      </c>
      <c r="J48" s="32" t="str">
        <f aca="true" t="shared" si="28" ref="J48:P48">IF(OR(J46=0,J47=0)," ",J47/J46*1000)</f>
        <v> </v>
      </c>
      <c r="K48" s="92" t="str">
        <f t="shared" si="28"/>
        <v> </v>
      </c>
      <c r="L48" s="15" t="str">
        <f t="shared" si="28"/>
        <v> </v>
      </c>
      <c r="M48" s="15" t="str">
        <f t="shared" si="28"/>
        <v> </v>
      </c>
      <c r="N48" s="15" t="str">
        <f t="shared" si="28"/>
        <v> </v>
      </c>
      <c r="O48" s="15" t="str">
        <f t="shared" si="28"/>
        <v> </v>
      </c>
      <c r="P48" s="92" t="str">
        <f t="shared" si="28"/>
        <v> </v>
      </c>
      <c r="Q48" s="32" t="str">
        <f>IF(OR(Q46=0,Q47=0)," ",(Q47/Q46)*1000)</f>
        <v> </v>
      </c>
      <c r="R48" s="28" t="str">
        <f>IF(OR(R46=0,R47=0)," ",(R47/R46)*1000)</f>
        <v> </v>
      </c>
    </row>
    <row r="49" spans="1:18" ht="15" customHeight="1">
      <c r="A49" s="108" t="s">
        <v>4</v>
      </c>
      <c r="B49" s="52" t="s">
        <v>9</v>
      </c>
      <c r="C49" s="52" t="s">
        <v>1</v>
      </c>
      <c r="D49" s="98">
        <f>D4+D7+D10+D13+D16+D19+D22+D25+D28+D31+D34+D40+D43+D46+D37</f>
        <v>138079</v>
      </c>
      <c r="E49" s="99">
        <f aca="true" t="shared" si="29" ref="E49:I50">E4+E7+E10+E13+E16+E19+E22+E25+E28+E31+E34+E40+E43+E46+E37</f>
        <v>111336</v>
      </c>
      <c r="F49" s="17">
        <f t="shared" si="29"/>
        <v>100321</v>
      </c>
      <c r="G49" s="17">
        <f t="shared" si="29"/>
        <v>119417</v>
      </c>
      <c r="H49" s="17">
        <f t="shared" si="29"/>
        <v>0</v>
      </c>
      <c r="I49" s="26">
        <f t="shared" si="29"/>
        <v>0</v>
      </c>
      <c r="J49" s="34">
        <f>SUM(D49:I49)</f>
        <v>469153</v>
      </c>
      <c r="K49" s="30">
        <f aca="true" t="shared" si="30" ref="K49:P50">K4+K7+K10+K13+K16+K19+K22+K25+K28+K31+K34+K40+K43+K46+K37</f>
        <v>0</v>
      </c>
      <c r="L49" s="17">
        <f t="shared" si="30"/>
        <v>0</v>
      </c>
      <c r="M49" s="17">
        <f t="shared" si="30"/>
        <v>0</v>
      </c>
      <c r="N49" s="17">
        <f t="shared" si="30"/>
        <v>0</v>
      </c>
      <c r="O49" s="99">
        <f t="shared" si="30"/>
        <v>0</v>
      </c>
      <c r="P49" s="101">
        <f t="shared" si="30"/>
        <v>0</v>
      </c>
      <c r="Q49" s="34">
        <f>SUM(K49:P49)</f>
        <v>0</v>
      </c>
      <c r="R49" s="30">
        <f>J49+Q49</f>
        <v>469153</v>
      </c>
    </row>
    <row r="50" spans="1:18" ht="15" customHeight="1">
      <c r="A50" s="108"/>
      <c r="B50" s="52" t="s">
        <v>10</v>
      </c>
      <c r="C50" s="52" t="s">
        <v>2</v>
      </c>
      <c r="D50" s="98">
        <f>D5+D8+D11+D14+D17+D20+D23+D26+D29+D32+D35+D41+D44+D47+D38</f>
        <v>8542737</v>
      </c>
      <c r="E50" s="100">
        <f t="shared" si="29"/>
        <v>7144457</v>
      </c>
      <c r="F50" s="16">
        <f t="shared" si="29"/>
        <v>6518087</v>
      </c>
      <c r="G50" s="16">
        <f t="shared" si="29"/>
        <v>7326458</v>
      </c>
      <c r="H50" s="16">
        <f t="shared" si="29"/>
        <v>0</v>
      </c>
      <c r="I50" s="25">
        <f t="shared" si="29"/>
        <v>0</v>
      </c>
      <c r="J50" s="33">
        <f>SUM(D50:I50)</f>
        <v>29531739</v>
      </c>
      <c r="K50" s="29">
        <f t="shared" si="30"/>
        <v>0</v>
      </c>
      <c r="L50" s="16">
        <f t="shared" si="30"/>
        <v>0</v>
      </c>
      <c r="M50" s="16">
        <f t="shared" si="30"/>
        <v>0</v>
      </c>
      <c r="N50" s="16">
        <f t="shared" si="30"/>
        <v>0</v>
      </c>
      <c r="O50" s="102">
        <f t="shared" si="30"/>
        <v>0</v>
      </c>
      <c r="P50" s="103">
        <f t="shared" si="30"/>
        <v>0</v>
      </c>
      <c r="Q50" s="33">
        <f>SUM(K50:P50)</f>
        <v>0</v>
      </c>
      <c r="R50" s="29">
        <f>J50+Q50</f>
        <v>29531739</v>
      </c>
    </row>
    <row r="51" spans="1:18" ht="15" customHeight="1" thickBot="1">
      <c r="A51" s="109"/>
      <c r="B51" s="53" t="s">
        <v>18</v>
      </c>
      <c r="C51" s="54" t="s">
        <v>3</v>
      </c>
      <c r="D51" s="43">
        <f>IF(OR(D49=0,D50=0)," ",D50/D49*1000)</f>
        <v>61868.47384468312</v>
      </c>
      <c r="E51" s="15">
        <f>IF(OR(E49=0,E50=0)," ",E50/E49*1000)</f>
        <v>64170.23244952216</v>
      </c>
      <c r="F51" s="15">
        <f aca="true" t="shared" si="31" ref="F51:Q51">IF(OR(F49=0,F50=0)," ",(F50/F49)*1000)</f>
        <v>64972.30888846802</v>
      </c>
      <c r="G51" s="15">
        <f t="shared" si="31"/>
        <v>61351.8845725483</v>
      </c>
      <c r="H51" s="15" t="str">
        <f t="shared" si="31"/>
        <v> </v>
      </c>
      <c r="I51" s="24" t="str">
        <f t="shared" si="31"/>
        <v> </v>
      </c>
      <c r="J51" s="32">
        <f t="shared" si="31"/>
        <v>62946.9256298052</v>
      </c>
      <c r="K51" s="28" t="str">
        <f t="shared" si="31"/>
        <v> </v>
      </c>
      <c r="L51" s="15" t="str">
        <f t="shared" si="31"/>
        <v> </v>
      </c>
      <c r="M51" s="15" t="str">
        <f t="shared" si="31"/>
        <v> </v>
      </c>
      <c r="N51" s="15" t="str">
        <f t="shared" si="31"/>
        <v> </v>
      </c>
      <c r="O51" s="15" t="str">
        <f>IF(OR(O49=0,O50=0)," ",O50/O49*1000)</f>
        <v> </v>
      </c>
      <c r="P51" s="92" t="str">
        <f>IF(OR(P49=0,P50=0)," ",P50/P49*1000)</f>
        <v> </v>
      </c>
      <c r="Q51" s="32" t="str">
        <f t="shared" si="31"/>
        <v> </v>
      </c>
      <c r="R51" s="28">
        <f>IF(OR(R49=0,R50=0)," ",(R50/R49)*1000)</f>
        <v>62946.9256298052</v>
      </c>
    </row>
    <row r="52" spans="1:18" ht="15" customHeight="1" thickBot="1">
      <c r="A52" s="111" t="s">
        <v>13</v>
      </c>
      <c r="B52" s="112"/>
      <c r="C52" s="113"/>
      <c r="D52" s="37">
        <f>'総合計'!D52</f>
        <v>119.9</v>
      </c>
      <c r="E52" s="38">
        <f>'総合計'!E52</f>
        <v>119.46</v>
      </c>
      <c r="F52" s="38">
        <f>'総合計'!F52</f>
        <v>122.95</v>
      </c>
      <c r="G52" s="38">
        <f>'総合計'!G52</f>
        <v>123.04</v>
      </c>
      <c r="H52" s="38">
        <f>'総合計'!H52</f>
        <v>0</v>
      </c>
      <c r="I52" s="39">
        <f>'総合計'!I52</f>
        <v>0</v>
      </c>
      <c r="J52" s="40">
        <f>'総合計'!J52</f>
        <v>0</v>
      </c>
      <c r="K52" s="41">
        <f>'総合計'!K52</f>
        <v>0</v>
      </c>
      <c r="L52" s="38">
        <f>'総合計'!L52</f>
        <v>0</v>
      </c>
      <c r="M52" s="38">
        <f>'総合計'!M52</f>
        <v>0</v>
      </c>
      <c r="N52" s="38">
        <f>'総合計'!N52</f>
        <v>0</v>
      </c>
      <c r="O52" s="38">
        <f>'総合計'!O52</f>
        <v>0</v>
      </c>
      <c r="P52" s="39">
        <f>'総合計'!P52</f>
        <v>0</v>
      </c>
      <c r="Q52" s="40">
        <f>'総合計'!Q52</f>
        <v>0</v>
      </c>
      <c r="R52" s="42">
        <f>'総合計'!R52</f>
        <v>0</v>
      </c>
    </row>
    <row r="53" spans="1:9" ht="16.5">
      <c r="A53" s="89" t="str">
        <f>'総合計'!A62</f>
        <v>※4月～6月は確報値。7月速報値。確報値速報値は修正される可能性があります</v>
      </c>
      <c r="B53" s="3"/>
      <c r="C53" s="3"/>
      <c r="H53" s="97"/>
      <c r="I53" s="97"/>
    </row>
    <row r="54" spans="1:9" ht="12.75">
      <c r="A54" s="3"/>
      <c r="B54" s="3"/>
      <c r="C54" s="3"/>
      <c r="H54" s="95"/>
      <c r="I54" s="95"/>
    </row>
    <row r="55" spans="1:9" ht="12.75">
      <c r="A55" s="3"/>
      <c r="B55" s="3"/>
      <c r="C55" s="3"/>
      <c r="H55" s="91"/>
      <c r="I55" s="91"/>
    </row>
    <row r="56" spans="8:9" ht="12.75">
      <c r="H56" s="91"/>
      <c r="I56" s="91"/>
    </row>
    <row r="57" spans="8:9" ht="12.75">
      <c r="H57" s="95"/>
      <c r="I57" s="95"/>
    </row>
    <row r="58" spans="8:9" ht="12.75">
      <c r="H58" s="91"/>
      <c r="I58" s="91"/>
    </row>
    <row r="59" spans="8:9" ht="12.75">
      <c r="H59" s="91"/>
      <c r="I59" s="91"/>
    </row>
    <row r="60" spans="8:9" ht="12.75">
      <c r="H60" s="95"/>
      <c r="I60" s="95"/>
    </row>
    <row r="61" spans="8:9" ht="12.75">
      <c r="H61" s="91"/>
      <c r="I61" s="91"/>
    </row>
    <row r="62" spans="8:9" ht="17.25" customHeight="1">
      <c r="H62" s="91"/>
      <c r="I62" s="91"/>
    </row>
    <row r="63" spans="8:9" ht="12.75">
      <c r="H63" s="95"/>
      <c r="I63" s="95"/>
    </row>
  </sheetData>
  <sheetProtection/>
  <mergeCells count="18">
    <mergeCell ref="A49:A51"/>
    <mergeCell ref="A52:C52"/>
    <mergeCell ref="A13:A15"/>
    <mergeCell ref="A16:A18"/>
    <mergeCell ref="A19:A21"/>
    <mergeCell ref="A22:A24"/>
    <mergeCell ref="A46:A48"/>
    <mergeCell ref="A34:A36"/>
    <mergeCell ref="D1:P1"/>
    <mergeCell ref="A4:A6"/>
    <mergeCell ref="A7:A9"/>
    <mergeCell ref="A10:A12"/>
    <mergeCell ref="A40:A42"/>
    <mergeCell ref="A43:A45"/>
    <mergeCell ref="A25:A27"/>
    <mergeCell ref="A28:A30"/>
    <mergeCell ref="A31:A33"/>
    <mergeCell ref="A37:A39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ht="29.25" customHeight="1">
      <c r="A1" s="45" t="s">
        <v>43</v>
      </c>
      <c r="B1" s="83" t="s">
        <v>37</v>
      </c>
      <c r="C1" s="46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23.25" customHeight="1" thickBot="1">
      <c r="A2" s="55" t="s">
        <v>5</v>
      </c>
      <c r="B2" s="56" t="s">
        <v>7</v>
      </c>
      <c r="C2" s="57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44">
        <f>'総合計'!Q2</f>
        <v>42243</v>
      </c>
    </row>
    <row r="3" spans="1:19" ht="24" customHeight="1" thickBot="1">
      <c r="A3" s="50"/>
      <c r="B3" s="51"/>
      <c r="C3" s="51"/>
      <c r="D3" s="62" t="s">
        <v>25</v>
      </c>
      <c r="E3" s="64" t="s">
        <v>26</v>
      </c>
      <c r="F3" s="64" t="s">
        <v>27</v>
      </c>
      <c r="G3" s="64" t="s">
        <v>28</v>
      </c>
      <c r="H3" s="64" t="s">
        <v>29</v>
      </c>
      <c r="I3" s="65" t="s">
        <v>30</v>
      </c>
      <c r="J3" s="66" t="s">
        <v>14</v>
      </c>
      <c r="K3" s="65" t="s">
        <v>31</v>
      </c>
      <c r="L3" s="64" t="s">
        <v>32</v>
      </c>
      <c r="M3" s="64" t="s">
        <v>33</v>
      </c>
      <c r="N3" s="64" t="s">
        <v>34</v>
      </c>
      <c r="O3" s="64" t="s">
        <v>35</v>
      </c>
      <c r="P3" s="65" t="s">
        <v>36</v>
      </c>
      <c r="Q3" s="68" t="s">
        <v>15</v>
      </c>
      <c r="R3" s="69" t="s">
        <v>16</v>
      </c>
      <c r="S3" s="2"/>
    </row>
    <row r="4" spans="1:19" s="8" customFormat="1" ht="15" customHeight="1">
      <c r="A4" s="104" t="s">
        <v>17</v>
      </c>
      <c r="B4" s="52" t="s">
        <v>9</v>
      </c>
      <c r="C4" s="52" t="s">
        <v>1</v>
      </c>
      <c r="D4" s="88"/>
      <c r="E4" s="90"/>
      <c r="F4" s="90">
        <v>34384</v>
      </c>
      <c r="G4" s="90">
        <v>9907</v>
      </c>
      <c r="H4" s="90"/>
      <c r="I4" s="91"/>
      <c r="J4" s="94">
        <f>SUM(D4:I4)</f>
        <v>44291</v>
      </c>
      <c r="K4" s="91"/>
      <c r="L4" s="90"/>
      <c r="M4" s="90"/>
      <c r="N4" s="90"/>
      <c r="O4" s="90"/>
      <c r="P4" s="91"/>
      <c r="Q4" s="34">
        <f>SUM(K4:P4)</f>
        <v>0</v>
      </c>
      <c r="R4" s="27">
        <f>J4+Q4</f>
        <v>44291</v>
      </c>
      <c r="S4" s="7"/>
    </row>
    <row r="5" spans="1:19" s="8" customFormat="1" ht="15" customHeight="1">
      <c r="A5" s="105"/>
      <c r="B5" s="52" t="s">
        <v>10</v>
      </c>
      <c r="C5" s="52" t="s">
        <v>2</v>
      </c>
      <c r="D5" s="88"/>
      <c r="E5" s="90"/>
      <c r="F5" s="90">
        <v>2305070</v>
      </c>
      <c r="G5" s="90">
        <v>610563</v>
      </c>
      <c r="H5" s="90"/>
      <c r="I5" s="91"/>
      <c r="J5" s="94">
        <f>SUM(D5:I5)</f>
        <v>2915633</v>
      </c>
      <c r="K5" s="93"/>
      <c r="L5" s="96"/>
      <c r="M5" s="96"/>
      <c r="N5" s="96"/>
      <c r="O5" s="96"/>
      <c r="P5" s="93"/>
      <c r="Q5" s="33">
        <f>SUM(K5:P5)</f>
        <v>0</v>
      </c>
      <c r="R5" s="27">
        <f>J5+Q5</f>
        <v>2915633</v>
      </c>
      <c r="S5" s="7"/>
    </row>
    <row r="6" spans="1:19" s="8" customFormat="1" ht="15" customHeight="1" thickBot="1">
      <c r="A6" s="106"/>
      <c r="B6" s="53" t="s">
        <v>18</v>
      </c>
      <c r="C6" s="54" t="s">
        <v>3</v>
      </c>
      <c r="D6" s="43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67039.02978129362</v>
      </c>
      <c r="G6" s="15">
        <f t="shared" si="0"/>
        <v>61629.45392146967</v>
      </c>
      <c r="H6" s="15" t="str">
        <f t="shared" si="0"/>
        <v> </v>
      </c>
      <c r="I6" s="92" t="str">
        <f t="shared" si="0"/>
        <v> </v>
      </c>
      <c r="J6" s="32">
        <f aca="true" t="shared" si="1" ref="J6:P6">IF(OR(J4=0,J5=0)," ",J5/J4*1000)</f>
        <v>65829.01718182024</v>
      </c>
      <c r="K6" s="92" t="str">
        <f t="shared" si="1"/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2" t="str">
        <f t="shared" si="1"/>
        <v> </v>
      </c>
      <c r="Q6" s="32" t="str">
        <f>IF(OR(Q4=0,Q5=0)," ",(Q5/Q4)*1000)</f>
        <v> </v>
      </c>
      <c r="R6" s="28">
        <f>IF(OR(R4=0,R5=0)," ",(R5/R4)*1000)</f>
        <v>65829.01718182024</v>
      </c>
      <c r="S6" s="10"/>
    </row>
    <row r="7" spans="1:19" s="8" customFormat="1" ht="15" customHeight="1">
      <c r="A7" s="104" t="s">
        <v>19</v>
      </c>
      <c r="B7" s="52" t="s">
        <v>9</v>
      </c>
      <c r="C7" s="52" t="s">
        <v>1</v>
      </c>
      <c r="D7" s="88"/>
      <c r="E7" s="90"/>
      <c r="F7" s="90"/>
      <c r="G7" s="90"/>
      <c r="H7" s="90"/>
      <c r="I7" s="91"/>
      <c r="J7" s="94">
        <f>SUM(D7:I7)</f>
        <v>0</v>
      </c>
      <c r="K7" s="91"/>
      <c r="L7" s="90"/>
      <c r="M7" s="90"/>
      <c r="N7" s="90"/>
      <c r="O7" s="90"/>
      <c r="P7" s="91"/>
      <c r="Q7" s="31">
        <f>SUM(K7:P7)</f>
        <v>0</v>
      </c>
      <c r="R7" s="27">
        <f>J7+Q7</f>
        <v>0</v>
      </c>
      <c r="S7" s="7"/>
    </row>
    <row r="8" spans="1:19" s="8" customFormat="1" ht="15" customHeight="1">
      <c r="A8" s="105"/>
      <c r="B8" s="52" t="s">
        <v>10</v>
      </c>
      <c r="C8" s="52" t="s">
        <v>2</v>
      </c>
      <c r="D8" s="88"/>
      <c r="E8" s="90"/>
      <c r="F8" s="90"/>
      <c r="G8" s="90"/>
      <c r="H8" s="90"/>
      <c r="I8" s="91"/>
      <c r="J8" s="94">
        <f>SUM(D8:I8)</f>
        <v>0</v>
      </c>
      <c r="K8" s="93"/>
      <c r="L8" s="96"/>
      <c r="M8" s="96"/>
      <c r="N8" s="96"/>
      <c r="O8" s="96"/>
      <c r="P8" s="93"/>
      <c r="Q8" s="31">
        <f>SUM(K8:P8)</f>
        <v>0</v>
      </c>
      <c r="R8" s="27">
        <f>J8+Q8</f>
        <v>0</v>
      </c>
      <c r="S8" s="7"/>
    </row>
    <row r="9" spans="1:19" s="8" customFormat="1" ht="15" customHeight="1" thickBot="1">
      <c r="A9" s="106"/>
      <c r="B9" s="53" t="s">
        <v>18</v>
      </c>
      <c r="C9" s="54" t="s">
        <v>3</v>
      </c>
      <c r="D9" s="43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2" t="str">
        <f t="shared" si="2"/>
        <v> </v>
      </c>
      <c r="J9" s="32" t="str">
        <f aca="true" t="shared" si="3" ref="J9:P9">IF(OR(J7=0,J8=0)," ",J8/J7*1000)</f>
        <v> </v>
      </c>
      <c r="K9" s="92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2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5" customHeight="1">
      <c r="A10" s="104" t="s">
        <v>39</v>
      </c>
      <c r="B10" s="52" t="s">
        <v>9</v>
      </c>
      <c r="C10" s="52" t="s">
        <v>1</v>
      </c>
      <c r="D10" s="88"/>
      <c r="E10" s="90">
        <v>12100</v>
      </c>
      <c r="F10" s="90"/>
      <c r="G10" s="90">
        <v>11712</v>
      </c>
      <c r="H10" s="90"/>
      <c r="I10" s="91"/>
      <c r="J10" s="94">
        <f>SUM(D10:I10)</f>
        <v>23812</v>
      </c>
      <c r="K10" s="91"/>
      <c r="L10" s="90"/>
      <c r="M10" s="90"/>
      <c r="N10" s="90"/>
      <c r="O10" s="90"/>
      <c r="P10" s="91"/>
      <c r="Q10" s="31">
        <f>SUM(K10:P10)</f>
        <v>0</v>
      </c>
      <c r="R10" s="27">
        <f>J10+Q10</f>
        <v>23812</v>
      </c>
      <c r="S10" s="7"/>
    </row>
    <row r="11" spans="1:19" s="8" customFormat="1" ht="15" customHeight="1">
      <c r="A11" s="105"/>
      <c r="B11" s="52" t="s">
        <v>10</v>
      </c>
      <c r="C11" s="52" t="s">
        <v>2</v>
      </c>
      <c r="D11" s="88"/>
      <c r="E11" s="90">
        <v>764517</v>
      </c>
      <c r="F11" s="90"/>
      <c r="G11" s="90">
        <v>771228</v>
      </c>
      <c r="H11" s="90"/>
      <c r="I11" s="91"/>
      <c r="J11" s="94">
        <f>SUM(D11:I11)</f>
        <v>1535745</v>
      </c>
      <c r="K11" s="93"/>
      <c r="L11" s="96"/>
      <c r="M11" s="96"/>
      <c r="N11" s="96"/>
      <c r="O11" s="96"/>
      <c r="P11" s="93"/>
      <c r="Q11" s="33">
        <f>SUM(K11:P11)</f>
        <v>0</v>
      </c>
      <c r="R11" s="29">
        <f>J11+Q11</f>
        <v>1535745</v>
      </c>
      <c r="S11" s="7"/>
    </row>
    <row r="12" spans="1:19" s="8" customFormat="1" ht="15" customHeight="1" thickBot="1">
      <c r="A12" s="106"/>
      <c r="B12" s="53" t="s">
        <v>18</v>
      </c>
      <c r="C12" s="54" t="s">
        <v>3</v>
      </c>
      <c r="D12" s="43" t="str">
        <f aca="true" t="shared" si="4" ref="D12:I12">IF(OR(D10=0,D11=0)," ",D11/D10*1000)</f>
        <v> </v>
      </c>
      <c r="E12" s="15">
        <f t="shared" si="4"/>
        <v>63183.223140495866</v>
      </c>
      <c r="F12" s="15" t="str">
        <f t="shared" si="4"/>
        <v> </v>
      </c>
      <c r="G12" s="15">
        <f t="shared" si="4"/>
        <v>65849.38524590165</v>
      </c>
      <c r="H12" s="15" t="str">
        <f t="shared" si="4"/>
        <v> </v>
      </c>
      <c r="I12" s="92" t="str">
        <f t="shared" si="4"/>
        <v> </v>
      </c>
      <c r="J12" s="32">
        <f aca="true" t="shared" si="5" ref="J12:P12">IF(OR(J10=0,J11=0)," ",J11/J10*1000)</f>
        <v>64494.5825634134</v>
      </c>
      <c r="K12" s="92" t="str">
        <f t="shared" si="5"/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2" t="str">
        <f t="shared" si="5"/>
        <v> </v>
      </c>
      <c r="Q12" s="32" t="str">
        <f>IF(OR(Q10=0,Q11=0)," ",(Q11/Q10)*1000)</f>
        <v> </v>
      </c>
      <c r="R12" s="28">
        <f>IF(OR(R10=0,R11=0)," ",(R11/R10)*1000)</f>
        <v>64494.5825634134</v>
      </c>
      <c r="S12" s="10"/>
    </row>
    <row r="13" spans="1:19" s="8" customFormat="1" ht="15" customHeight="1">
      <c r="A13" s="104" t="s">
        <v>22</v>
      </c>
      <c r="B13" s="52" t="s">
        <v>9</v>
      </c>
      <c r="C13" s="52" t="s">
        <v>1</v>
      </c>
      <c r="D13" s="88">
        <v>5250</v>
      </c>
      <c r="E13" s="90">
        <v>10107</v>
      </c>
      <c r="F13" s="90">
        <v>39304</v>
      </c>
      <c r="G13" s="90">
        <v>6519</v>
      </c>
      <c r="H13" s="90"/>
      <c r="I13" s="91"/>
      <c r="J13" s="94">
        <f>SUM(D13:I13)</f>
        <v>61180</v>
      </c>
      <c r="K13" s="91"/>
      <c r="L13" s="90"/>
      <c r="M13" s="90"/>
      <c r="N13" s="90"/>
      <c r="O13" s="90"/>
      <c r="P13" s="91"/>
      <c r="Q13" s="31">
        <f>SUM(K13:P13)</f>
        <v>0</v>
      </c>
      <c r="R13" s="27">
        <f>J13+Q13</f>
        <v>61180</v>
      </c>
      <c r="S13" s="7"/>
    </row>
    <row r="14" spans="1:19" s="8" customFormat="1" ht="15" customHeight="1">
      <c r="A14" s="105"/>
      <c r="B14" s="52" t="s">
        <v>10</v>
      </c>
      <c r="C14" s="52" t="s">
        <v>2</v>
      </c>
      <c r="D14" s="88">
        <v>335117</v>
      </c>
      <c r="E14" s="90">
        <v>626339</v>
      </c>
      <c r="F14" s="90">
        <v>2644637</v>
      </c>
      <c r="G14" s="90">
        <v>403450</v>
      </c>
      <c r="H14" s="90"/>
      <c r="I14" s="91"/>
      <c r="J14" s="94">
        <f>SUM(D14:I14)</f>
        <v>4009543</v>
      </c>
      <c r="K14" s="93"/>
      <c r="L14" s="96"/>
      <c r="M14" s="96"/>
      <c r="N14" s="96"/>
      <c r="O14" s="96"/>
      <c r="P14" s="93"/>
      <c r="Q14" s="33">
        <f>SUM(K14:P14)</f>
        <v>0</v>
      </c>
      <c r="R14" s="29">
        <f>J14+Q14</f>
        <v>4009543</v>
      </c>
      <c r="S14" s="7"/>
    </row>
    <row r="15" spans="1:19" s="8" customFormat="1" ht="15" customHeight="1" thickBot="1">
      <c r="A15" s="106"/>
      <c r="B15" s="53" t="s">
        <v>18</v>
      </c>
      <c r="C15" s="54" t="s">
        <v>3</v>
      </c>
      <c r="D15" s="43">
        <f aca="true" t="shared" si="6" ref="D15:I15">IF(OR(D13=0,D14=0)," ",D14/D13*1000)</f>
        <v>63831.80952380953</v>
      </c>
      <c r="E15" s="15">
        <f t="shared" si="6"/>
        <v>61970.812308301174</v>
      </c>
      <c r="F15" s="15">
        <f t="shared" si="6"/>
        <v>67286.71382047629</v>
      </c>
      <c r="G15" s="15">
        <f t="shared" si="6"/>
        <v>61888.326430434114</v>
      </c>
      <c r="H15" s="15" t="str">
        <f t="shared" si="6"/>
        <v> </v>
      </c>
      <c r="I15" s="92" t="str">
        <f t="shared" si="6"/>
        <v> </v>
      </c>
      <c r="J15" s="32">
        <f aca="true" t="shared" si="7" ref="J15:P15">IF(OR(J13=0,J14=0)," ",J14/J13*1000)</f>
        <v>65536.8257600523</v>
      </c>
      <c r="K15" s="92" t="str">
        <f t="shared" si="7"/>
        <v> 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2" t="str">
        <f t="shared" si="7"/>
        <v> </v>
      </c>
      <c r="Q15" s="32" t="str">
        <f>IF(OR(Q13=0,Q14=0)," ",(Q14/Q13)*1000)</f>
        <v> </v>
      </c>
      <c r="R15" s="28">
        <f>IF(OR(R13=0,R14=0)," ",(R14/R13)*1000)</f>
        <v>65536.8257600523</v>
      </c>
      <c r="S15" s="13"/>
    </row>
    <row r="16" spans="1:19" s="8" customFormat="1" ht="15" customHeight="1">
      <c r="A16" s="104" t="s">
        <v>20</v>
      </c>
      <c r="B16" s="52" t="s">
        <v>9</v>
      </c>
      <c r="C16" s="52" t="s">
        <v>1</v>
      </c>
      <c r="D16" s="88">
        <v>9100</v>
      </c>
      <c r="E16" s="90">
        <v>20933</v>
      </c>
      <c r="F16" s="90">
        <v>1210</v>
      </c>
      <c r="G16" s="90"/>
      <c r="H16" s="90"/>
      <c r="I16" s="91"/>
      <c r="J16" s="94">
        <f>SUM(D16:I16)</f>
        <v>31243</v>
      </c>
      <c r="K16" s="91"/>
      <c r="L16" s="90"/>
      <c r="M16" s="90"/>
      <c r="N16" s="90"/>
      <c r="O16" s="90"/>
      <c r="P16" s="91"/>
      <c r="Q16" s="31">
        <f>SUM(K16:P16)</f>
        <v>0</v>
      </c>
      <c r="R16" s="27">
        <f>J16+Q16</f>
        <v>31243</v>
      </c>
      <c r="S16" s="7"/>
    </row>
    <row r="17" spans="1:19" s="8" customFormat="1" ht="15" customHeight="1">
      <c r="A17" s="105"/>
      <c r="B17" s="52" t="s">
        <v>10</v>
      </c>
      <c r="C17" s="52" t="s">
        <v>2</v>
      </c>
      <c r="D17" s="88">
        <v>563771</v>
      </c>
      <c r="E17" s="90">
        <v>1350864</v>
      </c>
      <c r="F17" s="90">
        <v>76650</v>
      </c>
      <c r="G17" s="90"/>
      <c r="H17" s="90"/>
      <c r="I17" s="91"/>
      <c r="J17" s="94">
        <f>SUM(D17:I17)</f>
        <v>1991285</v>
      </c>
      <c r="K17" s="93"/>
      <c r="L17" s="96"/>
      <c r="M17" s="96"/>
      <c r="N17" s="96"/>
      <c r="O17" s="96"/>
      <c r="P17" s="93"/>
      <c r="Q17" s="31">
        <f>SUM(K17:P17)</f>
        <v>0</v>
      </c>
      <c r="R17" s="27">
        <f>J17+Q17</f>
        <v>1991285</v>
      </c>
      <c r="S17" s="7"/>
    </row>
    <row r="18" spans="1:19" s="8" customFormat="1" ht="15" customHeight="1" thickBot="1">
      <c r="A18" s="106"/>
      <c r="B18" s="53" t="s">
        <v>18</v>
      </c>
      <c r="C18" s="54" t="s">
        <v>3</v>
      </c>
      <c r="D18" s="43">
        <f aca="true" t="shared" si="8" ref="D18:I18">IF(OR(D16=0,D17=0)," ",D17/D16*1000)</f>
        <v>61952.85714285714</v>
      </c>
      <c r="E18" s="15">
        <f t="shared" si="8"/>
        <v>64532.74733674103</v>
      </c>
      <c r="F18" s="15">
        <f t="shared" si="8"/>
        <v>63347.10743801653</v>
      </c>
      <c r="G18" s="15" t="str">
        <f t="shared" si="8"/>
        <v> </v>
      </c>
      <c r="H18" s="15" t="str">
        <f t="shared" si="8"/>
        <v> </v>
      </c>
      <c r="I18" s="92" t="str">
        <f t="shared" si="8"/>
        <v> </v>
      </c>
      <c r="J18" s="32">
        <f aca="true" t="shared" si="9" ref="J18:P18">IF(OR(J16=0,J17=0)," ",J17/J16*1000)</f>
        <v>63735.396728867265</v>
      </c>
      <c r="K18" s="92" t="str">
        <f t="shared" si="9"/>
        <v> </v>
      </c>
      <c r="L18" s="15" t="str">
        <f t="shared" si="9"/>
        <v> 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2" t="str">
        <f t="shared" si="9"/>
        <v> </v>
      </c>
      <c r="Q18" s="32" t="str">
        <f>IF(OR(Q16=0,Q17=0)," ",(Q17/Q16)*1000)</f>
        <v> </v>
      </c>
      <c r="R18" s="28">
        <f>IF(OR(R16=0,R17=0)," ",(R17/R16)*1000)</f>
        <v>63735.396728867265</v>
      </c>
      <c r="S18" s="10"/>
    </row>
    <row r="19" spans="1:19" s="8" customFormat="1" ht="15" customHeight="1">
      <c r="A19" s="104" t="s">
        <v>38</v>
      </c>
      <c r="B19" s="52" t="s">
        <v>9</v>
      </c>
      <c r="C19" s="52" t="s">
        <v>1</v>
      </c>
      <c r="D19" s="88"/>
      <c r="E19" s="90"/>
      <c r="F19" s="90"/>
      <c r="G19" s="90"/>
      <c r="H19" s="90"/>
      <c r="I19" s="91"/>
      <c r="J19" s="94">
        <f>SUM(D19:I19)</f>
        <v>0</v>
      </c>
      <c r="K19" s="91"/>
      <c r="L19" s="90"/>
      <c r="M19" s="90"/>
      <c r="N19" s="90"/>
      <c r="O19" s="90"/>
      <c r="P19" s="91"/>
      <c r="Q19" s="31">
        <f>SUM(K19:P19)</f>
        <v>0</v>
      </c>
      <c r="R19" s="27">
        <f>J19+Q19</f>
        <v>0</v>
      </c>
      <c r="S19" s="7"/>
    </row>
    <row r="20" spans="1:19" s="8" customFormat="1" ht="15" customHeight="1">
      <c r="A20" s="105"/>
      <c r="B20" s="52" t="s">
        <v>10</v>
      </c>
      <c r="C20" s="52" t="s">
        <v>2</v>
      </c>
      <c r="D20" s="88"/>
      <c r="E20" s="90"/>
      <c r="F20" s="90"/>
      <c r="G20" s="90"/>
      <c r="H20" s="90"/>
      <c r="I20" s="91"/>
      <c r="J20" s="94">
        <f>SUM(D20:I20)</f>
        <v>0</v>
      </c>
      <c r="K20" s="93"/>
      <c r="L20" s="96"/>
      <c r="M20" s="96"/>
      <c r="N20" s="96"/>
      <c r="O20" s="96"/>
      <c r="P20" s="93"/>
      <c r="Q20" s="31">
        <f>SUM(K20:P20)</f>
        <v>0</v>
      </c>
      <c r="R20" s="27">
        <f>J20+Q20</f>
        <v>0</v>
      </c>
      <c r="S20" s="7"/>
    </row>
    <row r="21" spans="1:19" s="8" customFormat="1" ht="15" customHeight="1" thickBot="1">
      <c r="A21" s="106"/>
      <c r="B21" s="53" t="s">
        <v>18</v>
      </c>
      <c r="C21" s="54" t="s">
        <v>3</v>
      </c>
      <c r="D21" s="43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2" t="str">
        <f t="shared" si="10"/>
        <v> </v>
      </c>
      <c r="J21" s="32" t="str">
        <f aca="true" t="shared" si="11" ref="J21:P21">IF(OR(J19=0,J20=0)," ",J20/J19*1000)</f>
        <v> </v>
      </c>
      <c r="K21" s="92" t="str">
        <f t="shared" si="11"/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2" t="str">
        <f t="shared" si="11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5" customHeight="1">
      <c r="A22" s="104" t="s">
        <v>21</v>
      </c>
      <c r="B22" s="52" t="s">
        <v>9</v>
      </c>
      <c r="C22" s="52" t="s">
        <v>1</v>
      </c>
      <c r="D22" s="88"/>
      <c r="E22" s="90"/>
      <c r="F22" s="90"/>
      <c r="G22" s="90"/>
      <c r="H22" s="90"/>
      <c r="I22" s="91"/>
      <c r="J22" s="94">
        <f>SUM(D22:I22)</f>
        <v>0</v>
      </c>
      <c r="K22" s="91"/>
      <c r="L22" s="90"/>
      <c r="M22" s="90"/>
      <c r="N22" s="90"/>
      <c r="O22" s="90"/>
      <c r="P22" s="91"/>
      <c r="Q22" s="31">
        <f>SUM(K22:P22)</f>
        <v>0</v>
      </c>
      <c r="R22" s="27">
        <f>J22+Q22</f>
        <v>0</v>
      </c>
      <c r="S22" s="7"/>
    </row>
    <row r="23" spans="1:19" s="8" customFormat="1" ht="15" customHeight="1">
      <c r="A23" s="105"/>
      <c r="B23" s="52" t="s">
        <v>10</v>
      </c>
      <c r="C23" s="52" t="s">
        <v>2</v>
      </c>
      <c r="D23" s="88"/>
      <c r="E23" s="90"/>
      <c r="F23" s="90"/>
      <c r="G23" s="90"/>
      <c r="H23" s="90"/>
      <c r="I23" s="91"/>
      <c r="J23" s="94">
        <f>SUM(D23:I23)</f>
        <v>0</v>
      </c>
      <c r="K23" s="93"/>
      <c r="L23" s="96"/>
      <c r="M23" s="96"/>
      <c r="N23" s="96"/>
      <c r="O23" s="96"/>
      <c r="P23" s="93"/>
      <c r="Q23" s="31">
        <f>SUM(K23:P23)</f>
        <v>0</v>
      </c>
      <c r="R23" s="27">
        <f>J23+Q23</f>
        <v>0</v>
      </c>
      <c r="S23" s="7"/>
    </row>
    <row r="24" spans="1:19" s="8" customFormat="1" ht="15" customHeight="1" thickBot="1">
      <c r="A24" s="106"/>
      <c r="B24" s="53" t="s">
        <v>18</v>
      </c>
      <c r="C24" s="54" t="s">
        <v>3</v>
      </c>
      <c r="D24" s="43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2" t="str">
        <f t="shared" si="12"/>
        <v> </v>
      </c>
      <c r="J24" s="32" t="str">
        <f aca="true" t="shared" si="13" ref="J24:P24">IF(OR(J22=0,J23=0)," ",J23/J22*1000)</f>
        <v> </v>
      </c>
      <c r="K24" s="92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2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5" customHeight="1">
      <c r="A25" s="104" t="s">
        <v>48</v>
      </c>
      <c r="B25" s="52" t="s">
        <v>9</v>
      </c>
      <c r="C25" s="52" t="s">
        <v>1</v>
      </c>
      <c r="D25" s="88"/>
      <c r="E25" s="90"/>
      <c r="F25" s="90"/>
      <c r="G25" s="90"/>
      <c r="H25" s="90"/>
      <c r="I25" s="91"/>
      <c r="J25" s="94">
        <f>SUM(D25:I25)</f>
        <v>0</v>
      </c>
      <c r="K25" s="91"/>
      <c r="L25" s="90"/>
      <c r="M25" s="90"/>
      <c r="N25" s="90"/>
      <c r="O25" s="90"/>
      <c r="P25" s="91"/>
      <c r="Q25" s="31">
        <f>SUM(K25:P25)</f>
        <v>0</v>
      </c>
      <c r="R25" s="27">
        <f>J25+Q25</f>
        <v>0</v>
      </c>
      <c r="S25" s="7"/>
    </row>
    <row r="26" spans="1:19" s="8" customFormat="1" ht="15" customHeight="1">
      <c r="A26" s="105"/>
      <c r="B26" s="52" t="s">
        <v>10</v>
      </c>
      <c r="C26" s="52" t="s">
        <v>2</v>
      </c>
      <c r="D26" s="88"/>
      <c r="E26" s="90"/>
      <c r="F26" s="90"/>
      <c r="G26" s="90"/>
      <c r="H26" s="90"/>
      <c r="I26" s="91"/>
      <c r="J26" s="94">
        <f>SUM(D26:I26)</f>
        <v>0</v>
      </c>
      <c r="K26" s="93"/>
      <c r="L26" s="96"/>
      <c r="M26" s="96"/>
      <c r="N26" s="96"/>
      <c r="O26" s="96"/>
      <c r="P26" s="93"/>
      <c r="Q26" s="31">
        <f>SUM(K26:P26)</f>
        <v>0</v>
      </c>
      <c r="R26" s="27">
        <f>J26+Q26</f>
        <v>0</v>
      </c>
      <c r="S26" s="7"/>
    </row>
    <row r="27" spans="1:19" s="8" customFormat="1" ht="15" customHeight="1" thickBot="1">
      <c r="A27" s="106"/>
      <c r="B27" s="53" t="s">
        <v>18</v>
      </c>
      <c r="C27" s="54" t="s">
        <v>3</v>
      </c>
      <c r="D27" s="43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2" t="str">
        <f t="shared" si="14"/>
        <v> </v>
      </c>
      <c r="J27" s="32" t="str">
        <f aca="true" t="shared" si="15" ref="J27:P27">IF(OR(J25=0,J26=0)," ",J26/J25*1000)</f>
        <v> </v>
      </c>
      <c r="K27" s="92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2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3"/>
    </row>
    <row r="28" spans="1:19" s="8" customFormat="1" ht="15" customHeight="1">
      <c r="A28" s="104" t="s">
        <v>51</v>
      </c>
      <c r="B28" s="52" t="s">
        <v>9</v>
      </c>
      <c r="C28" s="52" t="s">
        <v>1</v>
      </c>
      <c r="D28" s="88"/>
      <c r="E28" s="90"/>
      <c r="F28" s="90"/>
      <c r="G28" s="90"/>
      <c r="H28" s="90"/>
      <c r="I28" s="91"/>
      <c r="J28" s="94">
        <f>SUM(D28:I28)</f>
        <v>0</v>
      </c>
      <c r="K28" s="91"/>
      <c r="L28" s="90"/>
      <c r="M28" s="90"/>
      <c r="N28" s="90"/>
      <c r="O28" s="90"/>
      <c r="P28" s="91"/>
      <c r="Q28" s="31">
        <f>SUM(K28:P28)</f>
        <v>0</v>
      </c>
      <c r="R28" s="27">
        <f>J28+Q28</f>
        <v>0</v>
      </c>
      <c r="S28" s="7"/>
    </row>
    <row r="29" spans="1:19" s="8" customFormat="1" ht="15" customHeight="1">
      <c r="A29" s="105"/>
      <c r="B29" s="52" t="s">
        <v>10</v>
      </c>
      <c r="C29" s="52" t="s">
        <v>2</v>
      </c>
      <c r="D29" s="88"/>
      <c r="E29" s="90"/>
      <c r="F29" s="90"/>
      <c r="G29" s="90"/>
      <c r="H29" s="90"/>
      <c r="I29" s="91"/>
      <c r="J29" s="94">
        <f>SUM(D29:I29)</f>
        <v>0</v>
      </c>
      <c r="K29" s="93"/>
      <c r="L29" s="96"/>
      <c r="M29" s="96"/>
      <c r="N29" s="96"/>
      <c r="O29" s="96"/>
      <c r="P29" s="93"/>
      <c r="Q29" s="31">
        <f>SUM(K29:P29)</f>
        <v>0</v>
      </c>
      <c r="R29" s="27">
        <f>J29+Q29</f>
        <v>0</v>
      </c>
      <c r="S29" s="7"/>
    </row>
    <row r="30" spans="1:19" s="8" customFormat="1" ht="15" customHeight="1" thickBot="1">
      <c r="A30" s="106"/>
      <c r="B30" s="53" t="s">
        <v>18</v>
      </c>
      <c r="C30" s="54" t="s">
        <v>3</v>
      </c>
      <c r="D30" s="43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2" t="str">
        <f t="shared" si="16"/>
        <v> </v>
      </c>
      <c r="J30" s="32" t="str">
        <f aca="true" t="shared" si="17" ref="J30:P30">IF(OR(J28=0,J29=0)," ",J29/J28*1000)</f>
        <v> </v>
      </c>
      <c r="K30" s="92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2" t="str">
        <f t="shared" si="17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5" customHeight="1">
      <c r="A31" s="104" t="s">
        <v>50</v>
      </c>
      <c r="B31" s="52" t="s">
        <v>9</v>
      </c>
      <c r="C31" s="52" t="s">
        <v>1</v>
      </c>
      <c r="D31" s="88"/>
      <c r="E31" s="90">
        <v>19077</v>
      </c>
      <c r="F31" s="90"/>
      <c r="G31" s="90"/>
      <c r="H31" s="90"/>
      <c r="I31" s="91"/>
      <c r="J31" s="94">
        <f>SUM(D31:I31)</f>
        <v>19077</v>
      </c>
      <c r="K31" s="91"/>
      <c r="L31" s="90"/>
      <c r="M31" s="90"/>
      <c r="N31" s="90"/>
      <c r="O31" s="90"/>
      <c r="P31" s="91"/>
      <c r="Q31" s="31">
        <f>SUM(K31:P31)</f>
        <v>0</v>
      </c>
      <c r="R31" s="27">
        <f>J31+Q31</f>
        <v>19077</v>
      </c>
      <c r="S31" s="7"/>
    </row>
    <row r="32" spans="1:19" s="8" customFormat="1" ht="15" customHeight="1">
      <c r="A32" s="105"/>
      <c r="B32" s="52" t="s">
        <v>10</v>
      </c>
      <c r="C32" s="52" t="s">
        <v>2</v>
      </c>
      <c r="D32" s="88"/>
      <c r="E32" s="90">
        <v>1265901</v>
      </c>
      <c r="F32" s="90"/>
      <c r="G32" s="90"/>
      <c r="H32" s="90"/>
      <c r="I32" s="91"/>
      <c r="J32" s="94">
        <f>SUM(D32:I32)</f>
        <v>1265901</v>
      </c>
      <c r="K32" s="93"/>
      <c r="L32" s="96"/>
      <c r="M32" s="96"/>
      <c r="N32" s="96"/>
      <c r="O32" s="96"/>
      <c r="P32" s="93"/>
      <c r="Q32" s="33">
        <f>SUM(K32:P32)</f>
        <v>0</v>
      </c>
      <c r="R32" s="29">
        <f>J32+Q32</f>
        <v>1265901</v>
      </c>
      <c r="S32" s="7"/>
    </row>
    <row r="33" spans="1:19" s="8" customFormat="1" ht="15" customHeight="1" thickBot="1">
      <c r="A33" s="106"/>
      <c r="B33" s="53" t="s">
        <v>18</v>
      </c>
      <c r="C33" s="54" t="s">
        <v>3</v>
      </c>
      <c r="D33" s="43" t="str">
        <f aca="true" t="shared" si="18" ref="D33:I33">IF(OR(D31=0,D32=0)," ",D32/D31*1000)</f>
        <v> </v>
      </c>
      <c r="E33" s="15">
        <f t="shared" si="18"/>
        <v>66357.44613933007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2" t="str">
        <f t="shared" si="18"/>
        <v> </v>
      </c>
      <c r="J33" s="32">
        <f aca="true" t="shared" si="19" ref="J33:P33">IF(OR(J31=0,J32=0)," ",J32/J31*1000)</f>
        <v>66357.44613933007</v>
      </c>
      <c r="K33" s="92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2" t="str">
        <f t="shared" si="19"/>
        <v> </v>
      </c>
      <c r="Q33" s="32" t="str">
        <f>IF(OR(Q31=0,Q32=0)," ",(Q32/Q31)*1000)</f>
        <v> </v>
      </c>
      <c r="R33" s="28">
        <f>IF(OR(R31=0,R32=0)," ",(R32/R31)*1000)</f>
        <v>66357.44613933007</v>
      </c>
      <c r="S33" s="13"/>
    </row>
    <row r="34" spans="1:19" s="8" customFormat="1" ht="15" customHeight="1">
      <c r="A34" s="104" t="s">
        <v>52</v>
      </c>
      <c r="B34" s="52" t="s">
        <v>9</v>
      </c>
      <c r="C34" s="52" t="s">
        <v>1</v>
      </c>
      <c r="D34" s="88"/>
      <c r="E34" s="90"/>
      <c r="F34" s="90"/>
      <c r="G34" s="90"/>
      <c r="H34" s="90"/>
      <c r="I34" s="91"/>
      <c r="J34" s="94">
        <f>SUM(D34:I34)</f>
        <v>0</v>
      </c>
      <c r="K34" s="91"/>
      <c r="L34" s="90"/>
      <c r="M34" s="90"/>
      <c r="N34" s="90"/>
      <c r="O34" s="90"/>
      <c r="P34" s="91"/>
      <c r="Q34" s="31">
        <f>SUM(K34:P34)</f>
        <v>0</v>
      </c>
      <c r="R34" s="27">
        <f>J34+Q34</f>
        <v>0</v>
      </c>
      <c r="S34" s="13"/>
    </row>
    <row r="35" spans="1:19" s="8" customFormat="1" ht="15" customHeight="1">
      <c r="A35" s="105"/>
      <c r="B35" s="52" t="s">
        <v>10</v>
      </c>
      <c r="C35" s="52" t="s">
        <v>2</v>
      </c>
      <c r="D35" s="88"/>
      <c r="E35" s="90"/>
      <c r="F35" s="90"/>
      <c r="G35" s="90"/>
      <c r="H35" s="90"/>
      <c r="I35" s="91"/>
      <c r="J35" s="94">
        <f>SUM(D35:I35)</f>
        <v>0</v>
      </c>
      <c r="K35" s="93"/>
      <c r="L35" s="96"/>
      <c r="M35" s="96"/>
      <c r="N35" s="96"/>
      <c r="O35" s="96"/>
      <c r="P35" s="93"/>
      <c r="Q35" s="31">
        <f>SUM(K35:P35)</f>
        <v>0</v>
      </c>
      <c r="R35" s="27">
        <f>J35+Q35</f>
        <v>0</v>
      </c>
      <c r="S35" s="13"/>
    </row>
    <row r="36" spans="1:19" s="8" customFormat="1" ht="15" customHeight="1" thickBot="1">
      <c r="A36" s="106"/>
      <c r="B36" s="53" t="s">
        <v>18</v>
      </c>
      <c r="C36" s="54" t="s">
        <v>3</v>
      </c>
      <c r="D36" s="43" t="str">
        <f>IF(OR(D34=0,D35=0)," ",D35/D34*1000)</f>
        <v> </v>
      </c>
      <c r="E36" s="15" t="str">
        <f>IF(OR(E34=0,E35=0)," ",E35/E34*1000)</f>
        <v> </v>
      </c>
      <c r="F36" s="15" t="str">
        <f>IF(OR(F34=0,F35=0)," ",F35/F34*1000)</f>
        <v> </v>
      </c>
      <c r="G36" s="15" t="str">
        <f>IF(OR(G34=0,G35=0)," ",G35/G34*1000)</f>
        <v> </v>
      </c>
      <c r="H36" s="15" t="str">
        <f aca="true" t="shared" si="20" ref="G36:P36">IF(OR(H34=0,H35=0)," ",H35/H34*1000)</f>
        <v> </v>
      </c>
      <c r="I36" s="92" t="str">
        <f t="shared" si="20"/>
        <v> </v>
      </c>
      <c r="J36" s="32" t="str">
        <f t="shared" si="20"/>
        <v> </v>
      </c>
      <c r="K36" s="92" t="str">
        <f t="shared" si="20"/>
        <v> </v>
      </c>
      <c r="L36" s="15" t="str">
        <f t="shared" si="20"/>
        <v> </v>
      </c>
      <c r="M36" s="15" t="str">
        <f t="shared" si="20"/>
        <v> </v>
      </c>
      <c r="N36" s="15" t="str">
        <f t="shared" si="20"/>
        <v> </v>
      </c>
      <c r="O36" s="15" t="str">
        <f t="shared" si="20"/>
        <v> </v>
      </c>
      <c r="P36" s="92" t="str">
        <f t="shared" si="20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3"/>
    </row>
    <row r="37" spans="1:19" s="8" customFormat="1" ht="15" customHeight="1">
      <c r="A37" s="104" t="s">
        <v>53</v>
      </c>
      <c r="B37" s="85" t="s">
        <v>9</v>
      </c>
      <c r="C37" s="85" t="s">
        <v>1</v>
      </c>
      <c r="D37" s="88"/>
      <c r="E37" s="90"/>
      <c r="F37" s="90"/>
      <c r="G37" s="90"/>
      <c r="H37" s="90"/>
      <c r="I37" s="91"/>
      <c r="J37" s="94">
        <f>SUM(D37:I37)</f>
        <v>0</v>
      </c>
      <c r="K37" s="91"/>
      <c r="L37" s="90"/>
      <c r="M37" s="90"/>
      <c r="N37" s="90"/>
      <c r="O37" s="90"/>
      <c r="P37" s="91"/>
      <c r="Q37" s="31">
        <f>SUM(K37:P37)</f>
        <v>0</v>
      </c>
      <c r="R37" s="27">
        <f>J37+Q37</f>
        <v>0</v>
      </c>
      <c r="S37" s="7"/>
    </row>
    <row r="38" spans="1:19" s="8" customFormat="1" ht="15" customHeight="1">
      <c r="A38" s="105"/>
      <c r="B38" s="52" t="s">
        <v>10</v>
      </c>
      <c r="C38" s="52" t="s">
        <v>2</v>
      </c>
      <c r="D38" s="88"/>
      <c r="E38" s="90"/>
      <c r="F38" s="90"/>
      <c r="G38" s="90"/>
      <c r="H38" s="90"/>
      <c r="I38" s="91"/>
      <c r="J38" s="94">
        <f>SUM(D38:I38)</f>
        <v>0</v>
      </c>
      <c r="K38" s="93"/>
      <c r="L38" s="96"/>
      <c r="M38" s="96"/>
      <c r="N38" s="96"/>
      <c r="O38" s="96"/>
      <c r="P38" s="93"/>
      <c r="Q38" s="31">
        <f>SUM(K38:P38)</f>
        <v>0</v>
      </c>
      <c r="R38" s="27">
        <f>J38+Q38</f>
        <v>0</v>
      </c>
      <c r="S38" s="7"/>
    </row>
    <row r="39" spans="1:19" s="8" customFormat="1" ht="15" customHeight="1" thickBot="1">
      <c r="A39" s="106"/>
      <c r="B39" s="53" t="s">
        <v>18</v>
      </c>
      <c r="C39" s="54" t="s">
        <v>3</v>
      </c>
      <c r="D39" s="43" t="str">
        <f aca="true" t="shared" si="21" ref="D39:I39">IF(OR(D37=0,D38=0)," ",D38/D37*1000)</f>
        <v> </v>
      </c>
      <c r="E39" s="15" t="str">
        <f t="shared" si="21"/>
        <v> </v>
      </c>
      <c r="F39" s="15" t="str">
        <f t="shared" si="21"/>
        <v> </v>
      </c>
      <c r="G39" s="15" t="str">
        <f t="shared" si="21"/>
        <v> </v>
      </c>
      <c r="H39" s="15" t="str">
        <f t="shared" si="21"/>
        <v> </v>
      </c>
      <c r="I39" s="92" t="str">
        <f t="shared" si="21"/>
        <v> </v>
      </c>
      <c r="J39" s="32" t="str">
        <f aca="true" t="shared" si="22" ref="J39:P39">IF(OR(J37=0,J38=0)," ",J38/J37*1000)</f>
        <v> </v>
      </c>
      <c r="K39" s="92" t="str">
        <f t="shared" si="22"/>
        <v> </v>
      </c>
      <c r="L39" s="15" t="str">
        <f t="shared" si="22"/>
        <v> </v>
      </c>
      <c r="M39" s="15" t="str">
        <f t="shared" si="22"/>
        <v> </v>
      </c>
      <c r="N39" s="15" t="str">
        <f t="shared" si="22"/>
        <v> </v>
      </c>
      <c r="O39" s="15" t="str">
        <f t="shared" si="22"/>
        <v> </v>
      </c>
      <c r="P39" s="92" t="str">
        <f t="shared" si="22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3"/>
    </row>
    <row r="40" spans="1:19" s="8" customFormat="1" ht="15" customHeight="1">
      <c r="A40" s="104" t="s">
        <v>11</v>
      </c>
      <c r="B40" s="85" t="s">
        <v>9</v>
      </c>
      <c r="C40" s="85" t="s">
        <v>1</v>
      </c>
      <c r="D40" s="88"/>
      <c r="E40" s="90"/>
      <c r="F40" s="90"/>
      <c r="G40" s="90"/>
      <c r="H40" s="90"/>
      <c r="I40" s="91"/>
      <c r="J40" s="94">
        <f>SUM(D40:I40)</f>
        <v>0</v>
      </c>
      <c r="K40" s="91"/>
      <c r="L40" s="90"/>
      <c r="M40" s="90"/>
      <c r="N40" s="90"/>
      <c r="O40" s="90"/>
      <c r="P40" s="91"/>
      <c r="Q40" s="31">
        <f>SUM(K40:P40)</f>
        <v>0</v>
      </c>
      <c r="R40" s="27">
        <f>J40+Q40</f>
        <v>0</v>
      </c>
      <c r="S40" s="7"/>
    </row>
    <row r="41" spans="1:19" s="8" customFormat="1" ht="15" customHeight="1">
      <c r="A41" s="105"/>
      <c r="B41" s="52" t="s">
        <v>10</v>
      </c>
      <c r="C41" s="52" t="s">
        <v>2</v>
      </c>
      <c r="D41" s="88"/>
      <c r="E41" s="90"/>
      <c r="F41" s="90"/>
      <c r="G41" s="90"/>
      <c r="H41" s="90"/>
      <c r="I41" s="91"/>
      <c r="J41" s="94">
        <f>SUM(D41:I41)</f>
        <v>0</v>
      </c>
      <c r="K41" s="93"/>
      <c r="L41" s="96"/>
      <c r="M41" s="96"/>
      <c r="N41" s="96"/>
      <c r="O41" s="96"/>
      <c r="P41" s="93"/>
      <c r="Q41" s="31">
        <f>SUM(K41:P41)</f>
        <v>0</v>
      </c>
      <c r="R41" s="27">
        <f>J41+Q41</f>
        <v>0</v>
      </c>
      <c r="S41" s="7"/>
    </row>
    <row r="42" spans="1:19" s="8" customFormat="1" ht="15" customHeight="1" thickBot="1">
      <c r="A42" s="106"/>
      <c r="B42" s="53" t="s">
        <v>18</v>
      </c>
      <c r="C42" s="54" t="s">
        <v>3</v>
      </c>
      <c r="D42" s="43" t="str">
        <f aca="true" t="shared" si="23" ref="D42:I42">IF(OR(D40=0,D41=0)," ",D41/D40*1000)</f>
        <v> </v>
      </c>
      <c r="E42" s="15" t="str">
        <f t="shared" si="23"/>
        <v> </v>
      </c>
      <c r="F42" s="15" t="str">
        <f t="shared" si="23"/>
        <v> </v>
      </c>
      <c r="G42" s="15" t="str">
        <f t="shared" si="23"/>
        <v> </v>
      </c>
      <c r="H42" s="15" t="str">
        <f t="shared" si="23"/>
        <v> </v>
      </c>
      <c r="I42" s="92" t="str">
        <f t="shared" si="23"/>
        <v> </v>
      </c>
      <c r="J42" s="32" t="str">
        <f aca="true" t="shared" si="24" ref="J42:P42">IF(OR(J40=0,J41=0)," ",J41/J40*1000)</f>
        <v> </v>
      </c>
      <c r="K42" s="92" t="str">
        <f t="shared" si="24"/>
        <v> </v>
      </c>
      <c r="L42" s="15" t="str">
        <f t="shared" si="24"/>
        <v> </v>
      </c>
      <c r="M42" s="15" t="str">
        <f t="shared" si="24"/>
        <v> </v>
      </c>
      <c r="N42" s="15" t="str">
        <f t="shared" si="24"/>
        <v> </v>
      </c>
      <c r="O42" s="15" t="str">
        <f t="shared" si="24"/>
        <v> </v>
      </c>
      <c r="P42" s="92" t="str">
        <f t="shared" si="24"/>
        <v> </v>
      </c>
      <c r="Q42" s="32" t="str">
        <f>IF(OR(Q40=0,Q41=0)," ",(Q41/Q40)*1000)</f>
        <v> </v>
      </c>
      <c r="R42" s="28" t="str">
        <f>IF(OR(R40=0,R41=0)," ",(R41/R40)*1000)</f>
        <v> </v>
      </c>
      <c r="S42" s="13"/>
    </row>
    <row r="43" spans="1:19" s="8" customFormat="1" ht="15" customHeight="1">
      <c r="A43" s="104" t="s">
        <v>49</v>
      </c>
      <c r="B43" s="85" t="s">
        <v>9</v>
      </c>
      <c r="C43" s="85" t="s">
        <v>1</v>
      </c>
      <c r="D43" s="88"/>
      <c r="E43" s="90"/>
      <c r="F43" s="90"/>
      <c r="G43" s="90"/>
      <c r="H43" s="90"/>
      <c r="I43" s="91"/>
      <c r="J43" s="94">
        <f>SUM(D43:I43)</f>
        <v>0</v>
      </c>
      <c r="K43" s="91"/>
      <c r="L43" s="90"/>
      <c r="M43" s="90"/>
      <c r="N43" s="90"/>
      <c r="O43" s="90"/>
      <c r="P43" s="91"/>
      <c r="Q43" s="31">
        <f>SUM(K43:P43)</f>
        <v>0</v>
      </c>
      <c r="R43" s="27">
        <f>J43+Q43</f>
        <v>0</v>
      </c>
      <c r="S43" s="7"/>
    </row>
    <row r="44" spans="1:19" s="8" customFormat="1" ht="15" customHeight="1">
      <c r="A44" s="105"/>
      <c r="B44" s="52" t="s">
        <v>10</v>
      </c>
      <c r="C44" s="52" t="s">
        <v>2</v>
      </c>
      <c r="D44" s="88"/>
      <c r="E44" s="90"/>
      <c r="F44" s="90"/>
      <c r="G44" s="90"/>
      <c r="H44" s="90"/>
      <c r="I44" s="91"/>
      <c r="J44" s="94">
        <f>SUM(D44:I44)</f>
        <v>0</v>
      </c>
      <c r="K44" s="93"/>
      <c r="L44" s="96"/>
      <c r="M44" s="96"/>
      <c r="N44" s="96"/>
      <c r="O44" s="96"/>
      <c r="P44" s="93"/>
      <c r="Q44" s="31">
        <f>SUM(K44:P44)</f>
        <v>0</v>
      </c>
      <c r="R44" s="27">
        <f>J44+Q44</f>
        <v>0</v>
      </c>
      <c r="S44" s="7"/>
    </row>
    <row r="45" spans="1:19" s="8" customFormat="1" ht="15" customHeight="1" thickBot="1">
      <c r="A45" s="106"/>
      <c r="B45" s="53" t="s">
        <v>18</v>
      </c>
      <c r="C45" s="54" t="s">
        <v>3</v>
      </c>
      <c r="D45" s="43" t="str">
        <f aca="true" t="shared" si="25" ref="D45:I45">IF(OR(D43=0,D44=0)," ",D44/D43*1000)</f>
        <v> </v>
      </c>
      <c r="E45" s="15" t="str">
        <f t="shared" si="25"/>
        <v> </v>
      </c>
      <c r="F45" s="15" t="str">
        <f t="shared" si="25"/>
        <v> </v>
      </c>
      <c r="G45" s="15" t="str">
        <f t="shared" si="25"/>
        <v> </v>
      </c>
      <c r="H45" s="15" t="str">
        <f t="shared" si="25"/>
        <v> </v>
      </c>
      <c r="I45" s="92" t="str">
        <f t="shared" si="25"/>
        <v> </v>
      </c>
      <c r="J45" s="32" t="str">
        <f aca="true" t="shared" si="26" ref="J45:P45">IF(OR(J43=0,J44=0)," ",J44/J43*1000)</f>
        <v> </v>
      </c>
      <c r="K45" s="92" t="str">
        <f t="shared" si="26"/>
        <v> </v>
      </c>
      <c r="L45" s="15" t="str">
        <f t="shared" si="26"/>
        <v> </v>
      </c>
      <c r="M45" s="15" t="str">
        <f t="shared" si="26"/>
        <v> </v>
      </c>
      <c r="N45" s="15" t="str">
        <f t="shared" si="26"/>
        <v> </v>
      </c>
      <c r="O45" s="15" t="str">
        <f t="shared" si="26"/>
        <v> </v>
      </c>
      <c r="P45" s="92" t="str">
        <f t="shared" si="26"/>
        <v> </v>
      </c>
      <c r="Q45" s="32" t="str">
        <f>IF(OR(Q43=0,Q44=0)," ",(Q44/Q43)*1000)</f>
        <v> </v>
      </c>
      <c r="R45" s="28" t="str">
        <f>IF(OR(R43=0,R44=0)," ",(R44/R43)*1000)</f>
        <v> </v>
      </c>
      <c r="S45" s="10"/>
    </row>
    <row r="46" spans="1:19" s="8" customFormat="1" ht="15" customHeight="1">
      <c r="A46" s="104" t="s">
        <v>12</v>
      </c>
      <c r="B46" s="52" t="s">
        <v>9</v>
      </c>
      <c r="C46" s="52" t="s">
        <v>1</v>
      </c>
      <c r="D46" s="88"/>
      <c r="E46" s="90"/>
      <c r="F46" s="90"/>
      <c r="G46" s="90"/>
      <c r="H46" s="90"/>
      <c r="I46" s="91"/>
      <c r="J46" s="94">
        <f>SUM(D46:I46)</f>
        <v>0</v>
      </c>
      <c r="K46" s="91"/>
      <c r="L46" s="90"/>
      <c r="M46" s="90"/>
      <c r="N46" s="90"/>
      <c r="O46" s="90"/>
      <c r="P46" s="91"/>
      <c r="Q46" s="34">
        <f>SUM(K46:P46)</f>
        <v>0</v>
      </c>
      <c r="R46" s="30">
        <f>J46+Q46</f>
        <v>0</v>
      </c>
      <c r="S46" s="7"/>
    </row>
    <row r="47" spans="1:18" ht="15" customHeight="1">
      <c r="A47" s="105"/>
      <c r="B47" s="52" t="s">
        <v>10</v>
      </c>
      <c r="C47" s="52" t="s">
        <v>2</v>
      </c>
      <c r="D47" s="88"/>
      <c r="E47" s="90"/>
      <c r="F47" s="90"/>
      <c r="G47" s="90"/>
      <c r="H47" s="90"/>
      <c r="I47" s="91"/>
      <c r="J47" s="94">
        <f>SUM(D47:I47)</f>
        <v>0</v>
      </c>
      <c r="K47" s="93"/>
      <c r="L47" s="96"/>
      <c r="M47" s="96"/>
      <c r="N47" s="96"/>
      <c r="O47" s="96"/>
      <c r="P47" s="93"/>
      <c r="Q47" s="33">
        <f>SUM(K47:P47)</f>
        <v>0</v>
      </c>
      <c r="R47" s="29">
        <f>J47+Q47</f>
        <v>0</v>
      </c>
    </row>
    <row r="48" spans="1:18" ht="15" customHeight="1" thickBot="1">
      <c r="A48" s="106"/>
      <c r="B48" s="53" t="s">
        <v>18</v>
      </c>
      <c r="C48" s="54" t="s">
        <v>3</v>
      </c>
      <c r="D48" s="43" t="str">
        <f aca="true" t="shared" si="27" ref="D48:I48">IF(OR(D46=0,D47=0)," ",D47/D46*1000)</f>
        <v> </v>
      </c>
      <c r="E48" s="15" t="str">
        <f t="shared" si="27"/>
        <v> </v>
      </c>
      <c r="F48" s="15" t="str">
        <f t="shared" si="27"/>
        <v> </v>
      </c>
      <c r="G48" s="15" t="str">
        <f t="shared" si="27"/>
        <v> </v>
      </c>
      <c r="H48" s="15" t="str">
        <f t="shared" si="27"/>
        <v> </v>
      </c>
      <c r="I48" s="92" t="str">
        <f t="shared" si="27"/>
        <v> </v>
      </c>
      <c r="J48" s="32" t="str">
        <f aca="true" t="shared" si="28" ref="J48:P48">IF(OR(J46=0,J47=0)," ",J47/J46*1000)</f>
        <v> </v>
      </c>
      <c r="K48" s="92" t="str">
        <f t="shared" si="28"/>
        <v> </v>
      </c>
      <c r="L48" s="15" t="str">
        <f t="shared" si="28"/>
        <v> </v>
      </c>
      <c r="M48" s="15" t="str">
        <f t="shared" si="28"/>
        <v> </v>
      </c>
      <c r="N48" s="15" t="str">
        <f t="shared" si="28"/>
        <v> </v>
      </c>
      <c r="O48" s="15" t="str">
        <f t="shared" si="28"/>
        <v> </v>
      </c>
      <c r="P48" s="92" t="str">
        <f t="shared" si="28"/>
        <v> </v>
      </c>
      <c r="Q48" s="32" t="str">
        <f>IF(OR(Q46=0,Q47=0)," ",(Q47/Q46)*1000)</f>
        <v> </v>
      </c>
      <c r="R48" s="28" t="str">
        <f>IF(OR(R46=0,R47=0)," ",(R47/R46)*1000)</f>
        <v> </v>
      </c>
    </row>
    <row r="49" spans="1:18" ht="15" customHeight="1">
      <c r="A49" s="108" t="s">
        <v>4</v>
      </c>
      <c r="B49" s="52" t="s">
        <v>9</v>
      </c>
      <c r="C49" s="52" t="s">
        <v>1</v>
      </c>
      <c r="D49" s="98">
        <f>D4+D7+D10+D13+D16+D19+D22+D25+D28+D31+D34+D40+D43+D46+D37</f>
        <v>14350</v>
      </c>
      <c r="E49" s="99">
        <f aca="true" t="shared" si="29" ref="E49:I50">E4+E7+E10+E13+E16+E19+E22+E25+E28+E31+E34+E40+E43+E46+E37</f>
        <v>62217</v>
      </c>
      <c r="F49" s="17">
        <f t="shared" si="29"/>
        <v>74898</v>
      </c>
      <c r="G49" s="17">
        <f t="shared" si="29"/>
        <v>28138</v>
      </c>
      <c r="H49" s="17">
        <f t="shared" si="29"/>
        <v>0</v>
      </c>
      <c r="I49" s="26">
        <f t="shared" si="29"/>
        <v>0</v>
      </c>
      <c r="J49" s="34">
        <f>SUM(D49:I49)</f>
        <v>179603</v>
      </c>
      <c r="K49" s="30">
        <f aca="true" t="shared" si="30" ref="K49:P50">K4+K7+K10+K13+K16+K19+K22+K25+K28+K31+K34+K40+K43+K46+K37</f>
        <v>0</v>
      </c>
      <c r="L49" s="17">
        <f t="shared" si="30"/>
        <v>0</v>
      </c>
      <c r="M49" s="17">
        <f t="shared" si="30"/>
        <v>0</v>
      </c>
      <c r="N49" s="17">
        <f t="shared" si="30"/>
        <v>0</v>
      </c>
      <c r="O49" s="99">
        <f t="shared" si="30"/>
        <v>0</v>
      </c>
      <c r="P49" s="101">
        <f t="shared" si="30"/>
        <v>0</v>
      </c>
      <c r="Q49" s="34">
        <f>SUM(K49:P49)</f>
        <v>0</v>
      </c>
      <c r="R49" s="30">
        <f>J49+Q49</f>
        <v>179603</v>
      </c>
    </row>
    <row r="50" spans="1:18" ht="15" customHeight="1">
      <c r="A50" s="108"/>
      <c r="B50" s="52" t="s">
        <v>10</v>
      </c>
      <c r="C50" s="52" t="s">
        <v>2</v>
      </c>
      <c r="D50" s="98">
        <f>D5+D8+D11+D14+D17+D20+D23+D26+D29+D32+D35+D41+D44+D47+D38</f>
        <v>898888</v>
      </c>
      <c r="E50" s="100">
        <f t="shared" si="29"/>
        <v>4007621</v>
      </c>
      <c r="F50" s="16">
        <f t="shared" si="29"/>
        <v>5026357</v>
      </c>
      <c r="G50" s="16">
        <f t="shared" si="29"/>
        <v>1785241</v>
      </c>
      <c r="H50" s="16">
        <f t="shared" si="29"/>
        <v>0</v>
      </c>
      <c r="I50" s="25">
        <f t="shared" si="29"/>
        <v>0</v>
      </c>
      <c r="J50" s="33">
        <f>SUM(D50:I50)</f>
        <v>11718107</v>
      </c>
      <c r="K50" s="29">
        <f t="shared" si="30"/>
        <v>0</v>
      </c>
      <c r="L50" s="16">
        <f t="shared" si="30"/>
        <v>0</v>
      </c>
      <c r="M50" s="16">
        <f t="shared" si="30"/>
        <v>0</v>
      </c>
      <c r="N50" s="16">
        <f t="shared" si="30"/>
        <v>0</v>
      </c>
      <c r="O50" s="102">
        <f t="shared" si="30"/>
        <v>0</v>
      </c>
      <c r="P50" s="103">
        <f t="shared" si="30"/>
        <v>0</v>
      </c>
      <c r="Q50" s="33">
        <f>SUM(K50:P50)</f>
        <v>0</v>
      </c>
      <c r="R50" s="29">
        <f>J50+Q50</f>
        <v>11718107</v>
      </c>
    </row>
    <row r="51" spans="1:18" ht="15" customHeight="1" thickBot="1">
      <c r="A51" s="109"/>
      <c r="B51" s="53" t="s">
        <v>18</v>
      </c>
      <c r="C51" s="54" t="s">
        <v>3</v>
      </c>
      <c r="D51" s="43">
        <f>IF(OR(D49=0,D50=0)," ",D50/D49*1000)</f>
        <v>62640.2787456446</v>
      </c>
      <c r="E51" s="15">
        <f>IF(OR(E49=0,E50=0)," ",E50/E49*1000)</f>
        <v>64413.60078435155</v>
      </c>
      <c r="F51" s="15">
        <f aca="true" t="shared" si="31" ref="F51:Q51">IF(OR(F49=0,F50=0)," ",(F50/F49)*1000)</f>
        <v>67109.36206574274</v>
      </c>
      <c r="G51" s="15">
        <f t="shared" si="31"/>
        <v>63445.90944630038</v>
      </c>
      <c r="H51" s="15" t="str">
        <f t="shared" si="31"/>
        <v> </v>
      </c>
      <c r="I51" s="24" t="str">
        <f t="shared" si="31"/>
        <v> </v>
      </c>
      <c r="J51" s="32">
        <f t="shared" si="31"/>
        <v>65244.49480242535</v>
      </c>
      <c r="K51" s="28" t="str">
        <f t="shared" si="31"/>
        <v> </v>
      </c>
      <c r="L51" s="15" t="str">
        <f t="shared" si="31"/>
        <v> </v>
      </c>
      <c r="M51" s="15" t="str">
        <f t="shared" si="31"/>
        <v> </v>
      </c>
      <c r="N51" s="15" t="str">
        <f t="shared" si="31"/>
        <v> </v>
      </c>
      <c r="O51" s="15" t="str">
        <f>IF(OR(O49=0,O50=0)," ",O50/O49*1000)</f>
        <v> </v>
      </c>
      <c r="P51" s="92" t="str">
        <f>IF(OR(P49=0,P50=0)," ",P50/P49*1000)</f>
        <v> </v>
      </c>
      <c r="Q51" s="32" t="str">
        <f t="shared" si="31"/>
        <v> </v>
      </c>
      <c r="R51" s="28">
        <f>IF(OR(R49=0,R50=0)," ",(R50/R49)*1000)</f>
        <v>65244.49480242535</v>
      </c>
    </row>
    <row r="52" spans="1:18" ht="15" customHeight="1" thickBot="1">
      <c r="A52" s="111" t="s">
        <v>13</v>
      </c>
      <c r="B52" s="112"/>
      <c r="C52" s="113"/>
      <c r="D52" s="37">
        <f>'総合計'!D52</f>
        <v>119.9</v>
      </c>
      <c r="E52" s="38">
        <f>'総合計'!E52</f>
        <v>119.46</v>
      </c>
      <c r="F52" s="38">
        <f>'総合計'!F52</f>
        <v>122.95</v>
      </c>
      <c r="G52" s="38">
        <f>'総合計'!G52</f>
        <v>123.04</v>
      </c>
      <c r="H52" s="38">
        <f>'総合計'!H52</f>
        <v>0</v>
      </c>
      <c r="I52" s="39">
        <f>'総合計'!I52</f>
        <v>0</v>
      </c>
      <c r="J52" s="40">
        <f>'総合計'!J52</f>
        <v>0</v>
      </c>
      <c r="K52" s="41">
        <f>'総合計'!K52</f>
        <v>0</v>
      </c>
      <c r="L52" s="38">
        <f>'総合計'!L52</f>
        <v>0</v>
      </c>
      <c r="M52" s="38">
        <f>'総合計'!M52</f>
        <v>0</v>
      </c>
      <c r="N52" s="38">
        <f>'総合計'!N52</f>
        <v>0</v>
      </c>
      <c r="O52" s="38">
        <f>'総合計'!O52</f>
        <v>0</v>
      </c>
      <c r="P52" s="39">
        <f>'総合計'!P52</f>
        <v>0</v>
      </c>
      <c r="Q52" s="40">
        <f>'総合計'!Q52</f>
        <v>0</v>
      </c>
      <c r="R52" s="42">
        <f>'総合計'!R52</f>
        <v>0</v>
      </c>
    </row>
    <row r="53" spans="1:11" ht="16.5">
      <c r="A53" s="89" t="str">
        <f>'総合計'!A62</f>
        <v>※4月～6月は確報値。7月速報値。確報値速報値は修正される可能性があります</v>
      </c>
      <c r="B53" s="3"/>
      <c r="C53" s="3"/>
      <c r="K53" s="93"/>
    </row>
    <row r="54" spans="1:11" ht="12.75">
      <c r="A54" s="3"/>
      <c r="B54" s="3"/>
      <c r="C54" s="3"/>
      <c r="K54" s="95" t="str">
        <f>IF(OR(K52=0,K53=0)," ",K53/K52*1000)</f>
        <v> </v>
      </c>
    </row>
    <row r="55" spans="1:11" ht="12.75">
      <c r="A55" s="3"/>
      <c r="B55" s="3"/>
      <c r="C55" s="3"/>
      <c r="K55" s="91"/>
    </row>
    <row r="56" ht="12.75">
      <c r="K56" s="93"/>
    </row>
    <row r="57" ht="12.75">
      <c r="K57" s="95" t="str">
        <f>IF(OR(K55=0,K56=0)," ",K56/K55*1000)</f>
        <v> </v>
      </c>
    </row>
    <row r="62" ht="17.25" customHeight="1"/>
  </sheetData>
  <sheetProtection/>
  <mergeCells count="18">
    <mergeCell ref="A49:A51"/>
    <mergeCell ref="A52:C52"/>
    <mergeCell ref="A13:A15"/>
    <mergeCell ref="A16:A18"/>
    <mergeCell ref="A19:A21"/>
    <mergeCell ref="A22:A24"/>
    <mergeCell ref="A46:A48"/>
    <mergeCell ref="A34:A36"/>
    <mergeCell ref="D1:P1"/>
    <mergeCell ref="A4:A6"/>
    <mergeCell ref="A7:A9"/>
    <mergeCell ref="A10:A12"/>
    <mergeCell ref="A40:A42"/>
    <mergeCell ref="A43:A45"/>
    <mergeCell ref="A25:A27"/>
    <mergeCell ref="A28:A30"/>
    <mergeCell ref="A31:A33"/>
    <mergeCell ref="A37:A39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2015-05-28T09:59:07Z</cp:lastPrinted>
  <dcterms:created xsi:type="dcterms:W3CDTF">1998-08-05T13:54:29Z</dcterms:created>
  <dcterms:modified xsi:type="dcterms:W3CDTF">2015-08-27T05:00:49Z</dcterms:modified>
  <cp:category/>
  <cp:version/>
  <cp:contentType/>
  <cp:contentStatus/>
</cp:coreProperties>
</file>