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'B一般'!$A$1:$R$50</definedName>
    <definedName name="_xlnm.Print_Area" localSheetId="8">'B原料'!$A$1:$R$50</definedName>
    <definedName name="_xlnm.Print_Area" localSheetId="6">'B合計'!$A$1:$R$50</definedName>
    <definedName name="_xlnm.Print_Area" localSheetId="4">'P一般'!$A$1:$R$50</definedName>
    <definedName name="_xlnm.Print_Area" localSheetId="5">'P原料'!$A$1:$R$50</definedName>
    <definedName name="_xlnm.Print_Area" localSheetId="3">'P合計'!$A$1:$R$50</definedName>
    <definedName name="_xlnm.Print_Area" localSheetId="1">'一般計'!$A$1:$R$50</definedName>
    <definedName name="_xlnm.Print_Area" localSheetId="9">'液化石油ガス'!$A$1:$R$50</definedName>
    <definedName name="_xlnm.Print_Area" localSheetId="2">'原料計'!$A$1:$R$50</definedName>
    <definedName name="_xlnm.Print_Area" localSheetId="0">'総合計'!$A$1:$R$59</definedName>
  </definedNames>
  <calcPr fullCalcOnLoad="1"/>
</workbook>
</file>

<file path=xl/sharedStrings.xml><?xml version="1.0" encoding="utf-8"?>
<sst xmlns="http://schemas.openxmlformats.org/spreadsheetml/2006/main" count="1264" uniqueCount="54">
  <si>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</si>
  <si>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</si>
  <si>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</si>
  <si>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</si>
  <si>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</si>
  <si>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</si>
  <si>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</si>
  <si>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</si>
  <si>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</si>
  <si>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</si>
  <si>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</si>
  <si>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</si>
  <si>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</si>
  <si>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</si>
  <si>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</si>
  <si>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</si>
  <si>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</si>
  <si>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</si>
  <si>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</si>
  <si>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</si>
  <si>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イラン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</si>
  <si>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</si>
  <si>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</si>
  <si>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</si>
  <si>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</si>
  <si>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</si>
  <si>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</si>
  <si>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</si>
  <si>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</si>
  <si>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</si>
  <si>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</si>
  <si>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</si>
  <si>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</si>
  <si>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</si>
  <si>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</si>
  <si>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</si>
  <si>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</si>
  <si>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</si>
  <si>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</si>
  <si>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</si>
  <si>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</si>
  <si>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</si>
  <si>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</si>
  <si>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2711.12-020</t>
  </si>
  <si>
    <t>ブタン</t>
  </si>
  <si>
    <t>プロパン</t>
  </si>
  <si>
    <t>2711.12-010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</si>
  <si>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</si>
  <si>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</si>
  <si>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</si>
  <si>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</si>
  <si>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</si>
  <si>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</si>
  <si>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※4月～10月は確報値。11月は速報値。確報値速報値は修正される可能性があります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</si>
</sst>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4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 quotePrefix="1">
      <alignment horizontal="right" vertical="center"/>
      <protection locked="0"/>
    </xf>
    <xf numFmtId="38" fontId="6" fillId="0" borderId="17" xfId="49" applyFont="1" applyBorder="1" applyAlignment="1" applyProtection="1">
      <alignment vertical="center"/>
      <protection locked="0"/>
    </xf>
    <xf numFmtId="38" fontId="7" fillId="0" borderId="18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 quotePrefix="1">
      <alignment horizontal="right"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7" fillId="0" borderId="20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 quotePrefix="1">
      <alignment horizontal="right"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3" xfId="49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40" fontId="6" fillId="0" borderId="29" xfId="49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3" fillId="33" borderId="3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38" fontId="15" fillId="34" borderId="11" xfId="49" applyFont="1" applyFill="1" applyBorder="1" applyAlignment="1" applyProtection="1">
      <alignment horizontal="center" vertical="center"/>
      <protection/>
    </xf>
    <xf numFmtId="38" fontId="15" fillId="34" borderId="30" xfId="49" applyFont="1" applyFill="1" applyBorder="1" applyAlignment="1" applyProtection="1">
      <alignment horizontal="centerContinuous" vertical="center"/>
      <protection/>
    </xf>
    <xf numFmtId="38" fontId="15" fillId="34" borderId="30" xfId="49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7" fillId="0" borderId="0" xfId="0" applyFont="1" applyAlignment="1">
      <alignment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9" fillId="33" borderId="27" xfId="0" applyNumberFormat="1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2" fontId="20" fillId="0" borderId="13" xfId="0" applyNumberFormat="1" applyFont="1" applyBorder="1" applyAlignment="1" applyProtection="1">
      <alignment vertical="center"/>
      <protection locked="0"/>
    </xf>
    <xf numFmtId="39" fontId="20" fillId="0" borderId="13" xfId="0" applyNumberFormat="1" applyFont="1" applyBorder="1" applyAlignment="1" applyProtection="1">
      <alignment vertical="center"/>
      <protection locked="0"/>
    </xf>
    <xf numFmtId="40" fontId="20" fillId="0" borderId="10" xfId="49" applyNumberFormat="1" applyFont="1" applyBorder="1" applyAlignment="1" applyProtection="1">
      <alignment vertical="center"/>
      <protection/>
    </xf>
    <xf numFmtId="2" fontId="20" fillId="0" borderId="22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/>
    </xf>
    <xf numFmtId="4" fontId="20" fillId="0" borderId="13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2" fontId="20" fillId="0" borderId="22" xfId="0" applyNumberFormat="1" applyFont="1" applyBorder="1" applyAlignment="1" applyProtection="1">
      <alignment vertical="center"/>
      <protection locked="0"/>
    </xf>
    <xf numFmtId="2" fontId="20" fillId="0" borderId="3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38" fontId="6" fillId="0" borderId="11" xfId="49" applyFont="1" applyBorder="1" applyAlignment="1" applyProtection="1">
      <alignment vertical="center"/>
      <protection/>
    </xf>
    <xf numFmtId="38" fontId="15" fillId="34" borderId="34" xfId="49" applyFont="1" applyFill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1" fillId="0" borderId="11" xfId="49" applyFont="1" applyBorder="1" applyAlignment="1" applyProtection="1">
      <alignment vertical="center"/>
      <protection locked="0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/>
    </xf>
    <xf numFmtId="38" fontId="7" fillId="0" borderId="38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 quotePrefix="1">
      <alignment horizontal="right" vertical="center"/>
      <protection locked="0"/>
    </xf>
    <xf numFmtId="0" fontId="22" fillId="0" borderId="0" xfId="0" applyFont="1" applyAlignment="1">
      <alignment/>
    </xf>
    <xf numFmtId="38" fontId="61" fillId="0" borderId="12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1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1" fillId="0" borderId="12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2" xfId="49" applyFont="1" applyBorder="1" applyAlignment="1" applyProtection="1">
      <alignment vertical="center"/>
      <protection locked="0"/>
    </xf>
    <xf numFmtId="38" fontId="63" fillId="0" borderId="12" xfId="49" applyFont="1" applyFill="1" applyBorder="1" applyAlignment="1" applyProtection="1">
      <alignment vertical="center"/>
      <protection locked="0"/>
    </xf>
    <xf numFmtId="38" fontId="14" fillId="34" borderId="40" xfId="49" applyFont="1" applyFill="1" applyBorder="1" applyAlignment="1" applyProtection="1">
      <alignment horizontal="left" vertical="center"/>
      <protection/>
    </xf>
    <xf numFmtId="38" fontId="14" fillId="34" borderId="41" xfId="49" applyFont="1" applyFill="1" applyBorder="1" applyAlignment="1" applyProtection="1">
      <alignment horizontal="left" vertical="center"/>
      <protection/>
    </xf>
    <xf numFmtId="38" fontId="14" fillId="34" borderId="42" xfId="49" applyFont="1" applyFill="1" applyBorder="1" applyAlignment="1" applyProtection="1">
      <alignment horizontal="left" vertical="center"/>
      <protection/>
    </xf>
    <xf numFmtId="38" fontId="14" fillId="34" borderId="40" xfId="49" applyFont="1" applyFill="1" applyBorder="1" applyAlignment="1" applyProtection="1">
      <alignment horizontal="center" vertical="center"/>
      <protection/>
    </xf>
    <xf numFmtId="38" fontId="14" fillId="34" borderId="41" xfId="49" applyFont="1" applyFill="1" applyBorder="1" applyAlignment="1" applyProtection="1">
      <alignment horizontal="center" vertical="center"/>
      <protection/>
    </xf>
    <xf numFmtId="38" fontId="14" fillId="34" borderId="42" xfId="49" applyFont="1" applyFill="1" applyBorder="1" applyAlignment="1" applyProtection="1">
      <alignment horizontal="center" vertical="center"/>
      <protection/>
    </xf>
    <xf numFmtId="38" fontId="14" fillId="34" borderId="40" xfId="49" applyFont="1" applyFill="1" applyBorder="1" applyAlignment="1" applyProtection="1">
      <alignment horizontal="center" vertical="center" wrapText="1"/>
      <protection/>
    </xf>
    <xf numFmtId="38" fontId="14" fillId="34" borderId="31" xfId="49" applyFont="1" applyFill="1" applyBorder="1" applyAlignment="1" applyProtection="1">
      <alignment horizontal="center" vertical="center"/>
      <protection/>
    </xf>
    <xf numFmtId="38" fontId="14" fillId="34" borderId="32" xfId="49" applyFont="1" applyFill="1" applyBorder="1" applyAlignment="1" applyProtection="1">
      <alignment horizontal="center" vertical="center"/>
      <protection/>
    </xf>
    <xf numFmtId="38" fontId="14" fillId="34" borderId="29" xfId="49" applyFont="1" applyFill="1" applyBorder="1" applyAlignment="1" applyProtection="1">
      <alignment horizontal="center" vertical="center"/>
      <protection/>
    </xf>
    <xf numFmtId="186" fontId="12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48375" cy="476250"/>
    <xdr:sp>
      <xdr:nvSpPr>
        <xdr:cNvPr id="2" name="Text Box 3"/>
        <xdr:cNvSpPr txBox="1">
          <a:spLocks noChangeArrowheads="1"/>
        </xdr:cNvSpPr>
      </xdr:nvSpPr>
      <xdr:spPr>
        <a:xfrm>
          <a:off x="3743325" y="28575"/>
          <a:ext cx="6048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790950" y="123825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38850" cy="476250"/>
    <xdr:sp>
      <xdr:nvSpPr>
        <xdr:cNvPr id="2" name="Text Box 4"/>
        <xdr:cNvSpPr txBox="1">
          <a:spLocks noChangeArrowheads="1"/>
        </xdr:cNvSpPr>
      </xdr:nvSpPr>
      <xdr:spPr>
        <a:xfrm>
          <a:off x="3819525" y="0"/>
          <a:ext cx="6038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67150" y="114300"/>
          <a:ext cx="6534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43600" cy="476250"/>
    <xdr:sp>
      <xdr:nvSpPr>
        <xdr:cNvPr id="2" name="Text Box 3"/>
        <xdr:cNvSpPr txBox="1">
          <a:spLocks noChangeArrowheads="1"/>
        </xdr:cNvSpPr>
      </xdr:nvSpPr>
      <xdr:spPr>
        <a:xfrm>
          <a:off x="3848100" y="0"/>
          <a:ext cx="5943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9095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9525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6240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33825" y="114300"/>
          <a:ext cx="6657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9800" cy="476250"/>
    <xdr:sp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10000" y="114300"/>
          <a:ext cx="69532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105525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0"/>
          <a:ext cx="6105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48075" y="114300"/>
          <a:ext cx="67627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4807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045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91250" cy="466725"/>
    <xdr:sp>
      <xdr:nvSpPr>
        <xdr:cNvPr id="2" name="Text Box 2"/>
        <xdr:cNvSpPr txBox="1">
          <a:spLocks noChangeArrowheads="1"/>
        </xdr:cNvSpPr>
      </xdr:nvSpPr>
      <xdr:spPr>
        <a:xfrm>
          <a:off x="3590925" y="9525"/>
          <a:ext cx="6191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00450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ht="27.75" customHeight="1">
      <c r="A1" s="46" t="s">
        <v>8</v>
      </c>
      <c r="B1" s="84" t="s">
        <v>48</v>
      </c>
      <c r="C1" s="4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48"/>
      <c r="R1" s="49"/>
    </row>
    <row r="2" spans="1:18" ht="23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18">
        <v>41998</v>
      </c>
      <c r="R2" s="118"/>
    </row>
    <row r="3" spans="1:19" ht="25.5" customHeight="1" thickBot="1">
      <c r="A3" s="51"/>
      <c r="B3" s="52"/>
      <c r="C3" s="52"/>
      <c r="D3" s="63" t="s">
        <v>26</v>
      </c>
      <c r="E3" s="64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7" t="s">
        <v>15</v>
      </c>
      <c r="R3" s="68" t="s">
        <v>16</v>
      </c>
      <c r="S3" s="2"/>
    </row>
    <row r="4" spans="1:19" ht="13.5" customHeight="1">
      <c r="A4" s="108" t="s">
        <v>17</v>
      </c>
      <c r="B4" s="53" t="s">
        <v>9</v>
      </c>
      <c r="C4" s="53" t="s">
        <v>1</v>
      </c>
      <c r="D4" s="18">
        <f>'P合計'!D4+'B合計'!D4+'液化石油ガス'!D4</f>
        <v>0</v>
      </c>
      <c r="E4" s="14">
        <f>'P合計'!E4+'B合計'!E4+'液化石油ガス'!E4</f>
        <v>69883</v>
      </c>
      <c r="F4" s="14">
        <f>'P合計'!F4+'B合計'!F4+'液化石油ガス'!F4</f>
        <v>224006</v>
      </c>
      <c r="G4" s="14">
        <f>'P合計'!G4+'B合計'!G4+'液化石油ガス'!G4</f>
        <v>85037</v>
      </c>
      <c r="H4" s="14">
        <f>'P合計'!H4+'B合計'!H4+'液化石油ガス'!H4</f>
        <v>128944</v>
      </c>
      <c r="I4" s="23">
        <f>'P合計'!I4+'B合計'!I4+'液化石油ガス'!I4</f>
        <v>139530</v>
      </c>
      <c r="J4" s="31">
        <f>SUM(D4:I4)</f>
        <v>647400</v>
      </c>
      <c r="K4" s="27">
        <f>'P合計'!K4+'B合計'!K4+'液化石油ガス'!K4</f>
        <v>130176</v>
      </c>
      <c r="L4" s="14">
        <f>'P合計'!L4+'B合計'!L4+'液化石油ガス'!L4</f>
        <v>86126</v>
      </c>
      <c r="M4" s="14">
        <f>'P合計'!M4+'B合計'!M4+'液化石油ガス'!M4</f>
        <v>0</v>
      </c>
      <c r="N4" s="14">
        <f>'P合計'!N4+'B合計'!N4+'液化石油ガス'!N4</f>
        <v>0</v>
      </c>
      <c r="O4" s="14">
        <f>'P合計'!O4+'B合計'!O4+'液化石油ガス'!O4</f>
        <v>0</v>
      </c>
      <c r="P4" s="23">
        <f>'P合計'!P4+'B合計'!P4+'液化石油ガス'!P4</f>
        <v>0</v>
      </c>
      <c r="Q4" s="31">
        <f>'P合計'!Q4+'B合計'!Q4+'液化石油ガス'!Q4</f>
        <v>216302</v>
      </c>
      <c r="R4" s="27">
        <f>'P合計'!R4+'B合計'!R4+'液化石油ガス'!R4</f>
        <v>863702</v>
      </c>
      <c r="S4" s="2"/>
    </row>
    <row r="5" spans="1:19" ht="13.5" customHeight="1">
      <c r="A5" s="109"/>
      <c r="B5" s="53" t="s">
        <v>10</v>
      </c>
      <c r="C5" s="53" t="s">
        <v>2</v>
      </c>
      <c r="D5" s="19">
        <f>'P合計'!D5+'B合計'!D5+'液化石油ガス'!D5</f>
        <v>0</v>
      </c>
      <c r="E5" s="14">
        <f>'P合計'!E5+'B合計'!E5+'液化石油ガス'!E5</f>
        <v>6131662</v>
      </c>
      <c r="F5" s="14">
        <f>'P合計'!F5+'B合計'!F5+'液化石油ガス'!F5</f>
        <v>19975222</v>
      </c>
      <c r="G5" s="14">
        <f>'P合計'!G5+'B合計'!G5+'液化石油ガス'!G5</f>
        <v>7678445</v>
      </c>
      <c r="H5" s="14">
        <f>'P合計'!H5+'B合計'!H5+'液化石油ガス'!H5</f>
        <v>11359722</v>
      </c>
      <c r="I5" s="23">
        <f>'P合計'!I5+'B合計'!I5+'液化石油ガス'!I5</f>
        <v>12345164</v>
      </c>
      <c r="J5" s="31">
        <f>SUM(D5:I5)</f>
        <v>57490215</v>
      </c>
      <c r="K5" s="27">
        <f>'P合計'!K5+'B合計'!K5+'液化石油ガス'!K5</f>
        <v>11477300</v>
      </c>
      <c r="L5" s="14">
        <f>'P合計'!L5+'B合計'!L5+'液化石油ガス'!L5</f>
        <v>7948545</v>
      </c>
      <c r="M5" s="14">
        <f>'P合計'!M5+'B合計'!M5+'液化石油ガス'!M5</f>
        <v>0</v>
      </c>
      <c r="N5" s="14">
        <f>'P合計'!N5+'B合計'!N5+'液化石油ガス'!N5</f>
        <v>0</v>
      </c>
      <c r="O5" s="14">
        <f>'P合計'!O5+'B合計'!O5+'液化石油ガス'!O5</f>
        <v>0</v>
      </c>
      <c r="P5" s="23">
        <f>'P合計'!P5+'B合計'!P5+'液化石油ガス'!P5</f>
        <v>0</v>
      </c>
      <c r="Q5" s="31">
        <f>'P合計'!Q5+'B合計'!Q5+'液化石油ガス'!Q5</f>
        <v>19425845</v>
      </c>
      <c r="R5" s="27">
        <f>'P合計'!R5+'B合計'!R5+'液化石油ガス'!R5</f>
        <v>76916060</v>
      </c>
      <c r="S5" s="2"/>
    </row>
    <row r="6" spans="1:19" ht="13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89172.70965956268</v>
      </c>
      <c r="G6" s="15">
        <f t="shared" si="0"/>
        <v>90295.34202758799</v>
      </c>
      <c r="H6" s="15">
        <f t="shared" si="0"/>
        <v>88098.10460354884</v>
      </c>
      <c r="I6" s="24">
        <f t="shared" si="0"/>
        <v>88476.77202035405</v>
      </c>
      <c r="J6" s="32">
        <f t="shared" si="0"/>
        <v>88801.69138090825</v>
      </c>
      <c r="K6" s="28">
        <f t="shared" si="0"/>
        <v>88167.55776794495</v>
      </c>
      <c r="L6" s="15">
        <f t="shared" si="0"/>
        <v>92289.72667951607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>
        <f t="shared" si="0"/>
        <v>89808.90144335236</v>
      </c>
      <c r="R6" s="28">
        <f t="shared" si="0"/>
        <v>89053.9329537271</v>
      </c>
      <c r="S6" s="2"/>
    </row>
    <row r="7" spans="1:19" ht="13.5" customHeight="1">
      <c r="A7" s="108" t="s">
        <v>20</v>
      </c>
      <c r="B7" s="53" t="s">
        <v>9</v>
      </c>
      <c r="C7" s="53" t="s">
        <v>1</v>
      </c>
      <c r="D7" s="19">
        <f>'P合計'!D7+'B合計'!D7+'液化石油ガス'!D7</f>
        <v>0</v>
      </c>
      <c r="E7" s="14">
        <f>'P合計'!E7+'B合計'!E7+'液化石油ガス'!E7</f>
        <v>0</v>
      </c>
      <c r="F7" s="14">
        <f>'P合計'!F7+'B合計'!F7+'液化石油ガス'!F7</f>
        <v>0</v>
      </c>
      <c r="G7" s="14">
        <f>'P合計'!G7+'B合計'!G7+'液化石油ガス'!G7</f>
        <v>0</v>
      </c>
      <c r="H7" s="14">
        <f>'P合計'!H7+'B合計'!H7+'液化石油ガス'!H7</f>
        <v>0</v>
      </c>
      <c r="I7" s="23">
        <f>'P合計'!I7+'B合計'!I7+'液化石油ガス'!I7</f>
        <v>0</v>
      </c>
      <c r="J7" s="31">
        <f>SUM(D7:I7)</f>
        <v>0</v>
      </c>
      <c r="K7" s="27">
        <f>'P合計'!K7+'B合計'!K7+'液化石油ガス'!K7</f>
        <v>0</v>
      </c>
      <c r="L7" s="14">
        <f>'P合計'!L7+'B合計'!L7+'液化石油ガス'!L7</f>
        <v>0</v>
      </c>
      <c r="M7" s="14">
        <f>'P合計'!M7+'B合計'!M7+'液化石油ガス'!M7</f>
        <v>0</v>
      </c>
      <c r="N7" s="14">
        <f>'P合計'!N7+'B合計'!N7+'液化石油ガス'!N7</f>
        <v>0</v>
      </c>
      <c r="O7" s="14">
        <f>'P合計'!O7+'B合計'!O7+'液化石油ガス'!O7</f>
        <v>0</v>
      </c>
      <c r="P7" s="23">
        <f>'P合計'!P7+'B合計'!P7+'液化石油ガス'!P7</f>
        <v>0</v>
      </c>
      <c r="Q7" s="31">
        <f>'P合計'!Q7+'B合計'!Q7+'液化石油ガス'!Q7</f>
        <v>0</v>
      </c>
      <c r="R7" s="27">
        <f>'P合計'!R7+'B合計'!R7+'液化石油ガス'!R7</f>
        <v>0</v>
      </c>
      <c r="S7" s="2"/>
    </row>
    <row r="8" spans="1:19" ht="13.5" customHeight="1">
      <c r="A8" s="109"/>
      <c r="B8" s="53" t="s">
        <v>10</v>
      </c>
      <c r="C8" s="53" t="s">
        <v>2</v>
      </c>
      <c r="D8" s="19">
        <f>'P合計'!D8+'B合計'!D8+'液化石油ガス'!D8</f>
        <v>0</v>
      </c>
      <c r="E8" s="14">
        <f>'P合計'!E8+'B合計'!E8+'液化石油ガス'!E8</f>
        <v>0</v>
      </c>
      <c r="F8" s="14">
        <f>'P合計'!F8+'B合計'!F8+'液化石油ガス'!F8</f>
        <v>0</v>
      </c>
      <c r="G8" s="14">
        <f>'P合計'!G8+'B合計'!G8+'液化石油ガス'!G8</f>
        <v>0</v>
      </c>
      <c r="H8" s="14">
        <f>'P合計'!H8+'B合計'!H8+'液化石油ガス'!H8</f>
        <v>0</v>
      </c>
      <c r="I8" s="23">
        <f>'P合計'!I8+'B合計'!I8+'液化石油ガス'!I8</f>
        <v>0</v>
      </c>
      <c r="J8" s="31">
        <f>SUM(D8:I8)</f>
        <v>0</v>
      </c>
      <c r="K8" s="27">
        <f>'P合計'!K8+'B合計'!K8+'液化石油ガス'!K8</f>
        <v>0</v>
      </c>
      <c r="L8" s="14">
        <f>'P合計'!L8+'B合計'!L8+'液化石油ガス'!L8</f>
        <v>0</v>
      </c>
      <c r="M8" s="14">
        <f>'P合計'!M8+'B合計'!M8+'液化石油ガス'!M8</f>
        <v>0</v>
      </c>
      <c r="N8" s="14">
        <f>'P合計'!N8+'B合計'!N8+'液化石油ガス'!N8</f>
        <v>0</v>
      </c>
      <c r="O8" s="14">
        <f>'P合計'!O8+'B合計'!O8+'液化石油ガス'!O8</f>
        <v>0</v>
      </c>
      <c r="P8" s="23">
        <f>'P合計'!P8+'B合計'!P8+'液化石油ガス'!P8</f>
        <v>0</v>
      </c>
      <c r="Q8" s="31">
        <f>'P合計'!Q8+'B合計'!Q8+'液化石油ガス'!Q8</f>
        <v>0</v>
      </c>
      <c r="R8" s="27">
        <f>'P合計'!R8+'B合計'!R8+'液化石油ガス'!R8</f>
        <v>0</v>
      </c>
      <c r="S8" s="2"/>
    </row>
    <row r="9" spans="1:19" ht="13.5" customHeight="1" thickBot="1">
      <c r="A9" s="110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2"/>
    </row>
    <row r="10" spans="1:19" ht="13.5" customHeight="1">
      <c r="A10" s="108" t="s">
        <v>19</v>
      </c>
      <c r="B10" s="53" t="s">
        <v>9</v>
      </c>
      <c r="C10" s="53" t="s">
        <v>1</v>
      </c>
      <c r="D10" s="19">
        <f>'P合計'!D10+'B合計'!D10+'液化石油ガス'!D10</f>
        <v>231334</v>
      </c>
      <c r="E10" s="14">
        <f>'P合計'!E10+'B合計'!E10+'液化石油ガス'!E10</f>
        <v>73634</v>
      </c>
      <c r="F10" s="14">
        <f>'P合計'!F10+'B合計'!F10+'液化石油ガス'!F10</f>
        <v>101150</v>
      </c>
      <c r="G10" s="14">
        <f>'P合計'!G10+'B合計'!G10+'液化石油ガス'!G10</f>
        <v>107603</v>
      </c>
      <c r="H10" s="14">
        <f>'P合計'!H10+'B合計'!H10+'液化石油ガス'!H10</f>
        <v>93312</v>
      </c>
      <c r="I10" s="23">
        <f>'P合計'!I10+'B合計'!I10+'液化石油ガス'!I10</f>
        <v>37147</v>
      </c>
      <c r="J10" s="31">
        <f>SUM(D10:I10)</f>
        <v>644180</v>
      </c>
      <c r="K10" s="27">
        <f>'P合計'!K10+'B合計'!K10+'液化石油ガス'!K10</f>
        <v>132449</v>
      </c>
      <c r="L10" s="14">
        <f>'P合計'!L10+'B合計'!L10+'液化石油ガス'!L10</f>
        <v>102035</v>
      </c>
      <c r="M10" s="14">
        <f>'P合計'!M10+'B合計'!M10+'液化石油ガス'!M10</f>
        <v>0</v>
      </c>
      <c r="N10" s="14">
        <f>'P合計'!N10+'B合計'!N10+'液化石油ガス'!N10</f>
        <v>0</v>
      </c>
      <c r="O10" s="14">
        <f>'P合計'!O10+'B合計'!O10+'液化石油ガス'!O10</f>
        <v>0</v>
      </c>
      <c r="P10" s="23">
        <f>'P合計'!P10+'B合計'!P10+'液化石油ガス'!P10</f>
        <v>0</v>
      </c>
      <c r="Q10" s="31">
        <f>'P合計'!Q10+'B合計'!Q10+'液化石油ガス'!Q10</f>
        <v>234484</v>
      </c>
      <c r="R10" s="27">
        <f>'P合計'!R10+'B合計'!R10+'液化石油ガス'!R10</f>
        <v>878664</v>
      </c>
      <c r="S10" s="2"/>
    </row>
    <row r="11" spans="1:19" ht="13.5" customHeight="1">
      <c r="A11" s="109"/>
      <c r="B11" s="53" t="s">
        <v>10</v>
      </c>
      <c r="C11" s="53" t="s">
        <v>2</v>
      </c>
      <c r="D11" s="21">
        <f>'P合計'!D11+'B合計'!D11+'液化石油ガス'!D11</f>
        <v>20841424</v>
      </c>
      <c r="E11" s="16">
        <f>'P合計'!E11+'B合計'!E11+'液化石油ガス'!E11</f>
        <v>6331993</v>
      </c>
      <c r="F11" s="16">
        <f>'P合計'!F11+'B合計'!F11+'液化石油ガス'!F11</f>
        <v>9460259</v>
      </c>
      <c r="G11" s="16">
        <f>'P合計'!G11+'B合計'!G11+'液化石油ガス'!G11</f>
        <v>9759472</v>
      </c>
      <c r="H11" s="16">
        <f>'P合計'!H11+'B合計'!H11+'液化石油ガス'!H11</f>
        <v>8007928</v>
      </c>
      <c r="I11" s="25">
        <f>'P合計'!I11+'B合計'!I11+'液化石油ガス'!I11</f>
        <v>3376505</v>
      </c>
      <c r="J11" s="31">
        <f>SUM(D11:I11)</f>
        <v>57777581</v>
      </c>
      <c r="K11" s="29">
        <f>'P合計'!K11+'B合計'!K11+'液化石油ガス'!K11</f>
        <v>11523962</v>
      </c>
      <c r="L11" s="16">
        <f>'P合計'!L11+'B合計'!L11+'液化石油ガス'!L11</f>
        <v>8560690</v>
      </c>
      <c r="M11" s="16">
        <f>'P合計'!M11+'B合計'!M11+'液化石油ガス'!M11</f>
        <v>0</v>
      </c>
      <c r="N11" s="16">
        <f>'P合計'!N11+'B合計'!N11+'液化石油ガス'!N11</f>
        <v>0</v>
      </c>
      <c r="O11" s="16">
        <f>'P合計'!O11+'B合計'!O11+'液化石油ガス'!O11</f>
        <v>0</v>
      </c>
      <c r="P11" s="25">
        <f>'P合計'!P11+'B合計'!P11+'液化石油ガス'!P11</f>
        <v>0</v>
      </c>
      <c r="Q11" s="33">
        <f>'P合計'!Q11+'B合計'!Q11+'液化石油ガス'!Q11</f>
        <v>20084652</v>
      </c>
      <c r="R11" s="29">
        <f>'P合計'!R11+'B合計'!R11+'液化石油ガス'!R11</f>
        <v>77862233</v>
      </c>
      <c r="S11" s="2"/>
    </row>
    <row r="12" spans="1:19" ht="13.5" customHeight="1" thickBot="1">
      <c r="A12" s="110"/>
      <c r="B12" s="54" t="s">
        <v>18</v>
      </c>
      <c r="C12" s="55" t="s">
        <v>3</v>
      </c>
      <c r="D12" s="20">
        <f>IF(OR(D10=0,D11=0)," ",(D11/D10)*1000)</f>
        <v>90092.35131887227</v>
      </c>
      <c r="E12" s="15">
        <f aca="true" t="shared" si="2" ref="E12:R12">IF(OR(E10=0,E11=0)," ",(E11/E10)*1000)</f>
        <v>85992.7886574137</v>
      </c>
      <c r="F12" s="15">
        <f t="shared" si="2"/>
        <v>93527.02916460701</v>
      </c>
      <c r="G12" s="15">
        <f t="shared" si="2"/>
        <v>90698.88386011543</v>
      </c>
      <c r="H12" s="15">
        <f t="shared" si="2"/>
        <v>85818.84430727024</v>
      </c>
      <c r="I12" s="24">
        <f t="shared" si="2"/>
        <v>90895.7654723127</v>
      </c>
      <c r="J12" s="32">
        <f t="shared" si="2"/>
        <v>89691.67158247695</v>
      </c>
      <c r="K12" s="28">
        <f t="shared" si="2"/>
        <v>87006.78751821455</v>
      </c>
      <c r="L12" s="15">
        <f t="shared" si="2"/>
        <v>83899.54427402363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85654.68006345848</v>
      </c>
      <c r="R12" s="28">
        <f t="shared" si="2"/>
        <v>88614.34291151112</v>
      </c>
      <c r="S12" s="2"/>
    </row>
    <row r="13" spans="1:19" ht="13.5" customHeight="1">
      <c r="A13" s="108" t="s">
        <v>40</v>
      </c>
      <c r="B13" s="53" t="s">
        <v>9</v>
      </c>
      <c r="C13" s="53" t="s">
        <v>1</v>
      </c>
      <c r="D13" s="19">
        <f>'P合計'!D13+'B合計'!D13+'液化石油ガス'!D13</f>
        <v>161887</v>
      </c>
      <c r="E13" s="14">
        <f>'P合計'!E13+'B合計'!E13+'液化石油ガス'!E13</f>
        <v>229931</v>
      </c>
      <c r="F13" s="14">
        <f>'P合計'!F13+'B合計'!F13+'液化石油ガス'!F13</f>
        <v>318690</v>
      </c>
      <c r="G13" s="14">
        <f>'P合計'!G13+'B合計'!G13+'液化石油ガス'!G13</f>
        <v>211581</v>
      </c>
      <c r="H13" s="14">
        <f>'P合計'!H13+'B合計'!H13+'液化石油ガス'!H13</f>
        <v>276583</v>
      </c>
      <c r="I13" s="23">
        <f>'P合計'!I13+'B合計'!I13+'液化石油ガス'!I13</f>
        <v>294741</v>
      </c>
      <c r="J13" s="31">
        <f>SUM(D13:I13)</f>
        <v>1493413</v>
      </c>
      <c r="K13" s="27">
        <f>'P合計'!K13+'B合計'!K13+'液化石油ガス'!K13</f>
        <v>274328</v>
      </c>
      <c r="L13" s="14">
        <f>'P合計'!L13+'B合計'!L13+'液化石油ガス'!L13</f>
        <v>187758</v>
      </c>
      <c r="M13" s="14">
        <f>'P合計'!M13+'B合計'!M13+'液化石油ガス'!M13</f>
        <v>0</v>
      </c>
      <c r="N13" s="14">
        <f>'P合計'!N13+'B合計'!N13+'液化石油ガス'!N13</f>
        <v>0</v>
      </c>
      <c r="O13" s="14">
        <f>'P合計'!O13+'B合計'!O13+'液化石油ガス'!O13</f>
        <v>0</v>
      </c>
      <c r="P13" s="23">
        <f>'P合計'!P13+'B合計'!P13+'液化石油ガス'!P13</f>
        <v>0</v>
      </c>
      <c r="Q13" s="31">
        <f>'P合計'!Q13+'B合計'!Q13+'液化石油ガス'!Q13</f>
        <v>462086</v>
      </c>
      <c r="R13" s="27">
        <f>'P合計'!R13+'B合計'!R13+'液化石油ガス'!R13</f>
        <v>1955499</v>
      </c>
      <c r="S13" s="2"/>
    </row>
    <row r="14" spans="1:19" ht="13.5" customHeight="1">
      <c r="A14" s="109"/>
      <c r="B14" s="53" t="s">
        <v>10</v>
      </c>
      <c r="C14" s="53" t="s">
        <v>2</v>
      </c>
      <c r="D14" s="21">
        <f>'P合計'!D14+'B合計'!D14+'液化石油ガス'!D14</f>
        <v>14722004</v>
      </c>
      <c r="E14" s="16">
        <f>'P合計'!E14+'B合計'!E14+'液化石油ガス'!E14</f>
        <v>20443414</v>
      </c>
      <c r="F14" s="16">
        <f>'P合計'!F14+'B合計'!F14+'液化石油ガス'!F14</f>
        <v>28955169</v>
      </c>
      <c r="G14" s="16">
        <f>'P合計'!G14+'B合計'!G14+'液化石油ガス'!G14</f>
        <v>19372202</v>
      </c>
      <c r="H14" s="16">
        <f>'P合計'!H14+'B合計'!H14+'液化石油ガス'!H14</f>
        <v>24871659</v>
      </c>
      <c r="I14" s="25">
        <f>'P合計'!I14+'B合計'!I14+'液化石油ガス'!I14</f>
        <v>26257483</v>
      </c>
      <c r="J14" s="31">
        <f>SUM(D14:I14)</f>
        <v>134621931</v>
      </c>
      <c r="K14" s="29">
        <f>'P合計'!K14+'B合計'!K14+'液化石油ガス'!K14</f>
        <v>24458615</v>
      </c>
      <c r="L14" s="16">
        <f>'P合計'!L14+'B合計'!L14+'液化石油ガス'!L14</f>
        <v>16089451</v>
      </c>
      <c r="M14" s="16">
        <f>'P合計'!M14+'B合計'!M14+'液化石油ガス'!M14</f>
        <v>0</v>
      </c>
      <c r="N14" s="16">
        <f>'P合計'!N14+'B合計'!N14+'液化石油ガス'!N14</f>
        <v>0</v>
      </c>
      <c r="O14" s="16">
        <f>'P合計'!O14+'B合計'!O14+'液化石油ガス'!O14</f>
        <v>0</v>
      </c>
      <c r="P14" s="25">
        <f>'P合計'!P14+'B合計'!P14+'液化石油ガス'!P14</f>
        <v>0</v>
      </c>
      <c r="Q14" s="33">
        <f>'P合計'!Q14+'B合計'!Q14+'液化石油ガス'!Q14</f>
        <v>40548066</v>
      </c>
      <c r="R14" s="29">
        <f>'P合計'!R14+'B合計'!R14+'液化石油ガス'!R14</f>
        <v>175169997</v>
      </c>
      <c r="S14" s="2"/>
    </row>
    <row r="15" spans="1:19" ht="13.5" customHeight="1" thickBot="1">
      <c r="A15" s="110"/>
      <c r="B15" s="54" t="s">
        <v>18</v>
      </c>
      <c r="C15" s="55" t="s">
        <v>3</v>
      </c>
      <c r="D15" s="20">
        <f>IF(OR(D13=0,D14=0)," ",(D14/D13)*1000)</f>
        <v>90940.00135897263</v>
      </c>
      <c r="E15" s="15">
        <f aca="true" t="shared" si="3" ref="E15:R15">IF(OR(E13=0,E14=0)," ",(E14/E13)*1000)</f>
        <v>88911.08202025825</v>
      </c>
      <c r="F15" s="15">
        <f t="shared" si="3"/>
        <v>90856.84834792432</v>
      </c>
      <c r="G15" s="15">
        <f t="shared" si="3"/>
        <v>91559.27044488872</v>
      </c>
      <c r="H15" s="15">
        <f t="shared" si="3"/>
        <v>89924.75676379244</v>
      </c>
      <c r="I15" s="24">
        <f t="shared" si="3"/>
        <v>89086.63199215583</v>
      </c>
      <c r="J15" s="32">
        <f t="shared" si="3"/>
        <v>90143.80549787634</v>
      </c>
      <c r="K15" s="28">
        <f t="shared" si="3"/>
        <v>89158.28861800472</v>
      </c>
      <c r="L15" s="15">
        <f t="shared" si="3"/>
        <v>85692.49246370327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>
        <f t="shared" si="3"/>
        <v>87750.04219993681</v>
      </c>
      <c r="R15" s="28">
        <f t="shared" si="3"/>
        <v>89578.1572887534</v>
      </c>
      <c r="S15" s="2"/>
    </row>
    <row r="16" spans="1:19" ht="13.5" customHeight="1">
      <c r="A16" s="108" t="s">
        <v>23</v>
      </c>
      <c r="B16" s="53" t="s">
        <v>9</v>
      </c>
      <c r="C16" s="53" t="s">
        <v>1</v>
      </c>
      <c r="D16" s="19">
        <f>'P合計'!D16+'B合計'!D16+'液化石油ガス'!D16</f>
        <v>142189</v>
      </c>
      <c r="E16" s="14">
        <f>'P合計'!E16+'B合計'!E16+'液化石油ガス'!E16</f>
        <v>391443</v>
      </c>
      <c r="F16" s="14">
        <f>'P合計'!F16+'B合計'!F16+'液化石油ガス'!F16</f>
        <v>95418</v>
      </c>
      <c r="G16" s="14">
        <f>'P合計'!G16+'B合計'!G16+'液化石油ガス'!G16</f>
        <v>158485</v>
      </c>
      <c r="H16" s="14">
        <f>'P合計'!H16+'B合計'!H16+'液化石油ガス'!H16</f>
        <v>240733</v>
      </c>
      <c r="I16" s="23">
        <f>'P合計'!I16+'B合計'!I16+'液化石油ガス'!I16</f>
        <v>294533</v>
      </c>
      <c r="J16" s="31">
        <f>SUM(D16:I16)</f>
        <v>1322801</v>
      </c>
      <c r="K16" s="27">
        <f>'P合計'!K16+'B合計'!K16+'液化石油ガス'!K16</f>
        <v>138688</v>
      </c>
      <c r="L16" s="14">
        <f>'P合計'!L16+'B合計'!L16+'液化石油ガス'!L16</f>
        <v>247765</v>
      </c>
      <c r="M16" s="14">
        <f>'P合計'!M16+'B合計'!M16+'液化石油ガス'!M16</f>
        <v>0</v>
      </c>
      <c r="N16" s="14">
        <f>'P合計'!N16+'B合計'!N16+'液化石油ガス'!N16</f>
        <v>0</v>
      </c>
      <c r="O16" s="14">
        <f>'P合計'!O16+'B合計'!O16+'液化石油ガス'!O16</f>
        <v>0</v>
      </c>
      <c r="P16" s="23">
        <f>'P合計'!P16+'B合計'!P16+'液化石油ガス'!P16</f>
        <v>0</v>
      </c>
      <c r="Q16" s="31">
        <f>'P合計'!Q16+'B合計'!Q16+'液化石油ガス'!Q16</f>
        <v>386453</v>
      </c>
      <c r="R16" s="27">
        <f>'P合計'!R16+'B合計'!R16+'液化石油ガス'!R16</f>
        <v>1709254</v>
      </c>
      <c r="S16" s="2"/>
    </row>
    <row r="17" spans="1:19" ht="13.5" customHeight="1">
      <c r="A17" s="109"/>
      <c r="B17" s="53" t="s">
        <v>10</v>
      </c>
      <c r="C17" s="53" t="s">
        <v>2</v>
      </c>
      <c r="D17" s="19">
        <f>'P合計'!D17+'B合計'!D17+'液化石油ガス'!D17</f>
        <v>12723703</v>
      </c>
      <c r="E17" s="14">
        <f>'P合計'!E17+'B合計'!E17+'液化石油ガス'!E17</f>
        <v>34756727</v>
      </c>
      <c r="F17" s="14">
        <f>'P合計'!F17+'B合計'!F17+'液化石油ガス'!F17</f>
        <v>8468569</v>
      </c>
      <c r="G17" s="14">
        <f>'P合計'!G17+'B合計'!G17+'液化石油ガス'!G17</f>
        <v>14189147</v>
      </c>
      <c r="H17" s="14">
        <f>'P合計'!H17+'B合計'!H17+'液化石油ガス'!H17</f>
        <v>21492891</v>
      </c>
      <c r="I17" s="23">
        <f>'P合計'!I17+'B合計'!I17+'液化石油ガス'!I17</f>
        <v>26017204</v>
      </c>
      <c r="J17" s="31">
        <f>SUM(D17:I17)</f>
        <v>117648241</v>
      </c>
      <c r="K17" s="27">
        <f>'P合計'!K17+'B合計'!K17+'液化石油ガス'!K17</f>
        <v>12205487</v>
      </c>
      <c r="L17" s="14">
        <f>'P合計'!L17+'B合計'!L17+'液化石油ガス'!L17</f>
        <v>20446502</v>
      </c>
      <c r="M17" s="14">
        <f>'P合計'!M17+'B合計'!M17+'液化石油ガス'!M17</f>
        <v>0</v>
      </c>
      <c r="N17" s="14">
        <f>'P合計'!N17+'B合計'!N17+'液化石油ガス'!N17</f>
        <v>0</v>
      </c>
      <c r="O17" s="14">
        <f>'P合計'!O17+'B合計'!O17+'液化石油ガス'!O17</f>
        <v>0</v>
      </c>
      <c r="P17" s="23">
        <f>'P合計'!P17+'B合計'!P17+'液化石油ガス'!P17</f>
        <v>0</v>
      </c>
      <c r="Q17" s="31">
        <f>'P合計'!Q17+'B合計'!Q17+'液化石油ガス'!Q17</f>
        <v>32651989</v>
      </c>
      <c r="R17" s="27">
        <f>'P合計'!R17+'B合計'!R17+'液化石油ガス'!R17</f>
        <v>150300230</v>
      </c>
      <c r="S17" s="2"/>
    </row>
    <row r="18" spans="1:19" ht="13.5" customHeight="1" thickBot="1">
      <c r="A18" s="110"/>
      <c r="B18" s="54" t="s">
        <v>18</v>
      </c>
      <c r="C18" s="55" t="s">
        <v>3</v>
      </c>
      <c r="D18" s="20">
        <f>IF(OR(D16=0,D17=0)," ",(D17/D16)*1000)</f>
        <v>89484.43972459192</v>
      </c>
      <c r="E18" s="15">
        <f aca="true" t="shared" si="4" ref="E18:R18">IF(OR(E16=0,E17=0)," ",(E17/E16)*1000)</f>
        <v>88791.28506576947</v>
      </c>
      <c r="F18" s="15">
        <f t="shared" si="4"/>
        <v>88752.32136494163</v>
      </c>
      <c r="G18" s="15">
        <f t="shared" si="4"/>
        <v>89529.90503833171</v>
      </c>
      <c r="H18" s="15">
        <f t="shared" si="4"/>
        <v>89281.03334399522</v>
      </c>
      <c r="I18" s="24">
        <f t="shared" si="4"/>
        <v>88333.74868011395</v>
      </c>
      <c r="J18" s="32">
        <f t="shared" si="4"/>
        <v>88938.73001305564</v>
      </c>
      <c r="K18" s="28">
        <f t="shared" si="4"/>
        <v>88006.79943470236</v>
      </c>
      <c r="L18" s="15">
        <f t="shared" si="4"/>
        <v>82523.77050834459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>
        <f t="shared" si="4"/>
        <v>84491.48796878275</v>
      </c>
      <c r="R18" s="28">
        <f t="shared" si="4"/>
        <v>87933.2328606515</v>
      </c>
      <c r="S18" s="2"/>
    </row>
    <row r="19" spans="1:19" ht="13.5" customHeight="1">
      <c r="A19" s="108" t="s">
        <v>21</v>
      </c>
      <c r="B19" s="53" t="s">
        <v>9</v>
      </c>
      <c r="C19" s="53" t="s">
        <v>1</v>
      </c>
      <c r="D19" s="19">
        <f>'P合計'!D19+'B合計'!D19+'液化石油ガス'!D19</f>
        <v>78678</v>
      </c>
      <c r="E19" s="14">
        <f>'P合計'!E19+'B合計'!E19+'液化石油ガス'!E19</f>
        <v>57364</v>
      </c>
      <c r="F19" s="14">
        <f>'P合計'!F19+'B合計'!F19+'液化石油ガス'!F19</f>
        <v>80014</v>
      </c>
      <c r="G19" s="14">
        <f>'P合計'!G19+'B合計'!G19+'液化石油ガス'!G19</f>
        <v>152571</v>
      </c>
      <c r="H19" s="14">
        <f>'P合計'!H19+'B合計'!H19+'液化石油ガス'!H19</f>
        <v>22155</v>
      </c>
      <c r="I19" s="23">
        <f>'P合計'!I19+'B合計'!I19+'液化石油ガス'!I19</f>
        <v>44815</v>
      </c>
      <c r="J19" s="31">
        <f>SUM(D19:I19)</f>
        <v>435597</v>
      </c>
      <c r="K19" s="27">
        <f>'P合計'!K19+'B合計'!K19+'液化石油ガス'!K19</f>
        <v>41288</v>
      </c>
      <c r="L19" s="14">
        <f>'P合計'!L19+'B合計'!L19+'液化石油ガス'!L19</f>
        <v>49990</v>
      </c>
      <c r="M19" s="14">
        <f>'P合計'!M19+'B合計'!M19+'液化石油ガス'!M19</f>
        <v>0</v>
      </c>
      <c r="N19" s="14">
        <f>'P合計'!N19+'B合計'!N19+'液化石油ガス'!N19</f>
        <v>0</v>
      </c>
      <c r="O19" s="14">
        <f>'P合計'!O19+'B合計'!O19+'液化石油ガス'!O19</f>
        <v>0</v>
      </c>
      <c r="P19" s="23">
        <f>'P合計'!P19+'B合計'!P19+'液化石油ガス'!P19</f>
        <v>0</v>
      </c>
      <c r="Q19" s="31">
        <f>'P合計'!Q19+'B合計'!Q19+'液化石油ガス'!Q19</f>
        <v>91278</v>
      </c>
      <c r="R19" s="27">
        <f>'P合計'!R19+'B合計'!R19+'液化石油ガス'!R19</f>
        <v>526875</v>
      </c>
      <c r="S19" s="2"/>
    </row>
    <row r="20" spans="1:19" ht="13.5" customHeight="1">
      <c r="A20" s="109"/>
      <c r="B20" s="53" t="s">
        <v>10</v>
      </c>
      <c r="C20" s="53" t="s">
        <v>2</v>
      </c>
      <c r="D20" s="19">
        <f>'P合計'!D20+'B合計'!D20+'液化石油ガス'!D20</f>
        <v>7300677</v>
      </c>
      <c r="E20" s="14">
        <f>'P合計'!E20+'B合計'!E20+'液化石油ガス'!E20</f>
        <v>5028707</v>
      </c>
      <c r="F20" s="14">
        <f>'P合計'!F20+'B合計'!F20+'液化石油ガス'!F20</f>
        <v>7233041</v>
      </c>
      <c r="G20" s="14">
        <f>'P合計'!G20+'B合計'!G20+'液化石油ガス'!G20</f>
        <v>14022846</v>
      </c>
      <c r="H20" s="14">
        <f>'P合計'!H20+'B合計'!H20+'液化石油ガス'!H20</f>
        <v>1969797</v>
      </c>
      <c r="I20" s="23">
        <f>'P合計'!I20+'B合計'!I20+'液化石油ガス'!I20</f>
        <v>3957429</v>
      </c>
      <c r="J20" s="31">
        <f>SUM(D20:I20)</f>
        <v>39512497</v>
      </c>
      <c r="K20" s="27">
        <f>'P合計'!K20+'B合計'!K20+'液化石油ガス'!K20</f>
        <v>3615377</v>
      </c>
      <c r="L20" s="14">
        <f>'P合計'!L20+'B合計'!L20+'液化石油ガス'!L20</f>
        <v>4285383</v>
      </c>
      <c r="M20" s="14">
        <f>'P合計'!M20+'B合計'!M20+'液化石油ガス'!M20</f>
        <v>0</v>
      </c>
      <c r="N20" s="14">
        <f>'P合計'!N20+'B合計'!N20+'液化石油ガス'!N20</f>
        <v>0</v>
      </c>
      <c r="O20" s="14">
        <f>'P合計'!O20+'B合計'!O20+'液化石油ガス'!O20</f>
        <v>0</v>
      </c>
      <c r="P20" s="23">
        <f>'P合計'!P20+'B合計'!P20+'液化石油ガス'!P20</f>
        <v>0</v>
      </c>
      <c r="Q20" s="31">
        <f>'P合計'!Q20+'B合計'!Q20+'液化石油ガス'!Q20</f>
        <v>7900760</v>
      </c>
      <c r="R20" s="27">
        <f>'P合計'!R20+'B合計'!R20+'液化石油ガス'!R20</f>
        <v>47413257</v>
      </c>
      <c r="S20" s="2"/>
    </row>
    <row r="21" spans="1:19" ht="13.5" customHeight="1" thickBot="1">
      <c r="A21" s="110"/>
      <c r="B21" s="54" t="s">
        <v>18</v>
      </c>
      <c r="C21" s="55" t="s">
        <v>3</v>
      </c>
      <c r="D21" s="20">
        <f>IF(OR(D19=0,D20=0)," ",(D20/D19)*1000)</f>
        <v>92791.8477846412</v>
      </c>
      <c r="E21" s="15">
        <f aca="true" t="shared" si="5" ref="E21:R21">IF(OR(E19=0,E20=0)," ",(E20/E19)*1000)</f>
        <v>87663.11624015062</v>
      </c>
      <c r="F21" s="15">
        <f t="shared" si="5"/>
        <v>90397.19299122653</v>
      </c>
      <c r="G21" s="15">
        <f t="shared" si="5"/>
        <v>91910.29750083569</v>
      </c>
      <c r="H21" s="15">
        <f t="shared" si="5"/>
        <v>88909.81719702098</v>
      </c>
      <c r="I21" s="24">
        <f t="shared" si="5"/>
        <v>88305.9020417271</v>
      </c>
      <c r="J21" s="32">
        <f t="shared" si="5"/>
        <v>90708.83637857928</v>
      </c>
      <c r="K21" s="28">
        <f t="shared" si="5"/>
        <v>87564.83724084479</v>
      </c>
      <c r="L21" s="15">
        <f t="shared" si="5"/>
        <v>85724.8049609922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>
        <f t="shared" si="5"/>
        <v>86557.11124257762</v>
      </c>
      <c r="R21" s="28">
        <f t="shared" si="5"/>
        <v>89989.5743772242</v>
      </c>
      <c r="S21" s="2"/>
    </row>
    <row r="22" spans="1:19" ht="13.5" customHeight="1">
      <c r="A22" s="108" t="s">
        <v>39</v>
      </c>
      <c r="B22" s="53" t="s">
        <v>9</v>
      </c>
      <c r="C22" s="53" t="s">
        <v>1</v>
      </c>
      <c r="D22" s="19">
        <f>'P合計'!D22+'B合計'!D22+'液化石油ガス'!D22</f>
        <v>0</v>
      </c>
      <c r="E22" s="14">
        <f>'P合計'!E22+'B合計'!E22+'液化石油ガス'!E22</f>
        <v>0</v>
      </c>
      <c r="F22" s="14">
        <f>'P合計'!F22+'B合計'!F22+'液化石油ガス'!F22</f>
        <v>0</v>
      </c>
      <c r="G22" s="14">
        <f>'P合計'!G22+'B合計'!G22+'液化石油ガス'!G22</f>
        <v>0</v>
      </c>
      <c r="H22" s="14">
        <f>'P合計'!H22+'B合計'!H22+'液化石油ガス'!H22</f>
        <v>0</v>
      </c>
      <c r="I22" s="23">
        <f>'P合計'!I22+'B合計'!I22+'液化石油ガス'!I22</f>
        <v>22412</v>
      </c>
      <c r="J22" s="31">
        <f>SUM(D22:I22)</f>
        <v>22412</v>
      </c>
      <c r="K22" s="27">
        <f>'P合計'!K22+'B合計'!K22+'液化石油ガス'!K22</f>
        <v>0</v>
      </c>
      <c r="L22" s="14">
        <f>'P合計'!L22+'B合計'!L22+'液化石油ガス'!L22</f>
        <v>0</v>
      </c>
      <c r="M22" s="14">
        <f>'P合計'!M22+'B合計'!M22+'液化石油ガス'!M22</f>
        <v>0</v>
      </c>
      <c r="N22" s="14">
        <f>'P合計'!N22+'B合計'!N22+'液化石油ガス'!N22</f>
        <v>0</v>
      </c>
      <c r="O22" s="14">
        <f>'P合計'!O22+'B合計'!O22+'液化石油ガス'!O22</f>
        <v>0</v>
      </c>
      <c r="P22" s="23">
        <f>'P合計'!P22+'B合計'!P22+'液化石油ガス'!P22</f>
        <v>0</v>
      </c>
      <c r="Q22" s="31">
        <f>'P合計'!Q22+'B合計'!Q22+'液化石油ガス'!Q22</f>
        <v>0</v>
      </c>
      <c r="R22" s="27">
        <f>'P合計'!R22+'B合計'!R22+'液化石油ガス'!R22</f>
        <v>22412</v>
      </c>
      <c r="S22" s="2"/>
    </row>
    <row r="23" spans="1:19" ht="13.5" customHeight="1">
      <c r="A23" s="109"/>
      <c r="B23" s="53" t="s">
        <v>10</v>
      </c>
      <c r="C23" s="53" t="s">
        <v>2</v>
      </c>
      <c r="D23" s="19">
        <f>'P合計'!D23+'B合計'!D23+'液化石油ガス'!D23</f>
        <v>0</v>
      </c>
      <c r="E23" s="14">
        <f>'P合計'!E23+'B合計'!E23+'液化石油ガス'!E23</f>
        <v>0</v>
      </c>
      <c r="F23" s="14">
        <f>'P合計'!F23+'B合計'!F23+'液化石油ガス'!F23</f>
        <v>0</v>
      </c>
      <c r="G23" s="14">
        <f>'P合計'!G23+'B合計'!G23+'液化石油ガス'!G23</f>
        <v>0</v>
      </c>
      <c r="H23" s="14">
        <f>'P合計'!H23+'B合計'!H23+'液化石油ガス'!H23</f>
        <v>0</v>
      </c>
      <c r="I23" s="23">
        <f>'P合計'!I23+'B合計'!I23+'液化石油ガス'!I23</f>
        <v>1894823</v>
      </c>
      <c r="J23" s="31">
        <f>SUM(D23:I23)</f>
        <v>1894823</v>
      </c>
      <c r="K23" s="27">
        <f>'P合計'!K23+'B合計'!K23+'液化石油ガス'!K23</f>
        <v>0</v>
      </c>
      <c r="L23" s="14">
        <f>'P合計'!L23+'B合計'!L23+'液化石油ガス'!L23</f>
        <v>0</v>
      </c>
      <c r="M23" s="14">
        <f>'P合計'!M23+'B合計'!M23+'液化石油ガス'!M23</f>
        <v>0</v>
      </c>
      <c r="N23" s="14">
        <f>'P合計'!N23+'B合計'!N23+'液化石油ガス'!N23</f>
        <v>0</v>
      </c>
      <c r="O23" s="14">
        <f>'P合計'!O23+'B合計'!O23+'液化石油ガス'!O23</f>
        <v>0</v>
      </c>
      <c r="P23" s="23">
        <f>'P合計'!P23+'B合計'!P23+'液化石油ガス'!P23</f>
        <v>0</v>
      </c>
      <c r="Q23" s="31">
        <f>'P合計'!Q23+'B合計'!Q23+'液化石油ガス'!Q23</f>
        <v>0</v>
      </c>
      <c r="R23" s="27">
        <f>'P合計'!R23+'B合計'!R23+'液化石油ガス'!R23</f>
        <v>1894823</v>
      </c>
      <c r="S23" s="2"/>
    </row>
    <row r="24" spans="1:19" ht="13.5" customHeight="1" thickBot="1">
      <c r="A24" s="110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84545.0205247189</v>
      </c>
      <c r="S24" s="2"/>
    </row>
    <row r="25" spans="1:19" ht="13.5" customHeight="1">
      <c r="A25" s="108" t="s">
        <v>22</v>
      </c>
      <c r="B25" s="53" t="s">
        <v>9</v>
      </c>
      <c r="C25" s="53" t="s">
        <v>1</v>
      </c>
      <c r="D25" s="19">
        <f>'P合計'!D25+'B合計'!D25+'液化石油ガス'!D25</f>
        <v>46277</v>
      </c>
      <c r="E25" s="14">
        <f>'P合計'!E25+'B合計'!E25+'液化石油ガス'!E25</f>
        <v>21205</v>
      </c>
      <c r="F25" s="14">
        <f>'P合計'!F25+'B合計'!F25+'液化石油ガス'!F25</f>
        <v>0</v>
      </c>
      <c r="G25" s="14">
        <f>'P合計'!G25+'B合計'!G25+'液化石油ガス'!G25</f>
        <v>20879</v>
      </c>
      <c r="H25" s="14">
        <f>'P合計'!H25+'B合計'!H25+'液化石油ガス'!H25</f>
        <v>23061</v>
      </c>
      <c r="I25" s="23">
        <f>'P合計'!I25+'B合計'!I25+'液化石油ガス'!I25</f>
        <v>0</v>
      </c>
      <c r="J25" s="31">
        <f>SUM(D25:I25)</f>
        <v>111422</v>
      </c>
      <c r="K25" s="27">
        <f>'P合計'!K25+'B合計'!K25+'液化石油ガス'!K25</f>
        <v>0</v>
      </c>
      <c r="L25" s="14">
        <f>'P合計'!L25+'B合計'!L25+'液化石油ガス'!L25</f>
        <v>45022</v>
      </c>
      <c r="M25" s="14">
        <f>'P合計'!M25+'B合計'!M25+'液化石油ガス'!M25</f>
        <v>0</v>
      </c>
      <c r="N25" s="14">
        <f>'P合計'!N25+'B合計'!N25+'液化石油ガス'!N25</f>
        <v>0</v>
      </c>
      <c r="O25" s="14">
        <f>'P合計'!O25+'B合計'!O25+'液化石油ガス'!O25</f>
        <v>0</v>
      </c>
      <c r="P25" s="23">
        <f>'P合計'!P25+'B合計'!P25+'液化石油ガス'!P25</f>
        <v>0</v>
      </c>
      <c r="Q25" s="31">
        <f>'P合計'!Q25+'B合計'!Q25+'液化石油ガス'!Q25</f>
        <v>45022</v>
      </c>
      <c r="R25" s="27">
        <f>'P合計'!R25+'B合計'!R25+'液化石油ガス'!R25</f>
        <v>156444</v>
      </c>
      <c r="S25" s="2"/>
    </row>
    <row r="26" spans="1:19" ht="13.5" customHeight="1">
      <c r="A26" s="109"/>
      <c r="B26" s="53" t="s">
        <v>10</v>
      </c>
      <c r="C26" s="53" t="s">
        <v>2</v>
      </c>
      <c r="D26" s="19">
        <f>'P合計'!D26+'B合計'!D26+'液化石油ガス'!D26</f>
        <v>4049007</v>
      </c>
      <c r="E26" s="14">
        <f>'P合計'!E26+'B合計'!E26+'液化石油ガス'!E26</f>
        <v>1747769</v>
      </c>
      <c r="F26" s="14">
        <f>'P合計'!F26+'B合計'!F26+'液化石油ガス'!F26</f>
        <v>0</v>
      </c>
      <c r="G26" s="14">
        <f>'P合計'!G26+'B合計'!G26+'液化石油ガス'!G26</f>
        <v>1930061</v>
      </c>
      <c r="H26" s="14">
        <f>'P合計'!H26+'B合計'!H26+'液化石油ガス'!H26</f>
        <v>2112296</v>
      </c>
      <c r="I26" s="23">
        <f>'P合計'!I26+'B合計'!I26+'液化石油ガス'!I26</f>
        <v>0</v>
      </c>
      <c r="J26" s="31">
        <f>SUM(D26:I26)</f>
        <v>9839133</v>
      </c>
      <c r="K26" s="27">
        <f>'P合計'!K26+'B合計'!K26+'液化石油ガス'!K26</f>
        <v>0</v>
      </c>
      <c r="L26" s="14">
        <f>'P合計'!L26+'B合計'!L26+'液化石油ガス'!L26</f>
        <v>3907035</v>
      </c>
      <c r="M26" s="14">
        <f>'P合計'!M26+'B合計'!M26+'液化石油ガス'!M26</f>
        <v>0</v>
      </c>
      <c r="N26" s="14">
        <f>'P合計'!N26+'B合計'!N26+'液化石油ガス'!N26</f>
        <v>0</v>
      </c>
      <c r="O26" s="14">
        <f>'P合計'!O26+'B合計'!O26+'液化石油ガス'!O26</f>
        <v>0</v>
      </c>
      <c r="P26" s="23">
        <f>'P合計'!P26+'B合計'!P26+'液化石油ガス'!P26</f>
        <v>0</v>
      </c>
      <c r="Q26" s="31">
        <f>'P合計'!Q26+'B合計'!Q26+'液化石油ガス'!Q26</f>
        <v>3907035</v>
      </c>
      <c r="R26" s="27">
        <f>'P合計'!R26+'B合計'!R26+'液化石油ガス'!R26</f>
        <v>13746168</v>
      </c>
      <c r="S26" s="2"/>
    </row>
    <row r="27" spans="1:19" ht="13.5" customHeight="1" thickBot="1">
      <c r="A27" s="110"/>
      <c r="B27" s="54" t="s">
        <v>18</v>
      </c>
      <c r="C27" s="55" t="s">
        <v>3</v>
      </c>
      <c r="D27" s="20">
        <f>IF(OR(D25=0,D26=0)," ",(D26/D25)*1000)</f>
        <v>87495.01912397088</v>
      </c>
      <c r="E27" s="15">
        <f aca="true" t="shared" si="7" ref="E27:R27">IF(OR(E25=0,E26=0)," ",(E26/E25)*1000)</f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>
        <f t="shared" si="7"/>
        <v>86780.57394162854</v>
      </c>
      <c r="R27" s="28">
        <f t="shared" si="7"/>
        <v>87866.38030221677</v>
      </c>
      <c r="S27" s="2"/>
    </row>
    <row r="28" spans="1:19" ht="13.5" customHeight="1">
      <c r="A28" s="108" t="s">
        <v>49</v>
      </c>
      <c r="B28" s="53" t="s">
        <v>9</v>
      </c>
      <c r="C28" s="53" t="s">
        <v>1</v>
      </c>
      <c r="D28" s="19">
        <f>'P合計'!D28+'B合計'!D28+'液化石油ガス'!D28</f>
        <v>0</v>
      </c>
      <c r="E28" s="14">
        <f>'P合計'!E28+'B合計'!E28+'液化石油ガス'!E28</f>
        <v>22246</v>
      </c>
      <c r="F28" s="14">
        <f>'P合計'!F28+'B合計'!F28+'液化石油ガス'!F28</f>
        <v>0</v>
      </c>
      <c r="G28" s="14">
        <f>'P合計'!G28+'B合計'!G28+'液化石油ガス'!G28</f>
        <v>0</v>
      </c>
      <c r="H28" s="14">
        <f>'P合計'!H28+'B合計'!H28+'液化石油ガス'!H28</f>
        <v>0</v>
      </c>
      <c r="I28" s="23">
        <f>'P合計'!I28+'B合計'!I28+'液化石油ガス'!I28</f>
        <v>0</v>
      </c>
      <c r="J28" s="31">
        <f>SUM(D28:I28)</f>
        <v>22246</v>
      </c>
      <c r="K28" s="27">
        <f>'P合計'!K28+'B合計'!K28+'液化石油ガス'!K28</f>
        <v>0</v>
      </c>
      <c r="L28" s="14">
        <f>'P合計'!L28+'B合計'!L28+'液化石油ガス'!L28</f>
        <v>0</v>
      </c>
      <c r="M28" s="14">
        <f>'P合計'!M28+'B合計'!M28+'液化石油ガス'!M28</f>
        <v>0</v>
      </c>
      <c r="N28" s="14">
        <f>'P合計'!N28+'B合計'!N28+'液化石油ガス'!N28</f>
        <v>0</v>
      </c>
      <c r="O28" s="14">
        <f>'P合計'!O28+'B合計'!O28+'液化石油ガス'!O28</f>
        <v>0</v>
      </c>
      <c r="P28" s="23">
        <f>'P合計'!P28+'B合計'!P28+'液化石油ガス'!P28</f>
        <v>0</v>
      </c>
      <c r="Q28" s="31">
        <f>'P合計'!Q28+'B合計'!Q28+'液化石油ガス'!Q28</f>
        <v>0</v>
      </c>
      <c r="R28" s="27">
        <f>'P合計'!R28+'B合計'!R28+'液化石油ガス'!R28</f>
        <v>22246</v>
      </c>
      <c r="S28" s="2"/>
    </row>
    <row r="29" spans="1:19" ht="13.5" customHeight="1">
      <c r="A29" s="109"/>
      <c r="B29" s="53" t="s">
        <v>10</v>
      </c>
      <c r="C29" s="53" t="s">
        <v>2</v>
      </c>
      <c r="D29" s="19">
        <f>'P合計'!D29+'B合計'!D29+'液化石油ガス'!D29</f>
        <v>0</v>
      </c>
      <c r="E29" s="14">
        <f>'P合計'!E29+'B合計'!E29+'液化石油ガス'!E29</f>
        <v>1918553</v>
      </c>
      <c r="F29" s="14">
        <f>'P合計'!F29+'B合計'!F29+'液化石油ガス'!F29</f>
        <v>0</v>
      </c>
      <c r="G29" s="14">
        <f>'P合計'!G29+'B合計'!G29+'液化石油ガス'!G29</f>
        <v>0</v>
      </c>
      <c r="H29" s="14">
        <f>'P合計'!H29+'B合計'!H29+'液化石油ガス'!H29</f>
        <v>0</v>
      </c>
      <c r="I29" s="23">
        <f>'P合計'!I29+'B合計'!I29+'液化石油ガス'!I29</f>
        <v>0</v>
      </c>
      <c r="J29" s="31">
        <f>SUM(D29:I29)</f>
        <v>1918553</v>
      </c>
      <c r="K29" s="27">
        <f>'P合計'!K29+'B合計'!K29+'液化石油ガス'!K29</f>
        <v>0</v>
      </c>
      <c r="L29" s="14">
        <f>'P合計'!L29+'B合計'!L29+'液化石油ガス'!L29</f>
        <v>0</v>
      </c>
      <c r="M29" s="14">
        <f>'P合計'!M29+'B合計'!M29+'液化石油ガス'!M29</f>
        <v>0</v>
      </c>
      <c r="N29" s="14">
        <f>'P合計'!N29+'B合計'!N29+'液化石油ガス'!N29</f>
        <v>0</v>
      </c>
      <c r="O29" s="14">
        <f>'P合計'!O29+'B合計'!O29+'液化石油ガス'!O29</f>
        <v>0</v>
      </c>
      <c r="P29" s="23">
        <f>'P合計'!P29+'B合計'!P29+'液化石油ガス'!P29</f>
        <v>0</v>
      </c>
      <c r="Q29" s="31">
        <f>'P合計'!Q29+'B合計'!Q29+'液化石油ガス'!Q29</f>
        <v>0</v>
      </c>
      <c r="R29" s="27">
        <f>'P合計'!R29+'B合計'!R29+'液化石油ガス'!R29</f>
        <v>1918553</v>
      </c>
      <c r="S29" s="2"/>
    </row>
    <row r="30" spans="1:19" ht="13.5" customHeight="1" thickBot="1">
      <c r="A30" s="110"/>
      <c r="B30" s="54" t="s">
        <v>18</v>
      </c>
      <c r="C30" s="55" t="s">
        <v>3</v>
      </c>
      <c r="D30" s="20" t="str">
        <f>IF(OR(D28=0,D29=0)," ",(D29/D28)*1000)</f>
        <v> </v>
      </c>
      <c r="E30" s="15">
        <f aca="true" t="shared" si="8" ref="E30:R30">IF(OR(E28=0,E29=0)," ",(E29/E28)*1000)</f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>
        <f t="shared" si="8"/>
        <v>86242.60541220893</v>
      </c>
      <c r="S30" s="2"/>
    </row>
    <row r="31" spans="1:19" ht="13.5" customHeight="1">
      <c r="A31" s="108" t="s">
        <v>52</v>
      </c>
      <c r="B31" s="53" t="s">
        <v>9</v>
      </c>
      <c r="C31" s="53" t="s">
        <v>1</v>
      </c>
      <c r="D31" s="43">
        <f>'P合計'!D31+'B合計'!D31+'液化石油ガス'!D31</f>
        <v>0</v>
      </c>
      <c r="E31" s="90">
        <f>'P合計'!E31+'B合計'!E31+'液化石油ガス'!E31</f>
        <v>0</v>
      </c>
      <c r="F31" s="90">
        <f>'P合計'!F31+'B合計'!F31+'液化石油ガス'!F31</f>
        <v>0</v>
      </c>
      <c r="G31" s="90">
        <f>'P合計'!G31+'B合計'!G31+'液化石油ガス'!G31</f>
        <v>0</v>
      </c>
      <c r="H31" s="90">
        <f>'P合計'!H31+'B合計'!H31+'液化石油ガス'!H31</f>
        <v>0</v>
      </c>
      <c r="I31" s="27">
        <f>'P合計'!I31+'B合計'!I31+'液化石油ガス'!I31</f>
        <v>0</v>
      </c>
      <c r="J31" s="31">
        <f>SUM(D31:I31)</f>
        <v>0</v>
      </c>
      <c r="K31" s="43">
        <f>'P合計'!K31+'B合計'!K31+'液化石油ガス'!K31</f>
        <v>0</v>
      </c>
      <c r="L31" s="90">
        <f>'P合計'!L31+'B合計'!L31+'液化石油ガス'!L31</f>
        <v>0</v>
      </c>
      <c r="M31" s="90">
        <f>'P合計'!M31+'B合計'!M31+'液化石油ガス'!M31</f>
        <v>0</v>
      </c>
      <c r="N31" s="90">
        <f>'P合計'!N31+'B合計'!N31+'液化石油ガス'!N31</f>
        <v>0</v>
      </c>
      <c r="O31" s="90">
        <f>'P合計'!O31+'B合計'!O31+'液化石油ガス'!O31</f>
        <v>0</v>
      </c>
      <c r="P31" s="91">
        <f>'P合計'!P31+'B合計'!P31+'液化石油ガス'!P31</f>
        <v>0</v>
      </c>
      <c r="Q31" s="31">
        <f>'P合計'!Q31+'B合計'!Q31+'液化石油ガス'!Q31</f>
        <v>0</v>
      </c>
      <c r="R31" s="27">
        <f>'P合計'!R31+'B合計'!R31+'液化石油ガス'!R31</f>
        <v>0</v>
      </c>
      <c r="S31" s="2"/>
    </row>
    <row r="32" spans="1:19" ht="13.5" customHeight="1">
      <c r="A32" s="109"/>
      <c r="B32" s="53" t="s">
        <v>10</v>
      </c>
      <c r="C32" s="53" t="s">
        <v>2</v>
      </c>
      <c r="D32" s="85">
        <f>'P合計'!D32+'B合計'!D32+'液化石油ガス'!D32</f>
        <v>0</v>
      </c>
      <c r="E32" s="16">
        <f>'P合計'!E32+'B合計'!E32+'液化石油ガス'!E32</f>
        <v>0</v>
      </c>
      <c r="F32" s="16">
        <f>'P合計'!F32+'B合計'!F32+'液化石油ガス'!F32</f>
        <v>0</v>
      </c>
      <c r="G32" s="16">
        <f>'P合計'!G32+'B合計'!G32+'液化石油ガス'!G32</f>
        <v>0</v>
      </c>
      <c r="H32" s="16">
        <f>'P合計'!H32+'B合計'!H32+'液化石油ガス'!H32</f>
        <v>0</v>
      </c>
      <c r="I32" s="29">
        <f>'P合計'!I32+'B合計'!I32+'液化石油ガス'!I32</f>
        <v>0</v>
      </c>
      <c r="J32" s="31">
        <f>SUM(D32:I32)</f>
        <v>0</v>
      </c>
      <c r="K32" s="85">
        <f>'P合計'!K32+'B合計'!K32+'液化石油ガス'!K32</f>
        <v>0</v>
      </c>
      <c r="L32" s="16">
        <f>'P合計'!L32+'B合計'!L32+'液化石油ガス'!L32</f>
        <v>0</v>
      </c>
      <c r="M32" s="16">
        <f>'P合計'!M32+'B合計'!M32+'液化石油ガス'!M32</f>
        <v>0</v>
      </c>
      <c r="N32" s="16">
        <f>'P合計'!N32+'B合計'!N32+'液化石油ガス'!N32</f>
        <v>0</v>
      </c>
      <c r="O32" s="16">
        <f>'P合計'!O32+'B合計'!O32+'液化石油ガス'!O32</f>
        <v>0</v>
      </c>
      <c r="P32" s="92">
        <f>'P合計'!P32+'B合計'!P32+'液化石油ガス'!P32</f>
        <v>0</v>
      </c>
      <c r="Q32" s="33">
        <f>'P合計'!Q32+'B合計'!Q32+'液化石油ガス'!Q32</f>
        <v>0</v>
      </c>
      <c r="R32" s="29">
        <f>'P合計'!R32+'B合計'!R32+'液化石油ガス'!R32</f>
        <v>0</v>
      </c>
      <c r="S32" s="2"/>
    </row>
    <row r="33" spans="1:19" ht="13.5" customHeight="1" thickBot="1">
      <c r="A33" s="110"/>
      <c r="B33" s="54" t="s">
        <v>18</v>
      </c>
      <c r="C33" s="55" t="s">
        <v>3</v>
      </c>
      <c r="D33" s="44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8" t="str">
        <f t="shared" si="9"/>
        <v> </v>
      </c>
      <c r="J33" s="32" t="str">
        <f t="shared" si="9"/>
        <v> </v>
      </c>
      <c r="K33" s="44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3" t="str">
        <f t="shared" si="9"/>
        <v> </v>
      </c>
      <c r="Q33" s="32" t="str">
        <f t="shared" si="9"/>
        <v> </v>
      </c>
      <c r="R33" s="28" t="str">
        <f t="shared" si="9"/>
        <v> </v>
      </c>
      <c r="S33" s="2"/>
    </row>
    <row r="34" spans="1:19" ht="13.5" customHeight="1">
      <c r="A34" s="108" t="s">
        <v>51</v>
      </c>
      <c r="B34" s="53" t="s">
        <v>9</v>
      </c>
      <c r="C34" s="53" t="s">
        <v>1</v>
      </c>
      <c r="D34" s="43">
        <f>'P合計'!D34+'B合計'!D34+'液化石油ガス'!D34</f>
        <v>44087</v>
      </c>
      <c r="E34" s="14">
        <f>'P合計'!E34+'B合計'!E34+'液化石油ガス'!E34</f>
        <v>88425</v>
      </c>
      <c r="F34" s="14">
        <f>'P合計'!F34+'B合計'!F34+'液化石油ガス'!F34</f>
        <v>128615</v>
      </c>
      <c r="G34" s="14">
        <f>'P合計'!G34+'B合計'!G34+'液化石油ガス'!G34</f>
        <v>227469</v>
      </c>
      <c r="H34" s="14">
        <f>'P合計'!H34+'B合計'!H34+'液化石油ガス'!H34</f>
        <v>134556</v>
      </c>
      <c r="I34" s="27">
        <f>'P合計'!I34+'B合計'!I34+'液化石油ガス'!I34</f>
        <v>54765</v>
      </c>
      <c r="J34" s="31">
        <f>SUM(D34:I34)</f>
        <v>677917</v>
      </c>
      <c r="K34" s="43">
        <f>'P合計'!K34+'B合計'!K34+'液化石油ガス'!K34</f>
        <v>150244</v>
      </c>
      <c r="L34" s="14">
        <f>'P合計'!L34+'B合計'!L34+'液化石油ガス'!L34</f>
        <v>125663</v>
      </c>
      <c r="M34" s="14">
        <f>'P合計'!M34+'B合計'!M34+'液化石油ガス'!M34</f>
        <v>0</v>
      </c>
      <c r="N34" s="14">
        <f>'P合計'!N34+'B合計'!N34+'液化石油ガス'!N34</f>
        <v>0</v>
      </c>
      <c r="O34" s="14">
        <f>'P合計'!O34+'B合計'!O34+'液化石油ガス'!O34</f>
        <v>0</v>
      </c>
      <c r="P34" s="94">
        <f>'P合計'!P34+'B合計'!P34+'液化石油ガス'!P34</f>
        <v>0</v>
      </c>
      <c r="Q34" s="31">
        <f>'P合計'!Q34+'B合計'!Q34+'液化石油ガス'!Q34</f>
        <v>275907</v>
      </c>
      <c r="R34" s="27">
        <f>'P合計'!R34+'B合計'!R34+'液化石油ガス'!R34</f>
        <v>953824</v>
      </c>
      <c r="S34" s="2"/>
    </row>
    <row r="35" spans="1:19" ht="13.5" customHeight="1">
      <c r="A35" s="109"/>
      <c r="B35" s="53" t="s">
        <v>10</v>
      </c>
      <c r="C35" s="53" t="s">
        <v>2</v>
      </c>
      <c r="D35" s="43">
        <f>'P合計'!D35+'B合計'!D35+'液化石油ガス'!D35</f>
        <v>3916904</v>
      </c>
      <c r="E35" s="14">
        <f>'P合計'!E35+'B合計'!E35+'液化石油ガス'!E35</f>
        <v>7355802</v>
      </c>
      <c r="F35" s="14">
        <f>'P合計'!F35+'B合計'!F35+'液化石油ガス'!F35</f>
        <v>11951033</v>
      </c>
      <c r="G35" s="14">
        <f>'P合計'!G35+'B合計'!G35+'液化石油ガス'!G35</f>
        <v>20299920</v>
      </c>
      <c r="H35" s="14">
        <f>'P合計'!H35+'B合計'!H35+'液化石油ガス'!H35</f>
        <v>12041461</v>
      </c>
      <c r="I35" s="27">
        <f>'P合計'!I35+'B合計'!I35+'液化石油ガス'!I35</f>
        <v>4742434</v>
      </c>
      <c r="J35" s="31">
        <f>SUM(D35:I35)</f>
        <v>60307554</v>
      </c>
      <c r="K35" s="43">
        <f>'P合計'!K35+'B合計'!K35+'液化石油ガス'!K35</f>
        <v>12929227</v>
      </c>
      <c r="L35" s="14">
        <f>'P合計'!L35+'B合計'!L35+'液化石油ガス'!L35</f>
        <v>9871226</v>
      </c>
      <c r="M35" s="14">
        <f>'P合計'!M35+'B合計'!M35+'液化石油ガス'!M35</f>
        <v>0</v>
      </c>
      <c r="N35" s="14">
        <f>'P合計'!N35+'B合計'!N35+'液化石油ガス'!N35</f>
        <v>0</v>
      </c>
      <c r="O35" s="14">
        <f>'P合計'!O35+'B合計'!O35+'液化石油ガス'!O35</f>
        <v>0</v>
      </c>
      <c r="P35" s="94">
        <f>'P合計'!P35+'B合計'!P35+'液化石油ガス'!P35</f>
        <v>0</v>
      </c>
      <c r="Q35" s="31">
        <f>'P合計'!Q35+'B合計'!Q35+'液化石油ガス'!Q35</f>
        <v>22800453</v>
      </c>
      <c r="R35" s="27">
        <f>'P合計'!R35+'B合計'!R35+'液化石油ガス'!R35</f>
        <v>83108007</v>
      </c>
      <c r="S35" s="2"/>
    </row>
    <row r="36" spans="1:19" ht="13.5" customHeight="1" thickBot="1">
      <c r="A36" s="110"/>
      <c r="B36" s="54" t="s">
        <v>18</v>
      </c>
      <c r="C36" s="55" t="s">
        <v>3</v>
      </c>
      <c r="D36" s="44">
        <f aca="true" t="shared" si="10" ref="D36:R36">IF(OR(D34=0,D35=0)," ",(D35/D34)*1000)</f>
        <v>88844.87490643501</v>
      </c>
      <c r="E36" s="15">
        <f t="shared" si="10"/>
        <v>83186.90415606445</v>
      </c>
      <c r="F36" s="15">
        <f t="shared" si="10"/>
        <v>92920.98899817285</v>
      </c>
      <c r="G36" s="15">
        <f t="shared" si="10"/>
        <v>89242.5781095446</v>
      </c>
      <c r="H36" s="15">
        <f t="shared" si="10"/>
        <v>89490.33116323315</v>
      </c>
      <c r="I36" s="28">
        <f t="shared" si="10"/>
        <v>86596.0741349402</v>
      </c>
      <c r="J36" s="32">
        <f t="shared" si="10"/>
        <v>88960.08508416222</v>
      </c>
      <c r="K36" s="44">
        <f t="shared" si="10"/>
        <v>86054.86408775058</v>
      </c>
      <c r="L36" s="15">
        <f t="shared" si="10"/>
        <v>78553.1620286003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93" t="str">
        <f t="shared" si="10"/>
        <v> </v>
      </c>
      <c r="Q36" s="32">
        <f t="shared" si="10"/>
        <v>82638.18243103653</v>
      </c>
      <c r="R36" s="28">
        <f t="shared" si="10"/>
        <v>87131.38587412353</v>
      </c>
      <c r="S36" s="2"/>
    </row>
    <row r="37" spans="1:19" ht="13.5" customHeight="1">
      <c r="A37" s="108" t="s">
        <v>11</v>
      </c>
      <c r="B37" s="86" t="s">
        <v>9</v>
      </c>
      <c r="C37" s="86" t="s">
        <v>1</v>
      </c>
      <c r="D37" s="87">
        <f>'P合計'!D37+'B合計'!D37+'液化石油ガス'!D37</f>
        <v>2368</v>
      </c>
      <c r="E37" s="17">
        <f>'P合計'!E37+'B合計'!E37+'液化石油ガス'!E37</f>
        <v>1617</v>
      </c>
      <c r="F37" s="17">
        <f>'P合計'!F37+'B合計'!F37+'液化石油ガス'!F37</f>
        <v>1384</v>
      </c>
      <c r="G37" s="17">
        <f>'P合計'!G37+'B合計'!G37+'液化石油ガス'!G37</f>
        <v>601</v>
      </c>
      <c r="H37" s="17">
        <f>'P合計'!H37+'B合計'!H37+'液化石油ガス'!H37</f>
        <v>1736</v>
      </c>
      <c r="I37" s="30">
        <f>'P合計'!I37+'B合計'!I37+'液化石油ガス'!I37</f>
        <v>2193</v>
      </c>
      <c r="J37" s="31">
        <f>SUM(D37:I37)</f>
        <v>9899</v>
      </c>
      <c r="K37" s="87">
        <f>'P合計'!K37+'B合計'!K37+'液化石油ガス'!K37</f>
        <v>3400</v>
      </c>
      <c r="L37" s="17">
        <f>'P合計'!L37+'B合計'!L37+'液化石油ガス'!L37</f>
        <v>2471</v>
      </c>
      <c r="M37" s="17">
        <f>'P合計'!M37+'B合計'!M37+'液化石油ガス'!M37</f>
        <v>0</v>
      </c>
      <c r="N37" s="17">
        <f>'P合計'!N37+'B合計'!N37+'液化石油ガス'!N37</f>
        <v>0</v>
      </c>
      <c r="O37" s="17">
        <f>'P合計'!O37+'B合計'!O37+'液化石油ガス'!O37</f>
        <v>0</v>
      </c>
      <c r="P37" s="95">
        <f>'P合計'!P37+'B合計'!P37+'液化石油ガス'!P37</f>
        <v>0</v>
      </c>
      <c r="Q37" s="34">
        <f>'P合計'!Q37+'B合計'!Q37+'液化石油ガス'!Q37</f>
        <v>5871</v>
      </c>
      <c r="R37" s="30">
        <f>'P合計'!R37+'B合計'!R37+'液化石油ガス'!R37</f>
        <v>15770</v>
      </c>
      <c r="S37" s="2"/>
    </row>
    <row r="38" spans="1:19" ht="13.5" customHeight="1">
      <c r="A38" s="109"/>
      <c r="B38" s="53" t="s">
        <v>10</v>
      </c>
      <c r="C38" s="53" t="s">
        <v>2</v>
      </c>
      <c r="D38" s="85">
        <f>'P合計'!D38+'B合計'!D38+'液化石油ガス'!D38</f>
        <v>469023</v>
      </c>
      <c r="E38" s="16">
        <f>'P合計'!E38+'B合計'!E38+'液化石油ガス'!E38</f>
        <v>294162</v>
      </c>
      <c r="F38" s="16">
        <f>'P合計'!F38+'B合計'!F38+'液化石油ガス'!F38</f>
        <v>241010</v>
      </c>
      <c r="G38" s="16">
        <f>'P合計'!G38+'B合計'!G38+'液化石油ガス'!G38</f>
        <v>163357</v>
      </c>
      <c r="H38" s="16">
        <f>'P合計'!H38+'B合計'!H38+'液化石油ガス'!H38</f>
        <v>324621</v>
      </c>
      <c r="I38" s="29">
        <f>'P合計'!I38+'B合計'!I38+'液化石油ガス'!I38</f>
        <v>451171</v>
      </c>
      <c r="J38" s="31">
        <f>SUM(D38:I38)</f>
        <v>1943344</v>
      </c>
      <c r="K38" s="85">
        <f>'P合計'!K38+'B合計'!K38+'液化石油ガス'!K38</f>
        <v>768123</v>
      </c>
      <c r="L38" s="16">
        <f>'P合計'!L38+'B合計'!L38+'液化石油ガス'!L38</f>
        <v>663464</v>
      </c>
      <c r="M38" s="16">
        <f>'P合計'!M38+'B合計'!M38+'液化石油ガス'!M38</f>
        <v>0</v>
      </c>
      <c r="N38" s="16">
        <f>'P合計'!N38+'B合計'!N38+'液化石油ガス'!N38</f>
        <v>0</v>
      </c>
      <c r="O38" s="16">
        <f>'P合計'!O38+'B合計'!O38+'液化石油ガス'!O38</f>
        <v>0</v>
      </c>
      <c r="P38" s="92">
        <f>'P合計'!P38+'B合計'!P38+'液化石油ガス'!P38</f>
        <v>0</v>
      </c>
      <c r="Q38" s="33">
        <f>'P合計'!Q38+'B合計'!Q38+'液化石油ガス'!Q38</f>
        <v>1431587</v>
      </c>
      <c r="R38" s="29">
        <f>'P合計'!R38+'B合計'!R38+'液化石油ガス'!R38</f>
        <v>3374931</v>
      </c>
      <c r="S38" s="2"/>
    </row>
    <row r="39" spans="1:19" ht="13.5" customHeight="1" thickBot="1">
      <c r="A39" s="110"/>
      <c r="B39" s="54" t="s">
        <v>18</v>
      </c>
      <c r="C39" s="55" t="s">
        <v>3</v>
      </c>
      <c r="D39" s="44">
        <f aca="true" t="shared" si="11" ref="D39:R39">IF(OR(D37=0,D38=0)," ",(D38/D37)*1000)</f>
        <v>198067.14527027027</v>
      </c>
      <c r="E39" s="15">
        <f t="shared" si="11"/>
        <v>181918.36734693876</v>
      </c>
      <c r="F39" s="15">
        <f t="shared" si="11"/>
        <v>174140.17341040462</v>
      </c>
      <c r="G39" s="15">
        <f t="shared" si="11"/>
        <v>271808.65224625624</v>
      </c>
      <c r="H39" s="15">
        <f t="shared" si="11"/>
        <v>186993.66359447004</v>
      </c>
      <c r="I39" s="28">
        <f t="shared" si="11"/>
        <v>205732.33014135886</v>
      </c>
      <c r="J39" s="32">
        <f t="shared" si="11"/>
        <v>196317.20375795534</v>
      </c>
      <c r="K39" s="44">
        <f t="shared" si="11"/>
        <v>225918.5294117647</v>
      </c>
      <c r="L39" s="15">
        <f t="shared" si="11"/>
        <v>268500.20234722784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93" t="str">
        <f t="shared" si="11"/>
        <v> </v>
      </c>
      <c r="Q39" s="32">
        <f t="shared" si="11"/>
        <v>243840.40197581332</v>
      </c>
      <c r="R39" s="28">
        <f t="shared" si="11"/>
        <v>214009.57514267598</v>
      </c>
      <c r="S39" s="2"/>
    </row>
    <row r="40" spans="1:19" ht="13.5" customHeight="1">
      <c r="A40" s="108" t="s">
        <v>50</v>
      </c>
      <c r="B40" s="86" t="s">
        <v>9</v>
      </c>
      <c r="C40" s="86" t="s">
        <v>1</v>
      </c>
      <c r="D40" s="87">
        <f>'P合計'!D40+'B合計'!D40+'液化石油ガス'!D40</f>
        <v>1</v>
      </c>
      <c r="E40" s="17">
        <f>'P合計'!E40+'B合計'!E40+'液化石油ガス'!E40</f>
        <v>1</v>
      </c>
      <c r="F40" s="17">
        <f>'P合計'!F40+'B合計'!F40+'液化石油ガス'!F40</f>
        <v>1</v>
      </c>
      <c r="G40" s="17">
        <f>'P合計'!G40+'B合計'!G40+'液化石油ガス'!G40</f>
        <v>1</v>
      </c>
      <c r="H40" s="17">
        <f>'P合計'!H40+'B合計'!H40+'液化石油ガス'!H40</f>
        <v>4</v>
      </c>
      <c r="I40" s="30">
        <f>'P合計'!I40+'B合計'!I40+'液化石油ガス'!I40</f>
        <v>13</v>
      </c>
      <c r="J40" s="31">
        <f>SUM(D40:I40)</f>
        <v>21</v>
      </c>
      <c r="K40" s="87">
        <f>'P合計'!K40+'B合計'!K40+'液化石油ガス'!K40</f>
        <v>18</v>
      </c>
      <c r="L40" s="17">
        <f>'P合計'!L40+'B合計'!L40+'液化石油ガス'!L40</f>
        <v>26</v>
      </c>
      <c r="M40" s="17">
        <f>'P合計'!M40+'B合計'!M40+'液化石油ガス'!M40</f>
        <v>0</v>
      </c>
      <c r="N40" s="17">
        <f>'P合計'!N40+'B合計'!N40+'液化石油ガス'!N40</f>
        <v>0</v>
      </c>
      <c r="O40" s="17">
        <f>'P合計'!O40+'B合計'!O40+'液化石油ガス'!O40</f>
        <v>0</v>
      </c>
      <c r="P40" s="95">
        <f>'P合計'!P40+'B合計'!P40+'液化石油ガス'!P40</f>
        <v>0</v>
      </c>
      <c r="Q40" s="34">
        <f>'P合計'!Q40+'B合計'!Q40+'液化石油ガス'!Q40</f>
        <v>44</v>
      </c>
      <c r="R40" s="30">
        <f>'P合計'!R40+'B合計'!R40+'液化石油ガス'!R40</f>
        <v>65</v>
      </c>
      <c r="S40" s="2"/>
    </row>
    <row r="41" spans="1:19" ht="13.5" customHeight="1">
      <c r="A41" s="109"/>
      <c r="B41" s="53" t="s">
        <v>10</v>
      </c>
      <c r="C41" s="53" t="s">
        <v>2</v>
      </c>
      <c r="D41" s="85">
        <f>'P合計'!D41+'B合計'!D41+'液化石油ガス'!D41</f>
        <v>682</v>
      </c>
      <c r="E41" s="16">
        <f>'P合計'!E41+'B合計'!E41+'液化石油ガス'!E41</f>
        <v>670</v>
      </c>
      <c r="F41" s="16">
        <f>'P合計'!F41+'B合計'!F41+'液化石油ガス'!F41</f>
        <v>1203</v>
      </c>
      <c r="G41" s="16">
        <f>'P合計'!G41+'B合計'!G41+'液化石油ガス'!G41</f>
        <v>1202</v>
      </c>
      <c r="H41" s="16">
        <f>'P合計'!H41+'B合計'!H41+'液化石油ガス'!H41</f>
        <v>3160</v>
      </c>
      <c r="I41" s="29">
        <f>'P合計'!I41+'B合計'!I41+'液化石油ガス'!I41</f>
        <v>4855</v>
      </c>
      <c r="J41" s="31">
        <f>SUM(D41:I41)</f>
        <v>11772</v>
      </c>
      <c r="K41" s="85">
        <f>'P合計'!K41+'B合計'!K41+'液化石油ガス'!K41</f>
        <v>5068</v>
      </c>
      <c r="L41" s="16">
        <f>'P合計'!L41+'B合計'!L41+'液化石油ガス'!L41</f>
        <v>10765</v>
      </c>
      <c r="M41" s="16">
        <f>'P合計'!M41+'B合計'!M41+'液化石油ガス'!M41</f>
        <v>0</v>
      </c>
      <c r="N41" s="16">
        <f>'P合計'!N41+'B合計'!N41+'液化石油ガス'!N41</f>
        <v>0</v>
      </c>
      <c r="O41" s="16">
        <f>'P合計'!O41+'B合計'!O41+'液化石油ガス'!O41</f>
        <v>0</v>
      </c>
      <c r="P41" s="92">
        <f>'P合計'!P41+'B合計'!P41+'液化石油ガス'!P41</f>
        <v>0</v>
      </c>
      <c r="Q41" s="33">
        <f>'P合計'!Q41+'B合計'!Q41+'液化石油ガス'!Q41</f>
        <v>15833</v>
      </c>
      <c r="R41" s="29">
        <f>'P合計'!R41+'B合計'!R41+'液化石油ガス'!R41</f>
        <v>27605</v>
      </c>
      <c r="S41" s="2"/>
    </row>
    <row r="42" spans="1:19" ht="13.5" customHeight="1" thickBot="1">
      <c r="A42" s="110"/>
      <c r="B42" s="54" t="s">
        <v>18</v>
      </c>
      <c r="C42" s="55" t="s">
        <v>3</v>
      </c>
      <c r="D42" s="44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790000</v>
      </c>
      <c r="I42" s="28">
        <f t="shared" si="12"/>
        <v>373461.53846153844</v>
      </c>
      <c r="J42" s="32">
        <f t="shared" si="12"/>
        <v>560571.4285714285</v>
      </c>
      <c r="K42" s="44">
        <f t="shared" si="12"/>
        <v>281555.55555555556</v>
      </c>
      <c r="L42" s="15">
        <f t="shared" si="12"/>
        <v>414038.46153846156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93" t="str">
        <f t="shared" si="12"/>
        <v> </v>
      </c>
      <c r="Q42" s="32">
        <f t="shared" si="12"/>
        <v>359840.90909090906</v>
      </c>
      <c r="R42" s="28">
        <f t="shared" si="12"/>
        <v>424692.3076923077</v>
      </c>
      <c r="S42" s="2"/>
    </row>
    <row r="43" spans="1:19" ht="13.5" customHeight="1">
      <c r="A43" s="108" t="s">
        <v>12</v>
      </c>
      <c r="B43" s="53" t="s">
        <v>9</v>
      </c>
      <c r="C43" s="53" t="s">
        <v>1</v>
      </c>
      <c r="D43" s="87">
        <f>'P合計'!D43+'B合計'!D43+'液化石油ガス'!D43</f>
        <v>7</v>
      </c>
      <c r="E43" s="17">
        <f>'P合計'!E43+'B合計'!E43+'液化石油ガス'!E43</f>
        <v>260</v>
      </c>
      <c r="F43" s="17">
        <f>'P合計'!F43+'B合計'!F43+'液化石油ガス'!F43</f>
        <v>363</v>
      </c>
      <c r="G43" s="17">
        <f>'P合計'!G43+'B合計'!G43+'液化石油ガス'!G43</f>
        <v>0</v>
      </c>
      <c r="H43" s="17">
        <f>'P合計'!H43+'B合計'!H43+'液化石油ガス'!H43</f>
        <v>5</v>
      </c>
      <c r="I43" s="30">
        <f>'P合計'!I43+'B合計'!I43+'液化石油ガス'!I43</f>
        <v>0</v>
      </c>
      <c r="J43" s="31">
        <f>SUM(D43:I43)</f>
        <v>635</v>
      </c>
      <c r="K43" s="87">
        <f>'P合計'!K43+'B合計'!K43+'液化石油ガス'!K43</f>
        <v>0</v>
      </c>
      <c r="L43" s="17">
        <f>'P合計'!L43+'B合計'!L43+'液化石油ガス'!L43</f>
        <v>0</v>
      </c>
      <c r="M43" s="17">
        <f>'P合計'!M43+'B合計'!M43+'液化石油ガス'!M43</f>
        <v>0</v>
      </c>
      <c r="N43" s="17">
        <f>'P合計'!N43+'B合計'!N43+'液化石油ガス'!N43</f>
        <v>0</v>
      </c>
      <c r="O43" s="17">
        <f>'P合計'!O43+'B合計'!O43+'液化石油ガス'!O43</f>
        <v>0</v>
      </c>
      <c r="P43" s="95">
        <f>'P合計'!P43+'B合計'!P43+'液化石油ガス'!P43</f>
        <v>0</v>
      </c>
      <c r="Q43" s="34">
        <f>'P合計'!Q43+'B合計'!Q43+'液化石油ガス'!Q43</f>
        <v>0</v>
      </c>
      <c r="R43" s="34">
        <f>'P合計'!R43+'B合計'!R43+'液化石油ガス'!R43</f>
        <v>635</v>
      </c>
      <c r="S43" s="2"/>
    </row>
    <row r="44" spans="1:19" ht="13.5" customHeight="1">
      <c r="A44" s="109"/>
      <c r="B44" s="53" t="s">
        <v>10</v>
      </c>
      <c r="C44" s="53" t="s">
        <v>2</v>
      </c>
      <c r="D44" s="85">
        <f>'P合計'!D44+'B合計'!D44+'液化石油ガス'!D44</f>
        <v>13000</v>
      </c>
      <c r="E44" s="16">
        <f>'P合計'!E44+'B合計'!E44+'液化石油ガス'!E44</f>
        <v>28303</v>
      </c>
      <c r="F44" s="16">
        <f>'P合計'!F44+'B合計'!F44+'液化石油ガス'!F44</f>
        <v>47299</v>
      </c>
      <c r="G44" s="16">
        <f>'P合計'!G44+'B合計'!G44+'液化石油ガス'!G44</f>
        <v>321</v>
      </c>
      <c r="H44" s="16">
        <f>'P合計'!H44+'B合計'!H44+'液化石油ガス'!H44</f>
        <v>12142</v>
      </c>
      <c r="I44" s="29">
        <f>'P合計'!I44+'B合計'!I44+'液化石油ガス'!I44</f>
        <v>601</v>
      </c>
      <c r="J44" s="31">
        <f>SUM(D44:I44)</f>
        <v>101666</v>
      </c>
      <c r="K44" s="85">
        <f>'P合計'!K44+'B合計'!K44+'液化石油ガス'!K44</f>
        <v>9252</v>
      </c>
      <c r="L44" s="16">
        <f>'P合計'!L44+'B合計'!L44+'液化石油ガス'!L44</f>
        <v>9252</v>
      </c>
      <c r="M44" s="16">
        <f>'P合計'!M44+'B合計'!M44+'液化石油ガス'!M44</f>
        <v>0</v>
      </c>
      <c r="N44" s="16">
        <f>'P合計'!N44+'B合計'!N44+'液化石油ガス'!N44</f>
        <v>0</v>
      </c>
      <c r="O44" s="16">
        <f>'P合計'!O44+'B合計'!O44+'液化石油ガス'!O44</f>
        <v>0</v>
      </c>
      <c r="P44" s="92">
        <f>'P合計'!P44+'B合計'!P44+'液化石油ガス'!P44</f>
        <v>0</v>
      </c>
      <c r="Q44" s="33">
        <f>'P合計'!Q44+'B合計'!Q44+'液化石油ガス'!Q44</f>
        <v>18504</v>
      </c>
      <c r="R44" s="33">
        <f>'P合計'!R44+'B合計'!R44+'液化石油ガス'!R44</f>
        <v>120170</v>
      </c>
      <c r="S44" s="2"/>
    </row>
    <row r="45" spans="1:19" ht="13.5" customHeight="1" thickBot="1">
      <c r="A45" s="110"/>
      <c r="B45" s="54" t="s">
        <v>18</v>
      </c>
      <c r="C45" s="55" t="s">
        <v>3</v>
      </c>
      <c r="D45" s="44">
        <f aca="true" t="shared" si="13" ref="D45:R45">IF(OR(D43=0,D44=0)," ",(D44/D43)*1000)</f>
        <v>1857142.857142857</v>
      </c>
      <c r="E45" s="15">
        <f t="shared" si="13"/>
        <v>108857.6923076923</v>
      </c>
      <c r="F45" s="15">
        <f t="shared" si="13"/>
        <v>130300.27548209367</v>
      </c>
      <c r="G45" s="15" t="str">
        <f t="shared" si="13"/>
        <v> </v>
      </c>
      <c r="H45" s="15">
        <f t="shared" si="13"/>
        <v>2428400</v>
      </c>
      <c r="I45" s="28" t="str">
        <f t="shared" si="13"/>
        <v> </v>
      </c>
      <c r="J45" s="32">
        <f t="shared" si="13"/>
        <v>160103.93700787402</v>
      </c>
      <c r="K45" s="44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93" t="str">
        <f t="shared" si="13"/>
        <v> </v>
      </c>
      <c r="Q45" s="32" t="str">
        <f t="shared" si="13"/>
        <v> </v>
      </c>
      <c r="R45" s="28">
        <f t="shared" si="13"/>
        <v>189244.09448818897</v>
      </c>
      <c r="S45" s="2"/>
    </row>
    <row r="46" spans="1:19" ht="13.5" customHeight="1">
      <c r="A46" s="112" t="s">
        <v>4</v>
      </c>
      <c r="B46" s="53" t="s">
        <v>9</v>
      </c>
      <c r="C46" s="53" t="s">
        <v>1</v>
      </c>
      <c r="D46" s="22">
        <f>'P合計'!D46+'B合計'!D46+'液化石油ガス'!D46</f>
        <v>706828</v>
      </c>
      <c r="E46" s="17">
        <f>'P合計'!E46+'B合計'!E46+'液化石油ガス'!E46</f>
        <v>956009</v>
      </c>
      <c r="F46" s="17">
        <f>'P合計'!F46+'B合計'!F46+'液化石油ガス'!F46</f>
        <v>949641</v>
      </c>
      <c r="G46" s="17">
        <f>'P合計'!G46+'B合計'!G46+'液化石油ガス'!G46</f>
        <v>964227</v>
      </c>
      <c r="H46" s="17">
        <f>'P合計'!H46+'B合計'!H46+'液化石油ガス'!H46</f>
        <v>921089</v>
      </c>
      <c r="I46" s="26">
        <f>'P合計'!I46+'B合計'!I46+'液化石油ガス'!I46</f>
        <v>890149</v>
      </c>
      <c r="J46" s="31">
        <f>SUM(D46:I46)</f>
        <v>5387943</v>
      </c>
      <c r="K46" s="30">
        <f>'P合計'!K46+'B合計'!K46+'液化石油ガス'!K46</f>
        <v>870591</v>
      </c>
      <c r="L46" s="17">
        <f>'P合計'!L46+'B合計'!L46+'液化石油ガス'!L46</f>
        <v>846856</v>
      </c>
      <c r="M46" s="17">
        <f>'P合計'!M46+'B合計'!M46+'液化石油ガス'!M46</f>
        <v>0</v>
      </c>
      <c r="N46" s="17">
        <f>'P合計'!N46+'B合計'!N46+'液化石油ガス'!N46</f>
        <v>0</v>
      </c>
      <c r="O46" s="17">
        <f>'P合計'!O46+'B合計'!O46+'液化石油ガス'!O46</f>
        <v>0</v>
      </c>
      <c r="P46" s="26">
        <f>'P合計'!P46+'B合計'!P46+'液化石油ガス'!P46</f>
        <v>0</v>
      </c>
      <c r="Q46" s="34">
        <f>'P合計'!Q46+'B合計'!Q46+'液化石油ガス'!Q46</f>
        <v>1717447</v>
      </c>
      <c r="R46" s="34">
        <f>'P合計'!R46+'B合計'!R46+'液化石油ガス'!R46</f>
        <v>7105390</v>
      </c>
      <c r="S46" s="2"/>
    </row>
    <row r="47" spans="1:19" ht="13.5" customHeight="1">
      <c r="A47" s="112"/>
      <c r="B47" s="53" t="s">
        <v>10</v>
      </c>
      <c r="C47" s="53" t="s">
        <v>2</v>
      </c>
      <c r="D47" s="21">
        <f>'P合計'!D47+'B合計'!D47+'液化石油ガス'!D47</f>
        <v>64036424</v>
      </c>
      <c r="E47" s="16">
        <f>'P合計'!E47+'B合計'!E47+'液化石油ガス'!E47</f>
        <v>84037762</v>
      </c>
      <c r="F47" s="16">
        <f>'P合計'!F47+'B合計'!F47+'液化石油ガス'!F47</f>
        <v>86332805</v>
      </c>
      <c r="G47" s="16">
        <f>'P合計'!G47+'B合計'!G47+'液化石油ガス'!G47</f>
        <v>87416973</v>
      </c>
      <c r="H47" s="16">
        <f>'P合計'!H47+'B合計'!H47+'液化石油ガス'!H47</f>
        <v>82195677</v>
      </c>
      <c r="I47" s="25">
        <f>'P合計'!I47+'B合計'!I47+'液化石油ガス'!I47</f>
        <v>79047669</v>
      </c>
      <c r="J47" s="31">
        <f>SUM(D47:I47)</f>
        <v>483067310</v>
      </c>
      <c r="K47" s="29">
        <f>'P合計'!K47+'B合計'!K47+'液化石油ガス'!K47</f>
        <v>76992411</v>
      </c>
      <c r="L47" s="16">
        <f>'P合計'!L47+'B合計'!L47+'液化石油ガス'!L47</f>
        <v>71792313</v>
      </c>
      <c r="M47" s="16">
        <f>'P合計'!M47+'B合計'!M47+'液化石油ガス'!M47</f>
        <v>0</v>
      </c>
      <c r="N47" s="16">
        <f>'P合計'!N47+'B合計'!N47+'液化石油ガス'!N47</f>
        <v>0</v>
      </c>
      <c r="O47" s="16">
        <f>'P合計'!O47+'B合計'!O47+'液化石油ガス'!O47</f>
        <v>0</v>
      </c>
      <c r="P47" s="25">
        <f>'P合計'!P47+'B合計'!P47+'液化石油ガス'!P47</f>
        <v>0</v>
      </c>
      <c r="Q47" s="33">
        <f>'P合計'!Q47+'B合計'!Q47+'液化石油ガス'!Q47</f>
        <v>148784724</v>
      </c>
      <c r="R47" s="33">
        <f>'P合計'!R47+'B合計'!R47+'液化石油ガス'!R47</f>
        <v>631852034</v>
      </c>
      <c r="S47" s="2"/>
    </row>
    <row r="48" spans="1:19" ht="13.5" customHeight="1" thickBot="1">
      <c r="A48" s="113"/>
      <c r="B48" s="54" t="s">
        <v>18</v>
      </c>
      <c r="C48" s="55" t="s">
        <v>3</v>
      </c>
      <c r="D48" s="20">
        <f aca="true" t="shared" si="14" ref="D48:J48">IF(OR(D46=0,D47=0)," ",(D47/D46)*1000)</f>
        <v>90596.89768939544</v>
      </c>
      <c r="E48" s="15">
        <f t="shared" si="14"/>
        <v>87904.78123113904</v>
      </c>
      <c r="F48" s="15">
        <f t="shared" si="14"/>
        <v>90910.99162736234</v>
      </c>
      <c r="G48" s="15">
        <f t="shared" si="14"/>
        <v>90660.15886300633</v>
      </c>
      <c r="H48" s="15">
        <f t="shared" si="14"/>
        <v>89237.49713654163</v>
      </c>
      <c r="I48" s="24">
        <f t="shared" si="14"/>
        <v>88802.73864263174</v>
      </c>
      <c r="J48" s="32">
        <f t="shared" si="14"/>
        <v>89657.09362552647</v>
      </c>
      <c r="K48" s="28">
        <f aca="true" t="shared" si="15" ref="K48:P48">IF(OR(K46=0,K47=0)," ",(K47/K46)*1000)</f>
        <v>88436.94800428675</v>
      </c>
      <c r="L48" s="15">
        <f t="shared" si="15"/>
        <v>84775.11288814155</v>
      </c>
      <c r="M48" s="15" t="str">
        <f t="shared" si="15"/>
        <v> </v>
      </c>
      <c r="N48" s="15" t="str">
        <f t="shared" si="15"/>
        <v> </v>
      </c>
      <c r="O48" s="15" t="str">
        <f t="shared" si="15"/>
        <v> </v>
      </c>
      <c r="P48" s="24" t="str">
        <f t="shared" si="15"/>
        <v> </v>
      </c>
      <c r="Q48" s="32">
        <f>IF(OR(Q46=0,Q47=0)," ",(Q47/Q46)*1000)</f>
        <v>86631.33360156092</v>
      </c>
      <c r="R48" s="28">
        <f>IF(OR(R46=0,R47=0)," ",(R47/R46)*1000)</f>
        <v>88925.73581464212</v>
      </c>
      <c r="S48" s="2"/>
    </row>
    <row r="49" spans="1:19" s="8" customFormat="1" ht="23.25" customHeight="1" thickBot="1">
      <c r="A49" s="115" t="s">
        <v>13</v>
      </c>
      <c r="B49" s="116"/>
      <c r="C49" s="117"/>
      <c r="D49" s="71">
        <v>102.39</v>
      </c>
      <c r="E49" s="72">
        <v>102.11</v>
      </c>
      <c r="F49" s="73">
        <v>101.97</v>
      </c>
      <c r="G49" s="74">
        <v>101.73</v>
      </c>
      <c r="H49" s="75">
        <v>102.18</v>
      </c>
      <c r="I49" s="76">
        <v>104.85</v>
      </c>
      <c r="J49" s="77">
        <v>102.52</v>
      </c>
      <c r="K49" s="78">
        <v>108.27</v>
      </c>
      <c r="L49" s="79">
        <v>111.32</v>
      </c>
      <c r="M49" s="80"/>
      <c r="N49" s="80"/>
      <c r="O49" s="74"/>
      <c r="P49" s="81"/>
      <c r="Q49" s="82"/>
      <c r="R49" s="83"/>
      <c r="S49" s="7"/>
    </row>
    <row r="50" spans="1:19" s="8" customFormat="1" ht="13.5" customHeight="1">
      <c r="A50" s="111" t="s">
        <v>41</v>
      </c>
      <c r="B50" s="53" t="s">
        <v>9</v>
      </c>
      <c r="C50" s="53" t="s">
        <v>1</v>
      </c>
      <c r="D50" s="22">
        <f>'P合計'!D46</f>
        <v>558954</v>
      </c>
      <c r="E50" s="17">
        <f>'P合計'!E46</f>
        <v>771571</v>
      </c>
      <c r="F50" s="17">
        <f>'P合計'!F46</f>
        <v>722549</v>
      </c>
      <c r="G50" s="17">
        <f>'P合計'!G46</f>
        <v>695118</v>
      </c>
      <c r="H50" s="17">
        <f>'P合計'!H46</f>
        <v>734705</v>
      </c>
      <c r="I50" s="26">
        <f>'P合計'!I46</f>
        <v>655438</v>
      </c>
      <c r="J50" s="34">
        <f>SUM(D50:I50)</f>
        <v>4138335</v>
      </c>
      <c r="K50" s="30">
        <f>'P合計'!K46</f>
        <v>626660</v>
      </c>
      <c r="L50" s="17">
        <f>'P合計'!L46</f>
        <v>693220</v>
      </c>
      <c r="M50" s="17">
        <f>'P合計'!M46</f>
        <v>0</v>
      </c>
      <c r="N50" s="17">
        <f>'P合計'!N46</f>
        <v>0</v>
      </c>
      <c r="O50" s="17">
        <f>'P合計'!O46</f>
        <v>0</v>
      </c>
      <c r="P50" s="26">
        <f>'P合計'!P46</f>
        <v>0</v>
      </c>
      <c r="Q50" s="34">
        <f>SUM(K50:P50)</f>
        <v>1319880</v>
      </c>
      <c r="R50" s="30">
        <f>J50+Q50</f>
        <v>5458215</v>
      </c>
      <c r="S50" s="7"/>
    </row>
    <row r="51" spans="1:19" s="8" customFormat="1" ht="13.5" customHeight="1">
      <c r="A51" s="112"/>
      <c r="B51" s="53" t="s">
        <v>10</v>
      </c>
      <c r="C51" s="53" t="s">
        <v>2</v>
      </c>
      <c r="D51" s="21">
        <f>'P合計'!D47</f>
        <v>49928037</v>
      </c>
      <c r="E51" s="16">
        <f>'P合計'!E47</f>
        <v>66770692</v>
      </c>
      <c r="F51" s="16">
        <f>'P合計'!F47</f>
        <v>65110554</v>
      </c>
      <c r="G51" s="16">
        <f>'P合計'!G47</f>
        <v>62383951</v>
      </c>
      <c r="H51" s="16">
        <f>'P合計'!H47</f>
        <v>65122865</v>
      </c>
      <c r="I51" s="25">
        <f>'P合計'!I47</f>
        <v>57382044</v>
      </c>
      <c r="J51" s="33">
        <f>SUM(D51:I51)</f>
        <v>366698143</v>
      </c>
      <c r="K51" s="29">
        <f>'P合計'!K47</f>
        <v>54881664</v>
      </c>
      <c r="L51" s="16">
        <f>'P合計'!L47</f>
        <v>58355880</v>
      </c>
      <c r="M51" s="16">
        <f>'P合計'!M47</f>
        <v>0</v>
      </c>
      <c r="N51" s="16">
        <f>'P合計'!N47</f>
        <v>0</v>
      </c>
      <c r="O51" s="16">
        <f>'P合計'!O47</f>
        <v>0</v>
      </c>
      <c r="P51" s="25">
        <f>'P合計'!P47</f>
        <v>0</v>
      </c>
      <c r="Q51" s="33">
        <f>SUM(K51:P51)</f>
        <v>113237544</v>
      </c>
      <c r="R51" s="29">
        <f>J51+Q51</f>
        <v>479935687</v>
      </c>
      <c r="S51" s="7"/>
    </row>
    <row r="52" spans="1:19" s="8" customFormat="1" ht="13.5" customHeight="1" thickBot="1">
      <c r="A52" s="113"/>
      <c r="B52" s="54" t="s">
        <v>18</v>
      </c>
      <c r="C52" s="55" t="s">
        <v>3</v>
      </c>
      <c r="D52" s="20">
        <f>IF(OR(D50=0,D51=0)," ",(D51/D50)*1000)</f>
        <v>89324.05349993023</v>
      </c>
      <c r="E52" s="15">
        <f aca="true" t="shared" si="16" ref="E52:R52">IF(OR(E50=0,E51=0)," ",(E51/E50)*1000)</f>
        <v>86538.62314680048</v>
      </c>
      <c r="F52" s="15">
        <f t="shared" si="16"/>
        <v>90112.3024182443</v>
      </c>
      <c r="G52" s="15">
        <f t="shared" si="16"/>
        <v>89745.84315181019</v>
      </c>
      <c r="H52" s="15">
        <f t="shared" si="16"/>
        <v>88638.11325634099</v>
      </c>
      <c r="I52" s="24">
        <f t="shared" si="16"/>
        <v>87547.63074463184</v>
      </c>
      <c r="J52" s="32">
        <f t="shared" si="16"/>
        <v>88610.06733384321</v>
      </c>
      <c r="K52" s="28">
        <f t="shared" si="16"/>
        <v>87578.0550856924</v>
      </c>
      <c r="L52" s="15">
        <f t="shared" si="16"/>
        <v>84180.89495398286</v>
      </c>
      <c r="M52" s="15" t="str">
        <f t="shared" si="16"/>
        <v> </v>
      </c>
      <c r="N52" s="15" t="str">
        <f t="shared" si="16"/>
        <v> </v>
      </c>
      <c r="O52" s="15" t="str">
        <f t="shared" si="16"/>
        <v> </v>
      </c>
      <c r="P52" s="24" t="str">
        <f t="shared" si="16"/>
        <v> </v>
      </c>
      <c r="Q52" s="32">
        <f t="shared" si="16"/>
        <v>85793.81761978361</v>
      </c>
      <c r="R52" s="28">
        <f t="shared" si="16"/>
        <v>87929.0550115743</v>
      </c>
      <c r="S52" s="7"/>
    </row>
    <row r="53" spans="1:19" s="8" customFormat="1" ht="13.5" customHeight="1">
      <c r="A53" s="111" t="s">
        <v>42</v>
      </c>
      <c r="B53" s="53" t="s">
        <v>9</v>
      </c>
      <c r="C53" s="53" t="s">
        <v>1</v>
      </c>
      <c r="D53" s="22">
        <f>'B合計'!D46</f>
        <v>147861</v>
      </c>
      <c r="E53" s="17">
        <f>'B合計'!E46</f>
        <v>184408</v>
      </c>
      <c r="F53" s="17">
        <f>'B合計'!F46</f>
        <v>227073</v>
      </c>
      <c r="G53" s="17">
        <f>'B合計'!G46</f>
        <v>269105</v>
      </c>
      <c r="H53" s="17">
        <f>'B合計'!H46</f>
        <v>186378</v>
      </c>
      <c r="I53" s="26">
        <f>'B合計'!I46</f>
        <v>234710</v>
      </c>
      <c r="J53" s="34">
        <f>SUM(D53:I53)</f>
        <v>1249535</v>
      </c>
      <c r="K53" s="30">
        <f>'B合計'!K46</f>
        <v>243904</v>
      </c>
      <c r="L53" s="17">
        <f>'B合計'!L46</f>
        <v>153627</v>
      </c>
      <c r="M53" s="17">
        <f>'B合計'!M46</f>
        <v>0</v>
      </c>
      <c r="N53" s="17">
        <f>'B合計'!N46</f>
        <v>0</v>
      </c>
      <c r="O53" s="17">
        <f>'B合計'!O46</f>
        <v>0</v>
      </c>
      <c r="P53" s="26">
        <f>'B合計'!P46</f>
        <v>0</v>
      </c>
      <c r="Q53" s="34">
        <f>SUM(K53:P53)</f>
        <v>397531</v>
      </c>
      <c r="R53" s="30">
        <f>J53+Q53</f>
        <v>1647066</v>
      </c>
      <c r="S53" s="7"/>
    </row>
    <row r="54" spans="1:19" s="8" customFormat="1" ht="13.5" customHeight="1">
      <c r="A54" s="112"/>
      <c r="B54" s="53" t="s">
        <v>10</v>
      </c>
      <c r="C54" s="53" t="s">
        <v>2</v>
      </c>
      <c r="D54" s="21">
        <f>'B合計'!D47</f>
        <v>14088283</v>
      </c>
      <c r="E54" s="16">
        <f>'B合計'!E47</f>
        <v>17250373</v>
      </c>
      <c r="F54" s="16">
        <f>'B合計'!F47</f>
        <v>21205456</v>
      </c>
      <c r="G54" s="16">
        <f>'B合計'!G47</f>
        <v>25027697</v>
      </c>
      <c r="H54" s="16">
        <f>'B合計'!H47</f>
        <v>17056212</v>
      </c>
      <c r="I54" s="25">
        <f>'B合計'!I47</f>
        <v>21663285</v>
      </c>
      <c r="J54" s="33">
        <f>SUM(D54:I54)</f>
        <v>116291306</v>
      </c>
      <c r="K54" s="29">
        <f>'B合計'!K47</f>
        <v>22081551</v>
      </c>
      <c r="L54" s="16">
        <f>'B合計'!L47</f>
        <v>13421990</v>
      </c>
      <c r="M54" s="16">
        <f>'B合計'!M47</f>
        <v>0</v>
      </c>
      <c r="N54" s="16">
        <f>'B合計'!N47</f>
        <v>0</v>
      </c>
      <c r="O54" s="16">
        <f>'B合計'!O47</f>
        <v>0</v>
      </c>
      <c r="P54" s="25">
        <f>'B合計'!P47</f>
        <v>0</v>
      </c>
      <c r="Q54" s="33">
        <f>SUM(K54:P54)</f>
        <v>35503541</v>
      </c>
      <c r="R54" s="29">
        <f>J54+Q54</f>
        <v>151794847</v>
      </c>
      <c r="S54" s="7"/>
    </row>
    <row r="55" spans="1:19" s="8" customFormat="1" ht="13.5" customHeight="1" thickBot="1">
      <c r="A55" s="113"/>
      <c r="B55" s="54" t="s">
        <v>18</v>
      </c>
      <c r="C55" s="55" t="s">
        <v>3</v>
      </c>
      <c r="D55" s="20">
        <f>IF(OR(D53=0,D54=0)," ",(D54/D53)*1000)</f>
        <v>95280.5878493991</v>
      </c>
      <c r="E55" s="15">
        <f aca="true" t="shared" si="17" ref="E55:R55">IF(OR(E53=0,E54=0)," ",(E54/E53)*1000)</f>
        <v>93544.60218645612</v>
      </c>
      <c r="F55" s="15">
        <f t="shared" si="17"/>
        <v>93386.07408190318</v>
      </c>
      <c r="G55" s="15">
        <f t="shared" si="17"/>
        <v>93003.46333215659</v>
      </c>
      <c r="H55" s="15">
        <f t="shared" si="17"/>
        <v>91514.08428033353</v>
      </c>
      <c r="I55" s="24">
        <f t="shared" si="17"/>
        <v>92298.09126155682</v>
      </c>
      <c r="J55" s="32">
        <f t="shared" si="17"/>
        <v>93067.66597174149</v>
      </c>
      <c r="K55" s="28">
        <f t="shared" si="17"/>
        <v>90533.77968381002</v>
      </c>
      <c r="L55" s="15">
        <f t="shared" si="17"/>
        <v>87367.38984683681</v>
      </c>
      <c r="M55" s="15" t="str">
        <f t="shared" si="17"/>
        <v> </v>
      </c>
      <c r="N55" s="15" t="str">
        <f t="shared" si="17"/>
        <v> </v>
      </c>
      <c r="O55" s="15" t="str">
        <f t="shared" si="17"/>
        <v> </v>
      </c>
      <c r="P55" s="24" t="str">
        <f t="shared" si="17"/>
        <v> </v>
      </c>
      <c r="Q55" s="32">
        <f t="shared" si="17"/>
        <v>89310.11921082884</v>
      </c>
      <c r="R55" s="28">
        <f t="shared" si="17"/>
        <v>92160.7555495651</v>
      </c>
      <c r="S55" s="7"/>
    </row>
    <row r="56" spans="1:18" s="8" customFormat="1" ht="13.5" customHeight="1">
      <c r="A56" s="114" t="s">
        <v>47</v>
      </c>
      <c r="B56" s="53" t="s">
        <v>9</v>
      </c>
      <c r="C56" s="53" t="s">
        <v>1</v>
      </c>
      <c r="D56" s="22">
        <f>'液化石油ガス'!D46</f>
        <v>13</v>
      </c>
      <c r="E56" s="17">
        <f>'液化石油ガス'!E46</f>
        <v>30</v>
      </c>
      <c r="F56" s="17">
        <f>'液化石油ガス'!F46</f>
        <v>19</v>
      </c>
      <c r="G56" s="17">
        <f>'液化石油ガス'!G46</f>
        <v>4</v>
      </c>
      <c r="H56" s="17">
        <f>'液化石油ガス'!H46</f>
        <v>6</v>
      </c>
      <c r="I56" s="26">
        <f>'液化石油ガス'!I46</f>
        <v>1</v>
      </c>
      <c r="J56" s="34">
        <f>SUM(D56:I56)</f>
        <v>73</v>
      </c>
      <c r="K56" s="30">
        <f>'液化石油ガス'!K46</f>
        <v>27</v>
      </c>
      <c r="L56" s="17">
        <f>'液化石油ガス'!L46</f>
        <v>9</v>
      </c>
      <c r="M56" s="17">
        <f>'液化石油ガス'!M46</f>
        <v>0</v>
      </c>
      <c r="N56" s="17">
        <f>'液化石油ガス'!N46</f>
        <v>0</v>
      </c>
      <c r="O56" s="17">
        <f>'液化石油ガス'!O46</f>
        <v>0</v>
      </c>
      <c r="P56" s="26">
        <f>'液化石油ガス'!P46</f>
        <v>0</v>
      </c>
      <c r="Q56" s="34">
        <f>SUM(K56:P56)</f>
        <v>36</v>
      </c>
      <c r="R56" s="30">
        <f>J56+Q56</f>
        <v>109</v>
      </c>
    </row>
    <row r="57" spans="1:18" s="8" customFormat="1" ht="13.5" customHeight="1">
      <c r="A57" s="112"/>
      <c r="B57" s="53" t="s">
        <v>10</v>
      </c>
      <c r="C57" s="53" t="s">
        <v>2</v>
      </c>
      <c r="D57" s="21">
        <f>'液化石油ガス'!D47</f>
        <v>20104</v>
      </c>
      <c r="E57" s="16">
        <f>'液化石油ガス'!E47</f>
        <v>16697</v>
      </c>
      <c r="F57" s="16">
        <f>'液化石油ガス'!F47</f>
        <v>16795</v>
      </c>
      <c r="G57" s="16">
        <f>'液化石油ガス'!G47</f>
        <v>5325</v>
      </c>
      <c r="H57" s="16">
        <f>'液化石油ガス'!H47</f>
        <v>16600</v>
      </c>
      <c r="I57" s="25">
        <f>'液化石油ガス'!I47</f>
        <v>2340</v>
      </c>
      <c r="J57" s="33">
        <f>SUM(D57:I57)</f>
        <v>77861</v>
      </c>
      <c r="K57" s="29">
        <f>'液化石油ガス'!K47</f>
        <v>29196</v>
      </c>
      <c r="L57" s="16">
        <f>'液化石油ガス'!L47</f>
        <v>14443</v>
      </c>
      <c r="M57" s="16">
        <f>'液化石油ガス'!M47</f>
        <v>0</v>
      </c>
      <c r="N57" s="16">
        <f>'液化石油ガス'!N47</f>
        <v>0</v>
      </c>
      <c r="O57" s="16">
        <f>'液化石油ガス'!O47</f>
        <v>0</v>
      </c>
      <c r="P57" s="25">
        <f>'液化石油ガス'!P47</f>
        <v>0</v>
      </c>
      <c r="Q57" s="33">
        <f>SUM(K57:P57)</f>
        <v>43639</v>
      </c>
      <c r="R57" s="29">
        <f>J57+Q57</f>
        <v>121500</v>
      </c>
    </row>
    <row r="58" spans="1:18" s="8" customFormat="1" ht="13.5" customHeight="1" thickBot="1">
      <c r="A58" s="113"/>
      <c r="B58" s="54" t="s">
        <v>18</v>
      </c>
      <c r="C58" s="55" t="s">
        <v>3</v>
      </c>
      <c r="D58" s="20">
        <f>IF(OR(D56=0,D57=0)," ",(D57/D56)*1000)</f>
        <v>1546461.5384615385</v>
      </c>
      <c r="E58" s="15">
        <f aca="true" t="shared" si="18" ref="E58:R58">IF(OR(E56=0,E57=0)," ",(E57/E56)*1000)</f>
        <v>556566.6666666667</v>
      </c>
      <c r="F58" s="15">
        <f t="shared" si="18"/>
        <v>883947.3684210526</v>
      </c>
      <c r="G58" s="15">
        <f t="shared" si="18"/>
        <v>1331250</v>
      </c>
      <c r="H58" s="15">
        <f t="shared" si="18"/>
        <v>2766666.6666666665</v>
      </c>
      <c r="I58" s="24">
        <f t="shared" si="18"/>
        <v>2340000</v>
      </c>
      <c r="J58" s="32">
        <f t="shared" si="18"/>
        <v>1066589.0410958906</v>
      </c>
      <c r="K58" s="28">
        <f t="shared" si="18"/>
        <v>1081333.3333333333</v>
      </c>
      <c r="L58" s="15">
        <f t="shared" si="18"/>
        <v>1604777.7777777778</v>
      </c>
      <c r="M58" s="15" t="str">
        <f t="shared" si="18"/>
        <v> </v>
      </c>
      <c r="N58" s="15" t="str">
        <f t="shared" si="18"/>
        <v> </v>
      </c>
      <c r="O58" s="15" t="str">
        <f t="shared" si="18"/>
        <v> </v>
      </c>
      <c r="P58" s="24" t="str">
        <f t="shared" si="18"/>
        <v> </v>
      </c>
      <c r="Q58" s="32">
        <f t="shared" si="18"/>
        <v>1212194.4444444443</v>
      </c>
      <c r="R58" s="28">
        <f t="shared" si="18"/>
        <v>1114678.8990825687</v>
      </c>
    </row>
    <row r="59" spans="1:3" ht="17.25" customHeight="1">
      <c r="A59" s="96" t="s">
        <v>53</v>
      </c>
      <c r="B59" s="48"/>
      <c r="C59" s="48"/>
    </row>
    <row r="60" spans="1:3" ht="17.25">
      <c r="A60" s="48"/>
      <c r="B60" s="48"/>
      <c r="C60" s="48"/>
    </row>
  </sheetData>
  <sheetProtection/>
  <mergeCells count="21">
    <mergeCell ref="Q2:R2"/>
    <mergeCell ref="D1:P1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34:A36"/>
    <mergeCell ref="A53:A55"/>
    <mergeCell ref="A56:A58"/>
    <mergeCell ref="A37:A39"/>
    <mergeCell ref="A46:A48"/>
    <mergeCell ref="A49:C49"/>
    <mergeCell ref="A50:A52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errors="blank" horizontalDpi="300" verticalDpi="300" orientation="landscape" paperSize="9" scale="62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55" zoomScaleNormal="5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8" sqref="J48"/>
    </sheetView>
  </sheetViews>
  <sheetFormatPr defaultColWidth="9.140625" defaultRowHeight="12.75"/>
  <cols>
    <col min="1" max="1" width="14.14062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00390625" style="0" customWidth="1"/>
  </cols>
  <sheetData>
    <row r="1" spans="1:16" ht="27.75" customHeight="1">
      <c r="A1" s="46"/>
      <c r="B1" s="84" t="s">
        <v>38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9" t="s">
        <v>24</v>
      </c>
      <c r="B2" s="59"/>
      <c r="C2" s="59"/>
      <c r="D2" s="59"/>
      <c r="E2" s="59"/>
      <c r="F2" s="59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/>
      <c r="F4" s="97"/>
      <c r="G4" s="97"/>
      <c r="H4" s="97"/>
      <c r="I4" s="98"/>
      <c r="J4" s="101">
        <f>SUM(D4:I4)</f>
        <v>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0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/>
      <c r="F5" s="97"/>
      <c r="G5" s="97"/>
      <c r="H5" s="97"/>
      <c r="I5" s="98"/>
      <c r="J5" s="101">
        <f>SUM(D5:I5)</f>
        <v>0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0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 t="str">
        <f aca="true" t="shared" si="1" ref="J6:P6">IF(OR(J4=0,J5=0)," ",J5/J4*1000)</f>
        <v> </v>
      </c>
      <c r="K6" s="99" t="str">
        <f t="shared" si="1"/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 t="str">
        <f>IF(OR(Q4=0,Q5=0)," ",(Q5/Q4)*1000)</f>
        <v> </v>
      </c>
      <c r="R6" s="28" t="str">
        <f>IF(OR(R4=0,R5=0)," ",(R5/R4)*1000)</f>
        <v> 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/>
      <c r="J10" s="101">
        <f>SUM(D10:I10)</f>
        <v>0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/>
      <c r="E11" s="97"/>
      <c r="F11" s="97"/>
      <c r="G11" s="97"/>
      <c r="H11" s="97"/>
      <c r="I11" s="98"/>
      <c r="J11" s="101">
        <f>SUM(D11:I11)</f>
        <v>0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 t="str">
        <f t="shared" si="4"/>
        <v> </v>
      </c>
      <c r="J12" s="32" t="str">
        <f aca="true" t="shared" si="5" ref="J12:P12">IF(OR(J10=0,J11=0)," ",J11/J10*1000)</f>
        <v> </v>
      </c>
      <c r="K12" s="99" t="str">
        <f t="shared" si="5"/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 t="str">
        <f>IF(OR(Q10=0,Q11=0)," ",(Q11/Q10)*1000)</f>
        <v> </v>
      </c>
      <c r="R12" s="28" t="str">
        <f>IF(OR(R10=0,R11=0)," ",(R11/R10)*1000)</f>
        <v> 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/>
      <c r="E13" s="97"/>
      <c r="F13" s="97"/>
      <c r="G13" s="97"/>
      <c r="H13" s="97"/>
      <c r="I13" s="98"/>
      <c r="J13" s="101">
        <f>SUM(D13:I13)</f>
        <v>0</v>
      </c>
      <c r="K13" s="98"/>
      <c r="L13" s="97"/>
      <c r="M13" s="97"/>
      <c r="N13" s="97"/>
      <c r="O13" s="97"/>
      <c r="P13" s="98"/>
      <c r="Q13" s="31">
        <f>SUM(K13:P13)</f>
        <v>0</v>
      </c>
      <c r="R13" s="27">
        <f>J13+Q13</f>
        <v>0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/>
      <c r="E14" s="97"/>
      <c r="F14" s="97"/>
      <c r="G14" s="97"/>
      <c r="H14" s="97"/>
      <c r="I14" s="98"/>
      <c r="J14" s="101">
        <f>SUM(D14:I14)</f>
        <v>0</v>
      </c>
      <c r="K14" s="100"/>
      <c r="L14" s="103"/>
      <c r="M14" s="103"/>
      <c r="N14" s="103"/>
      <c r="O14" s="103"/>
      <c r="P14" s="100"/>
      <c r="Q14" s="33">
        <f>SUM(K14:P14)</f>
        <v>0</v>
      </c>
      <c r="R14" s="29">
        <f>J14+Q14</f>
        <v>0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 t="str">
        <f t="shared" si="6"/>
        <v> </v>
      </c>
      <c r="F15" s="15" t="str">
        <f t="shared" si="6"/>
        <v> </v>
      </c>
      <c r="G15" s="15" t="str">
        <f t="shared" si="6"/>
        <v> </v>
      </c>
      <c r="H15" s="15" t="str">
        <f t="shared" si="6"/>
        <v> </v>
      </c>
      <c r="I15" s="99" t="str">
        <f t="shared" si="6"/>
        <v> </v>
      </c>
      <c r="J15" s="32" t="str">
        <f aca="true" t="shared" si="7" ref="J15:P15">IF(OR(J13=0,J14=0)," ",J14/J13*1000)</f>
        <v> </v>
      </c>
      <c r="K15" s="99" t="str">
        <f t="shared" si="7"/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 t="str">
        <f>IF(OR(Q13=0,Q14=0)," ",(Q14/Q13)*1000)</f>
        <v> </v>
      </c>
      <c r="R15" s="28" t="str">
        <f>IF(OR(R13=0,R14=0)," ",(R14/R13)*1000)</f>
        <v> 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/>
      <c r="O16" s="97"/>
      <c r="P16" s="98"/>
      <c r="Q16" s="31">
        <f>SUM(K16:P16)</f>
        <v>0</v>
      </c>
      <c r="R16" s="27">
        <f>J16+Q16</f>
        <v>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/>
      <c r="O17" s="103"/>
      <c r="P17" s="100"/>
      <c r="Q17" s="31">
        <f>SUM(K17:P17)</f>
        <v>0</v>
      </c>
      <c r="R17" s="27">
        <f>J17+Q17</f>
        <v>0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9" t="str">
        <f t="shared" si="8"/>
        <v> </v>
      </c>
      <c r="J18" s="32" t="str">
        <f aca="true" t="shared" si="9" ref="J18:P18">IF(OR(J16=0,J17=0)," ",J17/J16*1000)</f>
        <v> </v>
      </c>
      <c r="K18" s="99" t="str">
        <f t="shared" si="9"/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 t="str">
        <f>IF(OR(Q16=0,Q17=0)," ",(Q17/Q16)*1000)</f>
        <v> </v>
      </c>
      <c r="R18" s="28" t="str">
        <f>IF(OR(R16=0,R17=0)," ",(R17/R16)*1000)</f>
        <v> 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9" t="str">
        <f t="shared" si="10"/>
        <v> </v>
      </c>
      <c r="J21" s="32" t="str">
        <f aca="true" t="shared" si="11" ref="J21:P21">IF(OR(J19=0,J20=0)," ",J20/J19*1000)</f>
        <v> </v>
      </c>
      <c r="K21" s="99" t="str">
        <f t="shared" si="11"/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>
        <v>4578</v>
      </c>
      <c r="E35" s="97">
        <v>2481</v>
      </c>
      <c r="F35" s="97"/>
      <c r="G35" s="97">
        <v>1767</v>
      </c>
      <c r="H35" s="97">
        <v>3316</v>
      </c>
      <c r="I35" s="98">
        <v>534</v>
      </c>
      <c r="J35" s="101">
        <f>SUM(D35:I35)</f>
        <v>12676</v>
      </c>
      <c r="K35" s="100">
        <v>10188</v>
      </c>
      <c r="L35" s="103">
        <v>562</v>
      </c>
      <c r="M35" s="103"/>
      <c r="N35" s="103"/>
      <c r="O35" s="103"/>
      <c r="P35" s="100"/>
      <c r="Q35" s="31">
        <f>SUM(K35:P35)</f>
        <v>10750</v>
      </c>
      <c r="R35" s="27">
        <f>J35+Q35</f>
        <v>23426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 aca="true" t="shared" si="21" ref="J36:P36">IF(OR(J34=0,J35=0)," ",J35/J34*1000)</f>
        <v> </v>
      </c>
      <c r="K36" s="99" t="str">
        <f t="shared" si="21"/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>
        <v>6</v>
      </c>
      <c r="E37" s="97">
        <v>17</v>
      </c>
      <c r="F37" s="97">
        <v>12</v>
      </c>
      <c r="G37" s="97">
        <v>4</v>
      </c>
      <c r="H37" s="97"/>
      <c r="I37" s="98"/>
      <c r="J37" s="101">
        <f>SUM(D37:I37)</f>
        <v>39</v>
      </c>
      <c r="K37" s="98">
        <v>11</v>
      </c>
      <c r="L37" s="97"/>
      <c r="M37" s="97"/>
      <c r="N37" s="97"/>
      <c r="O37" s="97"/>
      <c r="P37" s="98"/>
      <c r="Q37" s="31">
        <f>SUM(K37:P37)</f>
        <v>11</v>
      </c>
      <c r="R37" s="27">
        <f>J37+Q37</f>
        <v>50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>
        <v>2526</v>
      </c>
      <c r="E38" s="97">
        <v>8228</v>
      </c>
      <c r="F38" s="97">
        <v>5188</v>
      </c>
      <c r="G38" s="97">
        <v>3237</v>
      </c>
      <c r="H38" s="97"/>
      <c r="I38" s="98"/>
      <c r="J38" s="101">
        <f>SUM(D38:I38)</f>
        <v>19179</v>
      </c>
      <c r="K38" s="100">
        <v>6146</v>
      </c>
      <c r="L38" s="103"/>
      <c r="M38" s="103"/>
      <c r="N38" s="103"/>
      <c r="O38" s="103"/>
      <c r="P38" s="100"/>
      <c r="Q38" s="31">
        <f>SUM(K38:P38)</f>
        <v>6146</v>
      </c>
      <c r="R38" s="27">
        <f>J38+Q38</f>
        <v>25325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>
        <f aca="true" t="shared" si="22" ref="D39:I39">IF(OR(D37=0,D38=0)," ",D38/D37*1000)</f>
        <v>421000</v>
      </c>
      <c r="E39" s="15">
        <f t="shared" si="22"/>
        <v>484000</v>
      </c>
      <c r="F39" s="15">
        <f t="shared" si="22"/>
        <v>432333.3333333333</v>
      </c>
      <c r="G39" s="15">
        <f t="shared" si="22"/>
        <v>809250</v>
      </c>
      <c r="H39" s="15" t="str">
        <f t="shared" si="22"/>
        <v> </v>
      </c>
      <c r="I39" s="99" t="str">
        <f t="shared" si="22"/>
        <v> </v>
      </c>
      <c r="J39" s="32">
        <f aca="true" t="shared" si="23" ref="J39:P39">IF(OR(J37=0,J38=0)," ",J38/J37*1000)</f>
        <v>491769.23076923075</v>
      </c>
      <c r="K39" s="99">
        <f t="shared" si="23"/>
        <v>558727.2727272727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>
        <f>IF(OR(Q37=0,Q38=0)," ",(Q38/Q37)*1000)</f>
        <v>558727.2727272727</v>
      </c>
      <c r="R39" s="28">
        <f>IF(OR(R37=0,R38=0)," ",(R38/R37)*1000)</f>
        <v>506500</v>
      </c>
      <c r="S39" s="10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>
        <v>1</v>
      </c>
      <c r="I40" s="98">
        <v>1</v>
      </c>
      <c r="J40" s="101">
        <f>SUM(D40:I40)</f>
        <v>2</v>
      </c>
      <c r="K40" s="98">
        <v>16</v>
      </c>
      <c r="L40" s="97">
        <v>9</v>
      </c>
      <c r="M40" s="97"/>
      <c r="N40" s="97"/>
      <c r="O40" s="97"/>
      <c r="P40" s="98"/>
      <c r="Q40" s="31">
        <f>SUM(K40:P40)</f>
        <v>25</v>
      </c>
      <c r="R40" s="27">
        <f>J40+Q40</f>
        <v>27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/>
      <c r="G41" s="97"/>
      <c r="H41" s="97">
        <v>1142</v>
      </c>
      <c r="I41" s="98">
        <v>1205</v>
      </c>
      <c r="J41" s="101">
        <f>SUM(D41:I41)</f>
        <v>2347</v>
      </c>
      <c r="K41" s="100">
        <v>3610</v>
      </c>
      <c r="L41" s="103">
        <v>4629</v>
      </c>
      <c r="M41" s="103"/>
      <c r="N41" s="103"/>
      <c r="O41" s="103"/>
      <c r="P41" s="100"/>
      <c r="Q41" s="31">
        <f>SUM(K41:P41)</f>
        <v>8239</v>
      </c>
      <c r="R41" s="27">
        <f>J41+Q41</f>
        <v>10586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>
        <f t="shared" si="24"/>
        <v>1142000</v>
      </c>
      <c r="I42" s="99">
        <f t="shared" si="24"/>
        <v>1205000</v>
      </c>
      <c r="J42" s="32">
        <f aca="true" t="shared" si="25" ref="J42:P42">IF(OR(J40=0,J41=0)," ",J41/J40*1000)</f>
        <v>1173500</v>
      </c>
      <c r="K42" s="99">
        <f t="shared" si="25"/>
        <v>225625</v>
      </c>
      <c r="L42" s="15">
        <f t="shared" si="25"/>
        <v>514333.3333333334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>
        <f>IF(OR(Q40=0,Q41=0)," ",(Q41/Q40)*1000)</f>
        <v>329560</v>
      </c>
      <c r="R42" s="28">
        <f>IF(OR(R40=0,R41=0)," ",(R41/R40)*1000)</f>
        <v>392074.0740740741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>
        <v>7</v>
      </c>
      <c r="E43" s="97">
        <v>13</v>
      </c>
      <c r="F43" s="97">
        <v>7</v>
      </c>
      <c r="G43" s="97"/>
      <c r="H43" s="97">
        <v>5</v>
      </c>
      <c r="I43" s="98"/>
      <c r="J43" s="101">
        <f>SUM(D43:I43)</f>
        <v>32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32</v>
      </c>
      <c r="S43" s="7"/>
    </row>
    <row r="44" spans="1:18" ht="16.5" customHeight="1">
      <c r="A44" s="109"/>
      <c r="B44" s="53" t="s">
        <v>10</v>
      </c>
      <c r="C44" s="53" t="s">
        <v>2</v>
      </c>
      <c r="D44" s="89">
        <f>4981+8019</f>
        <v>13000</v>
      </c>
      <c r="E44" s="97">
        <v>5988</v>
      </c>
      <c r="F44" s="97">
        <f>3588+8019</f>
        <v>11607</v>
      </c>
      <c r="G44" s="97">
        <v>321</v>
      </c>
      <c r="H44" s="97">
        <f>2890+9252</f>
        <v>12142</v>
      </c>
      <c r="I44" s="98">
        <v>601</v>
      </c>
      <c r="J44" s="101">
        <f>SUM(D44:I44)</f>
        <v>43659</v>
      </c>
      <c r="K44" s="100">
        <v>9252</v>
      </c>
      <c r="L44" s="103">
        <v>9252</v>
      </c>
      <c r="M44" s="103"/>
      <c r="N44" s="103"/>
      <c r="O44" s="103"/>
      <c r="P44" s="100"/>
      <c r="Q44" s="33">
        <f>SUM(K44:P44)</f>
        <v>18504</v>
      </c>
      <c r="R44" s="29">
        <f>J44+Q44</f>
        <v>62163</v>
      </c>
    </row>
    <row r="45" spans="1:18" ht="16.5" customHeight="1" thickBot="1">
      <c r="A45" s="110"/>
      <c r="B45" s="54" t="s">
        <v>18</v>
      </c>
      <c r="C45" s="55" t="s">
        <v>3</v>
      </c>
      <c r="D45" s="44">
        <f aca="true" t="shared" si="26" ref="D45:I45">IF(OR(D43=0,D44=0)," ",D44/D43*1000)</f>
        <v>1857142.857142857</v>
      </c>
      <c r="E45" s="15">
        <f t="shared" si="26"/>
        <v>460615.3846153846</v>
      </c>
      <c r="F45" s="15">
        <f t="shared" si="26"/>
        <v>1658142.857142857</v>
      </c>
      <c r="G45" s="15" t="str">
        <f t="shared" si="26"/>
        <v> </v>
      </c>
      <c r="H45" s="15">
        <f t="shared" si="26"/>
        <v>2428400</v>
      </c>
      <c r="I45" s="99" t="str">
        <f t="shared" si="26"/>
        <v> </v>
      </c>
      <c r="J45" s="32">
        <f aca="true" t="shared" si="27" ref="J45:P45">IF(OR(J43=0,J44=0)," ",J44/J43*1000)</f>
        <v>1364343.75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",(Q44/Q43)*1000)</f>
        <v> </v>
      </c>
      <c r="R45" s="28">
        <f>IF(OR(R43=0,R44=0)," ",(R44/R43)*1000)</f>
        <v>1942593.75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05">
        <f>D4+D7+D10+D13+D16+D19+D22+D25+D28+D31+D34+D37+D40+D43</f>
        <v>13</v>
      </c>
      <c r="E46" s="106">
        <f>E4+E7+E10+E13+E16+E19+E22+E25+E28+E31+E34+E37+E40+E43</f>
        <v>30</v>
      </c>
      <c r="F46" s="17">
        <f aca="true" t="shared" si="28" ref="F46:I47">F4+F7+F10+F13+F16+F19+F22+F25+F28+F31+F34+F37+F40+F43</f>
        <v>19</v>
      </c>
      <c r="G46" s="17">
        <f t="shared" si="28"/>
        <v>4</v>
      </c>
      <c r="H46" s="17">
        <f t="shared" si="28"/>
        <v>6</v>
      </c>
      <c r="I46" s="26">
        <f t="shared" si="28"/>
        <v>1</v>
      </c>
      <c r="J46" s="34">
        <f>SUM(D46:I46)</f>
        <v>73</v>
      </c>
      <c r="K46" s="30">
        <f aca="true" t="shared" si="29" ref="K46:P47">K4+K7+K10+K13+K16+K19+K22+K25+K28+K31+K34+K37+K40+K43</f>
        <v>27</v>
      </c>
      <c r="L46" s="17">
        <f t="shared" si="29"/>
        <v>9</v>
      </c>
      <c r="M46" s="17">
        <f t="shared" si="29"/>
        <v>0</v>
      </c>
      <c r="N46" s="17">
        <f t="shared" si="29"/>
        <v>0</v>
      </c>
      <c r="O46" s="17">
        <f t="shared" si="29"/>
        <v>0</v>
      </c>
      <c r="P46" s="26">
        <f t="shared" si="29"/>
        <v>0</v>
      </c>
      <c r="Q46" s="34">
        <f>SUM(K46:P46)</f>
        <v>36</v>
      </c>
      <c r="R46" s="30">
        <f>J46+Q46</f>
        <v>109</v>
      </c>
    </row>
    <row r="47" spans="1:18" ht="16.5" customHeight="1">
      <c r="A47" s="112"/>
      <c r="B47" s="53" t="s">
        <v>10</v>
      </c>
      <c r="C47" s="53" t="s">
        <v>2</v>
      </c>
      <c r="D47" s="105">
        <f>D5+D8+D11+D14+D17+D20+D23+D26+D29+D32+D35+D38+D41+D44</f>
        <v>20104</v>
      </c>
      <c r="E47" s="107">
        <f>E5+E8+E11+E14+E17+E20+E23+E26+E29+E32+E35+E38+E41+E44</f>
        <v>16697</v>
      </c>
      <c r="F47" s="16">
        <f t="shared" si="28"/>
        <v>16795</v>
      </c>
      <c r="G47" s="16">
        <f t="shared" si="28"/>
        <v>5325</v>
      </c>
      <c r="H47" s="16">
        <f t="shared" si="28"/>
        <v>16600</v>
      </c>
      <c r="I47" s="25">
        <f t="shared" si="28"/>
        <v>2340</v>
      </c>
      <c r="J47" s="33">
        <f>SUM(D47:I47)</f>
        <v>77861</v>
      </c>
      <c r="K47" s="29">
        <f t="shared" si="29"/>
        <v>29196</v>
      </c>
      <c r="L47" s="16">
        <f t="shared" si="29"/>
        <v>14443</v>
      </c>
      <c r="M47" s="16">
        <f t="shared" si="29"/>
        <v>0</v>
      </c>
      <c r="N47" s="16">
        <f t="shared" si="29"/>
        <v>0</v>
      </c>
      <c r="O47" s="16">
        <f t="shared" si="29"/>
        <v>0</v>
      </c>
      <c r="P47" s="25">
        <f t="shared" si="29"/>
        <v>0</v>
      </c>
      <c r="Q47" s="33">
        <f>SUM(K47:P47)</f>
        <v>43639</v>
      </c>
      <c r="R47" s="29">
        <f>J47+Q47</f>
        <v>121500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1546461.5384615385</v>
      </c>
      <c r="E48" s="15">
        <f>IF(OR(E46=0,E47=0)," ",E47/E46*1000)</f>
        <v>556566.6666666667</v>
      </c>
      <c r="F48" s="15">
        <f aca="true" t="shared" si="30" ref="F48:Q48">IF(OR(F46=0,F47=0)," ",(F47/F46)*1000)</f>
        <v>883947.3684210526</v>
      </c>
      <c r="G48" s="15">
        <f t="shared" si="30"/>
        <v>1331250</v>
      </c>
      <c r="H48" s="15">
        <f t="shared" si="30"/>
        <v>2766666.6666666665</v>
      </c>
      <c r="I48" s="24">
        <f t="shared" si="30"/>
        <v>2340000</v>
      </c>
      <c r="J48" s="32">
        <f t="shared" si="30"/>
        <v>1066589.0410958906</v>
      </c>
      <c r="K48" s="28">
        <f t="shared" si="30"/>
        <v>1081333.3333333333</v>
      </c>
      <c r="L48" s="15">
        <f t="shared" si="30"/>
        <v>1604777.7777777778</v>
      </c>
      <c r="M48" s="15" t="str">
        <f t="shared" si="30"/>
        <v> </v>
      </c>
      <c r="N48" s="15" t="str">
        <f t="shared" si="30"/>
        <v> </v>
      </c>
      <c r="O48" s="15" t="str">
        <f t="shared" si="30"/>
        <v> </v>
      </c>
      <c r="P48" s="24" t="str">
        <f>IF(OR(P46=0,P47=0)," ",(P47/P46)*1000)</f>
        <v> </v>
      </c>
      <c r="Q48" s="32">
        <f t="shared" si="30"/>
        <v>1212194.4444444443</v>
      </c>
      <c r="R48" s="28">
        <f>IF(OR(R46=0,R47=0)," ",(R47/R46)*1000)</f>
        <v>1114678.8990825687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※4月～10月は確報値。11月は速報値。確報値速報値は修正される可能性があります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Zeros="0" zoomScale="40" zoomScaleNormal="4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3" sqref="B3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8.7109375" style="0" customWidth="1"/>
  </cols>
  <sheetData>
    <row r="1" spans="1:16" ht="28.5" customHeight="1">
      <c r="A1" s="46" t="s">
        <v>4</v>
      </c>
      <c r="B1" s="84" t="s">
        <v>38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0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'P一般'!D4+'B一般'!D4</f>
        <v>0</v>
      </c>
      <c r="E4" s="14">
        <f>'P一般'!E4+'B一般'!E4</f>
        <v>66883</v>
      </c>
      <c r="F4" s="14">
        <f>'P一般'!F4+'B一般'!F4</f>
        <v>197176</v>
      </c>
      <c r="G4" s="14">
        <f>'P一般'!G4+'B一般'!G4</f>
        <v>74206</v>
      </c>
      <c r="H4" s="14">
        <f>'P一般'!H4+'B一般'!H4</f>
        <v>111687</v>
      </c>
      <c r="I4" s="23">
        <f>'P一般'!I4+'B一般'!I4</f>
        <v>116125</v>
      </c>
      <c r="J4" s="36">
        <f>SUM(D4:I4)</f>
        <v>566077</v>
      </c>
      <c r="K4" s="27">
        <f>'P一般'!K4+'B一般'!K4</f>
        <v>118581</v>
      </c>
      <c r="L4" s="14">
        <f>'P一般'!L4+'B一般'!L4</f>
        <v>86126</v>
      </c>
      <c r="M4" s="14">
        <f>'P一般'!M4+'B一般'!M4</f>
        <v>0</v>
      </c>
      <c r="N4" s="14">
        <f>'P一般'!N4+'B一般'!N4</f>
        <v>0</v>
      </c>
      <c r="O4" s="14">
        <f>'P一般'!O4+'B一般'!O4</f>
        <v>0</v>
      </c>
      <c r="P4" s="23">
        <f>'P一般'!P4+'B一般'!P4</f>
        <v>0</v>
      </c>
      <c r="Q4" s="36">
        <f>SUM(K4:P4)</f>
        <v>204707</v>
      </c>
      <c r="R4" s="27">
        <f>J4+Q4</f>
        <v>770784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'P一般'!D5+'B一般'!D5</f>
        <v>0</v>
      </c>
      <c r="E5" s="14">
        <f>'P一般'!E5+'B一般'!E5</f>
        <v>5883988</v>
      </c>
      <c r="F5" s="14">
        <f>'P一般'!F5+'B一般'!F5</f>
        <v>17505930</v>
      </c>
      <c r="G5" s="14">
        <f>'P一般'!G5+'B一般'!G5</f>
        <v>6682570</v>
      </c>
      <c r="H5" s="14">
        <f>'P一般'!H5+'B一般'!H5</f>
        <v>9816237</v>
      </c>
      <c r="I5" s="23">
        <f>'P一般'!I5+'B一般'!I5</f>
        <v>10118220</v>
      </c>
      <c r="J5" s="31">
        <f>SUM(D5:I5)</f>
        <v>50006945</v>
      </c>
      <c r="K5" s="27">
        <f>'P一般'!K5+'B一般'!K5</f>
        <v>10362211</v>
      </c>
      <c r="L5" s="14">
        <f>'P一般'!L5+'B一般'!L5</f>
        <v>7948545</v>
      </c>
      <c r="M5" s="14">
        <f>'P一般'!M5+'B一般'!M5</f>
        <v>0</v>
      </c>
      <c r="N5" s="14">
        <f>'P一般'!N5+'B一般'!N5</f>
        <v>0</v>
      </c>
      <c r="O5" s="14">
        <f>'P一般'!O5+'B一般'!O5</f>
        <v>0</v>
      </c>
      <c r="P5" s="23">
        <f>'P一般'!P5+'B一般'!P5</f>
        <v>0</v>
      </c>
      <c r="Q5" s="31">
        <f>SUM(K5:P5)</f>
        <v>18310756</v>
      </c>
      <c r="R5" s="27">
        <f>J5+Q5</f>
        <v>68317701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87974.34325613386</v>
      </c>
      <c r="F6" s="15">
        <f t="shared" si="0"/>
        <v>88783.26976914026</v>
      </c>
      <c r="G6" s="15">
        <f t="shared" si="0"/>
        <v>90054.30827695873</v>
      </c>
      <c r="H6" s="15">
        <f t="shared" si="0"/>
        <v>87890.59604072093</v>
      </c>
      <c r="I6" s="24">
        <f t="shared" si="0"/>
        <v>87132.14208826696</v>
      </c>
      <c r="J6" s="32">
        <f t="shared" si="0"/>
        <v>88339.47501841623</v>
      </c>
      <c r="K6" s="28">
        <f t="shared" si="0"/>
        <v>87385.08698695406</v>
      </c>
      <c r="L6" s="15">
        <f t="shared" si="0"/>
        <v>92289.72667951607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>
        <f t="shared" si="0"/>
        <v>89448.60703346734</v>
      </c>
      <c r="R6" s="28">
        <f t="shared" si="0"/>
        <v>88634.04144351724</v>
      </c>
      <c r="S6" s="7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9">
        <f>'P一般'!D7+'B一般'!D7</f>
        <v>0</v>
      </c>
      <c r="E7" s="14">
        <f>'P一般'!E7+'B一般'!E7</f>
        <v>0</v>
      </c>
      <c r="F7" s="14">
        <f>'P一般'!F7+'B一般'!F7</f>
        <v>0</v>
      </c>
      <c r="G7" s="14">
        <f>'P一般'!G7+'B一般'!G7</f>
        <v>0</v>
      </c>
      <c r="H7" s="14">
        <f>'P一般'!H7+'B一般'!H7</f>
        <v>0</v>
      </c>
      <c r="I7" s="23">
        <f>'P一般'!I7+'B一般'!I7</f>
        <v>0</v>
      </c>
      <c r="J7" s="31">
        <f>SUM(D7:I7)</f>
        <v>0</v>
      </c>
      <c r="K7" s="27">
        <f>'P一般'!K7+'B一般'!K7</f>
        <v>0</v>
      </c>
      <c r="L7" s="14">
        <f>'P一般'!L7+'B一般'!L7</f>
        <v>0</v>
      </c>
      <c r="M7" s="14">
        <f>'P一般'!M7+'B一般'!M7</f>
        <v>0</v>
      </c>
      <c r="N7" s="14">
        <f>'P一般'!N7+'B一般'!N7</f>
        <v>0</v>
      </c>
      <c r="O7" s="14">
        <f>'P一般'!O7+'B一般'!O7</f>
        <v>0</v>
      </c>
      <c r="P7" s="23">
        <f>'P一般'!P7+'B一般'!P7</f>
        <v>0</v>
      </c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'P一般'!D8+'B一般'!D8</f>
        <v>0</v>
      </c>
      <c r="E8" s="14">
        <f>'P一般'!E8+'B一般'!E8</f>
        <v>0</v>
      </c>
      <c r="F8" s="14">
        <f>'P一般'!F8+'B一般'!F8</f>
        <v>0</v>
      </c>
      <c r="G8" s="14">
        <f>'P一般'!G8+'B一般'!G8</f>
        <v>0</v>
      </c>
      <c r="H8" s="14">
        <f>'P一般'!H8+'B一般'!H8</f>
        <v>0</v>
      </c>
      <c r="I8" s="23">
        <f>'P一般'!I8+'B一般'!I8</f>
        <v>0</v>
      </c>
      <c r="J8" s="31">
        <f>SUM(D8:I8)</f>
        <v>0</v>
      </c>
      <c r="K8" s="27">
        <f>'P一般'!K8+'B一般'!K8</f>
        <v>0</v>
      </c>
      <c r="L8" s="14">
        <f>'P一般'!L8+'B一般'!L8</f>
        <v>0</v>
      </c>
      <c r="M8" s="14">
        <f>'P一般'!M8+'B一般'!M8</f>
        <v>0</v>
      </c>
      <c r="N8" s="14">
        <f>'P一般'!N8+'B一般'!N8</f>
        <v>0</v>
      </c>
      <c r="O8" s="14">
        <f>'P一般'!O8+'B一般'!O8</f>
        <v>0</v>
      </c>
      <c r="P8" s="23">
        <f>'P一般'!P8+'B一般'!P8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9">
        <f>'P一般'!D10+'B一般'!D10</f>
        <v>196463</v>
      </c>
      <c r="E10" s="14">
        <f>'P一般'!E10+'B一般'!E10</f>
        <v>73634</v>
      </c>
      <c r="F10" s="14">
        <f>'P一般'!F10+'B一般'!F10</f>
        <v>94994</v>
      </c>
      <c r="G10" s="14">
        <f>'P一般'!G10+'B一般'!G10</f>
        <v>76197</v>
      </c>
      <c r="H10" s="14">
        <f>'P一般'!H10+'B一般'!H10</f>
        <v>89015</v>
      </c>
      <c r="I10" s="23">
        <f>'P一般'!I10+'B一般'!I10</f>
        <v>23093</v>
      </c>
      <c r="J10" s="31">
        <f>SUM(D10:I10)</f>
        <v>553396</v>
      </c>
      <c r="K10" s="27">
        <f>'P一般'!K10+'B一般'!K10</f>
        <v>121899</v>
      </c>
      <c r="L10" s="14">
        <f>'P一般'!L10+'B一般'!L10</f>
        <v>102035</v>
      </c>
      <c r="M10" s="14">
        <f>'P一般'!M10+'B一般'!M10</f>
        <v>0</v>
      </c>
      <c r="N10" s="14">
        <f>'P一般'!N10+'B一般'!N10</f>
        <v>0</v>
      </c>
      <c r="O10" s="14">
        <f>'P一般'!O10+'B一般'!O10</f>
        <v>0</v>
      </c>
      <c r="P10" s="23">
        <f>'P一般'!P10+'B一般'!P10</f>
        <v>0</v>
      </c>
      <c r="Q10" s="31">
        <f>SUM(K10:P10)</f>
        <v>223934</v>
      </c>
      <c r="R10" s="27">
        <f>J10+Q10</f>
        <v>777330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21">
        <f>'P一般'!D11+'B一般'!D11</f>
        <v>17598117</v>
      </c>
      <c r="E11" s="16">
        <f>'P一般'!E11+'B一般'!E11</f>
        <v>6331993</v>
      </c>
      <c r="F11" s="16">
        <f>'P一般'!F11+'B一般'!F11</f>
        <v>8909247</v>
      </c>
      <c r="G11" s="16">
        <f>'P一般'!G11+'B一般'!G11</f>
        <v>6876276</v>
      </c>
      <c r="H11" s="16">
        <f>'P一般'!H11+'B一般'!H11</f>
        <v>7611424</v>
      </c>
      <c r="I11" s="25">
        <f>'P一般'!I11+'B一般'!I11</f>
        <v>2094914</v>
      </c>
      <c r="J11" s="33">
        <f>SUM(D11:I11)</f>
        <v>49421971</v>
      </c>
      <c r="K11" s="29">
        <f>'P一般'!K11+'B一般'!K11</f>
        <v>10691990</v>
      </c>
      <c r="L11" s="16">
        <f>'P一般'!L11+'B一般'!L11</f>
        <v>8560690</v>
      </c>
      <c r="M11" s="16">
        <f>'P一般'!M11+'B一般'!M11</f>
        <v>0</v>
      </c>
      <c r="N11" s="16">
        <f>'P一般'!N11+'B一般'!N11</f>
        <v>0</v>
      </c>
      <c r="O11" s="16">
        <f>'P一般'!O11+'B一般'!O11</f>
        <v>0</v>
      </c>
      <c r="P11" s="25">
        <f>'P一般'!P11+'B一般'!P11</f>
        <v>0</v>
      </c>
      <c r="Q11" s="33">
        <f>SUM(K11:P11)</f>
        <v>19252680</v>
      </c>
      <c r="R11" s="29">
        <f>J11+Q11</f>
        <v>68674651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 aca="true" t="shared" si="2" ref="D12:R12">IF(OR(D10=0,D11=0)," ",(D11/D10)*1000)</f>
        <v>89574.713813797</v>
      </c>
      <c r="E12" s="15">
        <f t="shared" si="2"/>
        <v>85992.7886574137</v>
      </c>
      <c r="F12" s="15">
        <f t="shared" si="2"/>
        <v>93787.47078762868</v>
      </c>
      <c r="G12" s="15">
        <f t="shared" si="2"/>
        <v>90243.39540926808</v>
      </c>
      <c r="H12" s="15">
        <f t="shared" si="2"/>
        <v>85507.2066505645</v>
      </c>
      <c r="I12" s="24">
        <f t="shared" si="2"/>
        <v>90716.40756939333</v>
      </c>
      <c r="J12" s="32">
        <f t="shared" si="2"/>
        <v>89306.70080737845</v>
      </c>
      <c r="K12" s="28">
        <f t="shared" si="2"/>
        <v>87711.87622539973</v>
      </c>
      <c r="L12" s="15">
        <f t="shared" si="2"/>
        <v>83899.54427402363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85974.79614529281</v>
      </c>
      <c r="R12" s="28">
        <f t="shared" si="2"/>
        <v>88346.84239640822</v>
      </c>
      <c r="S12" s="7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9">
        <f>'P一般'!D13+'B一般'!D13</f>
        <v>161887</v>
      </c>
      <c r="E13" s="14">
        <f>'P一般'!E13+'B一般'!E13</f>
        <v>194740</v>
      </c>
      <c r="F13" s="14">
        <f>'P一般'!F13+'B一般'!F13</f>
        <v>287167</v>
      </c>
      <c r="G13" s="14">
        <f>'P一般'!G13+'B一般'!G13</f>
        <v>189604</v>
      </c>
      <c r="H13" s="14">
        <f>'P一般'!H13+'B一般'!H13</f>
        <v>250209</v>
      </c>
      <c r="I13" s="23">
        <f>'P一般'!I13+'B一般'!I13</f>
        <v>276418</v>
      </c>
      <c r="J13" s="31">
        <f>SUM(D13:I13)</f>
        <v>1360025</v>
      </c>
      <c r="K13" s="27">
        <f>'P一般'!K13+'B一般'!K13</f>
        <v>267927</v>
      </c>
      <c r="L13" s="14">
        <f>'P一般'!L13+'B一般'!L13</f>
        <v>187758</v>
      </c>
      <c r="M13" s="14">
        <f>'P一般'!M13+'B一般'!M13</f>
        <v>0</v>
      </c>
      <c r="N13" s="14">
        <f>'P一般'!N13+'B一般'!N13</f>
        <v>0</v>
      </c>
      <c r="O13" s="14">
        <f>'P一般'!O13+'B一般'!O13</f>
        <v>0</v>
      </c>
      <c r="P13" s="23">
        <f>'P一般'!P13+'B一般'!P13</f>
        <v>0</v>
      </c>
      <c r="Q13" s="31">
        <f>SUM(K13:P13)</f>
        <v>455685</v>
      </c>
      <c r="R13" s="27">
        <f>J13+Q13</f>
        <v>1815710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21">
        <f>'P一般'!D14+'B一般'!D14</f>
        <v>14722004</v>
      </c>
      <c r="E14" s="16">
        <f>'P一般'!E14+'B一般'!E14</f>
        <v>17147666</v>
      </c>
      <c r="F14" s="16">
        <f>'P一般'!F14+'B一般'!F14</f>
        <v>25984098</v>
      </c>
      <c r="G14" s="16">
        <f>'P一般'!G14+'B一般'!G14</f>
        <v>17201945</v>
      </c>
      <c r="H14" s="16">
        <f>'P一般'!H14+'B一般'!H14</f>
        <v>22342095</v>
      </c>
      <c r="I14" s="25">
        <f>'P一般'!I14+'B一般'!I14</f>
        <v>24641866</v>
      </c>
      <c r="J14" s="33">
        <f>SUM(D14:I14)</f>
        <v>122039674</v>
      </c>
      <c r="K14" s="29">
        <f>'P一般'!K14+'B一般'!K14</f>
        <v>23878898</v>
      </c>
      <c r="L14" s="16">
        <f>'P一般'!L14+'B一般'!L14</f>
        <v>16089451</v>
      </c>
      <c r="M14" s="16">
        <f>'P一般'!M14+'B一般'!M14</f>
        <v>0</v>
      </c>
      <c r="N14" s="16">
        <f>'P一般'!N14+'B一般'!N14</f>
        <v>0</v>
      </c>
      <c r="O14" s="16">
        <f>'P一般'!O14+'B一般'!O14</f>
        <v>0</v>
      </c>
      <c r="P14" s="25">
        <f>'P一般'!P14+'B一般'!P14</f>
        <v>0</v>
      </c>
      <c r="Q14" s="33">
        <f>SUM(K14:P14)</f>
        <v>39968349</v>
      </c>
      <c r="R14" s="29">
        <f>J14+Q14</f>
        <v>162008023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 aca="true" t="shared" si="3" ref="D15:R15">IF(OR(D13=0,D14=0)," ",(D14/D13)*1000)</f>
        <v>90940.00135897263</v>
      </c>
      <c r="E15" s="15">
        <f t="shared" si="3"/>
        <v>88054.154256958</v>
      </c>
      <c r="F15" s="15">
        <f t="shared" si="3"/>
        <v>90484.27570020231</v>
      </c>
      <c r="G15" s="15">
        <f t="shared" si="3"/>
        <v>90725.64397375582</v>
      </c>
      <c r="H15" s="15">
        <f t="shared" si="3"/>
        <v>89293.73044135103</v>
      </c>
      <c r="I15" s="24">
        <f t="shared" si="3"/>
        <v>89147.11053549334</v>
      </c>
      <c r="J15" s="32">
        <f t="shared" si="3"/>
        <v>89733.40490064521</v>
      </c>
      <c r="K15" s="28">
        <f t="shared" si="3"/>
        <v>89124.64215999134</v>
      </c>
      <c r="L15" s="15">
        <f t="shared" si="3"/>
        <v>85692.49246370327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>
        <f t="shared" si="3"/>
        <v>87710.47763257513</v>
      </c>
      <c r="R15" s="28">
        <f t="shared" si="3"/>
        <v>89225.71500955548</v>
      </c>
      <c r="S15" s="7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19">
        <f>'P一般'!D16+'B一般'!D16</f>
        <v>133732</v>
      </c>
      <c r="E16" s="14">
        <f>'P一般'!E16+'B一般'!E16</f>
        <v>347230</v>
      </c>
      <c r="F16" s="14">
        <f>'P一般'!F16+'B一般'!F16</f>
        <v>77232</v>
      </c>
      <c r="G16" s="14">
        <f>'P一般'!G16+'B一般'!G16</f>
        <v>143439</v>
      </c>
      <c r="H16" s="14">
        <f>'P一般'!H16+'B一般'!H16</f>
        <v>228737</v>
      </c>
      <c r="I16" s="23">
        <f>'P一般'!I16+'B一般'!I16</f>
        <v>274184</v>
      </c>
      <c r="J16" s="31">
        <f>SUM(D16:I16)</f>
        <v>1204554</v>
      </c>
      <c r="K16" s="27">
        <f>'P一般'!K16+'B一般'!K16</f>
        <v>138688</v>
      </c>
      <c r="L16" s="14">
        <f>'P一般'!L16+'B一般'!L16</f>
        <v>236219</v>
      </c>
      <c r="M16" s="14">
        <f>'P一般'!M16+'B一般'!M16</f>
        <v>0</v>
      </c>
      <c r="N16" s="14">
        <f>'P一般'!N16+'B一般'!N16</f>
        <v>0</v>
      </c>
      <c r="O16" s="14">
        <f>'P一般'!O16+'B一般'!O16</f>
        <v>0</v>
      </c>
      <c r="P16" s="23">
        <f>'P一般'!P16+'B一般'!P16</f>
        <v>0</v>
      </c>
      <c r="Q16" s="31">
        <f>SUM(K16:P16)</f>
        <v>374907</v>
      </c>
      <c r="R16" s="27">
        <f>J16+Q16</f>
        <v>1579461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'P一般'!D17+'B一般'!D17</f>
        <v>11949007</v>
      </c>
      <c r="E17" s="14">
        <f>'P一般'!E17+'B一般'!E17</f>
        <v>30579001</v>
      </c>
      <c r="F17" s="14">
        <f>'P一般'!F17+'B一般'!F17</f>
        <v>6761391</v>
      </c>
      <c r="G17" s="14">
        <f>'P一般'!G17+'B一般'!G17</f>
        <v>12813783</v>
      </c>
      <c r="H17" s="14">
        <f>'P一般'!H17+'B一般'!H17</f>
        <v>20435876</v>
      </c>
      <c r="I17" s="23">
        <f>'P一般'!I17+'B一般'!I17</f>
        <v>24092383</v>
      </c>
      <c r="J17" s="31">
        <f>SUM(D17:I17)</f>
        <v>106631441</v>
      </c>
      <c r="K17" s="27">
        <f>'P一般'!K17+'B一般'!K17</f>
        <v>12205487</v>
      </c>
      <c r="L17" s="14">
        <f>'P一般'!L17+'B一般'!L17</f>
        <v>19332557</v>
      </c>
      <c r="M17" s="14">
        <f>'P一般'!M17+'B一般'!M17</f>
        <v>0</v>
      </c>
      <c r="N17" s="14">
        <f>'P一般'!N17+'B一般'!N17</f>
        <v>0</v>
      </c>
      <c r="O17" s="14">
        <f>'P一般'!O17+'B一般'!O17</f>
        <v>0</v>
      </c>
      <c r="P17" s="23">
        <f>'P一般'!P17+'B一般'!P17</f>
        <v>0</v>
      </c>
      <c r="Q17" s="31">
        <f>SUM(K17:P17)</f>
        <v>31538044</v>
      </c>
      <c r="R17" s="27">
        <f>J17+Q17</f>
        <v>138169485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 aca="true" t="shared" si="4" ref="D18:R18">IF(OR(D16=0,D17=0)," ",(D17/D16)*1000)</f>
        <v>89350.39481948972</v>
      </c>
      <c r="E18" s="15">
        <f t="shared" si="4"/>
        <v>88065.55021167526</v>
      </c>
      <c r="F18" s="15">
        <f t="shared" si="4"/>
        <v>87546.49627097577</v>
      </c>
      <c r="G18" s="15">
        <f t="shared" si="4"/>
        <v>89332.62920126326</v>
      </c>
      <c r="H18" s="15">
        <f t="shared" si="4"/>
        <v>89342.24021474445</v>
      </c>
      <c r="I18" s="24">
        <f t="shared" si="4"/>
        <v>87869.39792256296</v>
      </c>
      <c r="J18" s="32">
        <f t="shared" si="4"/>
        <v>88523.58715341944</v>
      </c>
      <c r="K18" s="28">
        <f t="shared" si="4"/>
        <v>88006.79943470236</v>
      </c>
      <c r="L18" s="15">
        <f t="shared" si="4"/>
        <v>81841.66811306457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>
        <f t="shared" si="4"/>
        <v>84122.31300029074</v>
      </c>
      <c r="R18" s="28">
        <f t="shared" si="4"/>
        <v>87478.88361915869</v>
      </c>
      <c r="S18" s="7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9">
        <f>'P一般'!D19+'B一般'!D19</f>
        <v>78678</v>
      </c>
      <c r="E19" s="14">
        <f>'P一般'!E19+'B一般'!E19</f>
        <v>57364</v>
      </c>
      <c r="F19" s="14">
        <f>'P一般'!F19+'B一般'!F19</f>
        <v>80014</v>
      </c>
      <c r="G19" s="14">
        <f>'P一般'!G19+'B一般'!G19</f>
        <v>130468</v>
      </c>
      <c r="H19" s="14">
        <f>'P一般'!H19+'B一般'!H19</f>
        <v>22155</v>
      </c>
      <c r="I19" s="23">
        <f>'P一般'!I19+'B一般'!I19</f>
        <v>27621</v>
      </c>
      <c r="J19" s="31">
        <f>SUM(D19:I19)</f>
        <v>396300</v>
      </c>
      <c r="K19" s="27">
        <f>'P一般'!K19+'B一般'!K19</f>
        <v>29191</v>
      </c>
      <c r="L19" s="14">
        <f>'P一般'!L19+'B一般'!L19</f>
        <v>34650</v>
      </c>
      <c r="M19" s="14">
        <f>'P一般'!M19+'B一般'!M19</f>
        <v>0</v>
      </c>
      <c r="N19" s="14">
        <f>'P一般'!N19+'B一般'!N19</f>
        <v>0</v>
      </c>
      <c r="O19" s="14">
        <f>'P一般'!O19+'B一般'!O19</f>
        <v>0</v>
      </c>
      <c r="P19" s="23">
        <f>'P一般'!P19+'B一般'!P19</f>
        <v>0</v>
      </c>
      <c r="Q19" s="31">
        <f>SUM(K19:P19)</f>
        <v>63841</v>
      </c>
      <c r="R19" s="27">
        <f>J19+Q19</f>
        <v>460141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'P一般'!D20+'B一般'!D20</f>
        <v>7300677</v>
      </c>
      <c r="E20" s="14">
        <f>'P一般'!E20+'B一般'!E20</f>
        <v>5028707</v>
      </c>
      <c r="F20" s="14">
        <f>'P一般'!F20+'B一般'!F20</f>
        <v>7233041</v>
      </c>
      <c r="G20" s="14">
        <f>'P一般'!G20+'B一般'!G20</f>
        <v>11928816</v>
      </c>
      <c r="H20" s="14">
        <f>'P一般'!H20+'B一般'!H20</f>
        <v>1969797</v>
      </c>
      <c r="I20" s="23">
        <f>'P一般'!I20+'B一般'!I20</f>
        <v>2412124</v>
      </c>
      <c r="J20" s="31">
        <f>SUM(D20:I20)</f>
        <v>35873162</v>
      </c>
      <c r="K20" s="27">
        <f>'P一般'!K20+'B一般'!K20</f>
        <v>2495204</v>
      </c>
      <c r="L20" s="14">
        <f>'P一般'!L20+'B一般'!L20</f>
        <v>3041998</v>
      </c>
      <c r="M20" s="14">
        <f>'P一般'!M20+'B一般'!M20</f>
        <v>0</v>
      </c>
      <c r="N20" s="14">
        <f>'P一般'!N20+'B一般'!N20</f>
        <v>0</v>
      </c>
      <c r="O20" s="14">
        <f>'P一般'!O20+'B一般'!O20</f>
        <v>0</v>
      </c>
      <c r="P20" s="23">
        <f>'P一般'!P20+'B一般'!P20</f>
        <v>0</v>
      </c>
      <c r="Q20" s="31">
        <f>SUM(K20:P20)</f>
        <v>5537202</v>
      </c>
      <c r="R20" s="27">
        <f>J20+Q20</f>
        <v>41410364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 aca="true" t="shared" si="5" ref="D21:R21">IF(OR(D19=0,D20=0)," ",(D20/D19)*1000)</f>
        <v>92791.8477846412</v>
      </c>
      <c r="E21" s="15">
        <f t="shared" si="5"/>
        <v>87663.11624015062</v>
      </c>
      <c r="F21" s="15">
        <f t="shared" si="5"/>
        <v>90397.19299122653</v>
      </c>
      <c r="G21" s="15">
        <f t="shared" si="5"/>
        <v>91430.97157923783</v>
      </c>
      <c r="H21" s="15">
        <f t="shared" si="5"/>
        <v>88909.81719702098</v>
      </c>
      <c r="I21" s="24">
        <f t="shared" si="5"/>
        <v>87329.35085623257</v>
      </c>
      <c r="J21" s="32">
        <f t="shared" si="5"/>
        <v>90520.21700731768</v>
      </c>
      <c r="K21" s="28">
        <f t="shared" si="5"/>
        <v>85478.53790551882</v>
      </c>
      <c r="L21" s="15">
        <f t="shared" si="5"/>
        <v>87792.15007215008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>
        <f t="shared" si="5"/>
        <v>86734.26168136465</v>
      </c>
      <c r="R21" s="28">
        <f t="shared" si="5"/>
        <v>89994.94502771976</v>
      </c>
      <c r="S21" s="7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9">
        <f>'P一般'!D22+'B一般'!D22</f>
        <v>0</v>
      </c>
      <c r="E22" s="14">
        <f>'P一般'!E22+'B一般'!E22</f>
        <v>0</v>
      </c>
      <c r="F22" s="14">
        <f>'P一般'!F22+'B一般'!F22</f>
        <v>0</v>
      </c>
      <c r="G22" s="14">
        <f>'P一般'!G22+'B一般'!G22</f>
        <v>0</v>
      </c>
      <c r="H22" s="14">
        <f>'P一般'!H22+'B一般'!H22</f>
        <v>0</v>
      </c>
      <c r="I22" s="23">
        <f>'P一般'!I22+'B一般'!I22</f>
        <v>22412</v>
      </c>
      <c r="J22" s="31">
        <f>SUM(D22:I22)</f>
        <v>22412</v>
      </c>
      <c r="K22" s="27">
        <f>'P一般'!K22+'B一般'!K22</f>
        <v>0</v>
      </c>
      <c r="L22" s="14">
        <f>'P一般'!L22+'B一般'!L22</f>
        <v>0</v>
      </c>
      <c r="M22" s="14">
        <f>'P一般'!M22+'B一般'!M22</f>
        <v>0</v>
      </c>
      <c r="N22" s="14">
        <f>'P一般'!N22+'B一般'!N22</f>
        <v>0</v>
      </c>
      <c r="O22" s="14">
        <f>'P一般'!O22+'B一般'!O22</f>
        <v>0</v>
      </c>
      <c r="P22" s="23">
        <f>'P一般'!P22+'B一般'!P22</f>
        <v>0</v>
      </c>
      <c r="Q22" s="31">
        <f>SUM(K22:P22)</f>
        <v>0</v>
      </c>
      <c r="R22" s="27">
        <f>J22+Q22</f>
        <v>22412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'P一般'!D23+'B一般'!D23</f>
        <v>0</v>
      </c>
      <c r="E23" s="14">
        <f>'P一般'!E23+'B一般'!E23</f>
        <v>0</v>
      </c>
      <c r="F23" s="14">
        <f>'P一般'!F23+'B一般'!F23</f>
        <v>0</v>
      </c>
      <c r="G23" s="14">
        <f>'P一般'!G23+'B一般'!G23</f>
        <v>0</v>
      </c>
      <c r="H23" s="14">
        <f>'P一般'!H23+'B一般'!H23</f>
        <v>0</v>
      </c>
      <c r="I23" s="23">
        <f>'P一般'!I23+'B一般'!I23</f>
        <v>1894823</v>
      </c>
      <c r="J23" s="31">
        <f>SUM(D23:I23)</f>
        <v>1894823</v>
      </c>
      <c r="K23" s="27">
        <f>'P一般'!K23+'B一般'!K23</f>
        <v>0</v>
      </c>
      <c r="L23" s="14">
        <f>'P一般'!L23+'B一般'!L23</f>
        <v>0</v>
      </c>
      <c r="M23" s="14">
        <f>'P一般'!M23+'B一般'!M23</f>
        <v>0</v>
      </c>
      <c r="N23" s="14">
        <f>'P一般'!N23+'B一般'!N23</f>
        <v>0</v>
      </c>
      <c r="O23" s="14">
        <f>'P一般'!O23+'B一般'!O23</f>
        <v>0</v>
      </c>
      <c r="P23" s="23">
        <f>'P一般'!P23+'B一般'!P23</f>
        <v>0</v>
      </c>
      <c r="Q23" s="31">
        <f>SUM(K23:P23)</f>
        <v>0</v>
      </c>
      <c r="R23" s="27">
        <f>J23+Q23</f>
        <v>1894823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84545.0205247189</v>
      </c>
      <c r="S24" s="7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19">
        <f>'P一般'!D25+'B一般'!D25</f>
        <v>46277</v>
      </c>
      <c r="E25" s="14">
        <f>'P一般'!E25+'B一般'!E25</f>
        <v>21205</v>
      </c>
      <c r="F25" s="14">
        <f>'P一般'!F25+'B一般'!F25</f>
        <v>0</v>
      </c>
      <c r="G25" s="14">
        <f>'P一般'!G25+'B一般'!G25</f>
        <v>20879</v>
      </c>
      <c r="H25" s="14">
        <f>'P一般'!H25+'B一般'!H25</f>
        <v>23061</v>
      </c>
      <c r="I25" s="23">
        <f>'P一般'!I25+'B一般'!I25</f>
        <v>0</v>
      </c>
      <c r="J25" s="31">
        <f>SUM(D25:I25)</f>
        <v>111422</v>
      </c>
      <c r="K25" s="27">
        <f>'P一般'!K25+'B一般'!K25</f>
        <v>0</v>
      </c>
      <c r="L25" s="14">
        <f>'P一般'!L25+'B一般'!L25</f>
        <v>45022</v>
      </c>
      <c r="M25" s="14">
        <f>'P一般'!M25+'B一般'!M25</f>
        <v>0</v>
      </c>
      <c r="N25" s="14">
        <f>'P一般'!N25+'B一般'!N25</f>
        <v>0</v>
      </c>
      <c r="O25" s="14">
        <f>'P一般'!O25+'B一般'!O25</f>
        <v>0</v>
      </c>
      <c r="P25" s="23">
        <f>'P一般'!P25+'B一般'!P25</f>
        <v>0</v>
      </c>
      <c r="Q25" s="31">
        <f>SUM(K25:P25)</f>
        <v>45022</v>
      </c>
      <c r="R25" s="27">
        <f>J25+Q25</f>
        <v>156444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'P一般'!D26+'B一般'!D26</f>
        <v>4049007</v>
      </c>
      <c r="E26" s="14">
        <f>'P一般'!E26+'B一般'!E26</f>
        <v>1747769</v>
      </c>
      <c r="F26" s="14">
        <f>'P一般'!F26+'B一般'!F26</f>
        <v>0</v>
      </c>
      <c r="G26" s="14">
        <f>'P一般'!G26+'B一般'!G26</f>
        <v>1930061</v>
      </c>
      <c r="H26" s="14">
        <f>'P一般'!H26+'B一般'!H26</f>
        <v>2112296</v>
      </c>
      <c r="I26" s="23">
        <f>'P一般'!I26+'B一般'!I26</f>
        <v>0</v>
      </c>
      <c r="J26" s="31">
        <f>SUM(D26:I26)</f>
        <v>9839133</v>
      </c>
      <c r="K26" s="27">
        <f>'P一般'!K26+'B一般'!K26</f>
        <v>0</v>
      </c>
      <c r="L26" s="14">
        <f>'P一般'!L26+'B一般'!L26</f>
        <v>3907035</v>
      </c>
      <c r="M26" s="14">
        <f>'P一般'!M26+'B一般'!M26</f>
        <v>0</v>
      </c>
      <c r="N26" s="14">
        <f>'P一般'!N26+'B一般'!N26</f>
        <v>0</v>
      </c>
      <c r="O26" s="14">
        <f>'P一般'!O26+'B一般'!O26</f>
        <v>0</v>
      </c>
      <c r="P26" s="23">
        <f>'P一般'!P26+'B一般'!P26</f>
        <v>0</v>
      </c>
      <c r="Q26" s="31">
        <f>SUM(K26:P26)</f>
        <v>3907035</v>
      </c>
      <c r="R26" s="27">
        <f>J26+Q26</f>
        <v>13746168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>
        <f t="shared" si="7"/>
        <v>86780.57394162854</v>
      </c>
      <c r="R27" s="28">
        <f t="shared" si="7"/>
        <v>87866.38030221677</v>
      </c>
      <c r="S27" s="7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9">
        <f>'P一般'!D28+'B一般'!D28</f>
        <v>0</v>
      </c>
      <c r="E28" s="14">
        <f>'P一般'!E28+'B一般'!E28</f>
        <v>22246</v>
      </c>
      <c r="F28" s="14">
        <f>'P一般'!F28+'B一般'!F28</f>
        <v>0</v>
      </c>
      <c r="G28" s="14">
        <f>'P一般'!G28+'B一般'!G28</f>
        <v>0</v>
      </c>
      <c r="H28" s="14">
        <f>'P一般'!H28+'B一般'!H28</f>
        <v>0</v>
      </c>
      <c r="I28" s="23">
        <f>'P一般'!I28+'B一般'!I28</f>
        <v>0</v>
      </c>
      <c r="J28" s="31">
        <f>SUM(D28:I28)</f>
        <v>22246</v>
      </c>
      <c r="K28" s="27">
        <f>'P一般'!K28+'B一般'!K28</f>
        <v>0</v>
      </c>
      <c r="L28" s="14">
        <f>'P一般'!L28+'B一般'!L28</f>
        <v>0</v>
      </c>
      <c r="M28" s="14">
        <f>'P一般'!M28+'B一般'!M28</f>
        <v>0</v>
      </c>
      <c r="N28" s="14">
        <f>'P一般'!N28+'B一般'!N28</f>
        <v>0</v>
      </c>
      <c r="O28" s="14">
        <f>'P一般'!O28+'B一般'!O28</f>
        <v>0</v>
      </c>
      <c r="P28" s="23">
        <f>'P一般'!P28+'B一般'!P28</f>
        <v>0</v>
      </c>
      <c r="Q28" s="31">
        <f>SUM(K28:P28)</f>
        <v>0</v>
      </c>
      <c r="R28" s="27">
        <f>J28+Q28</f>
        <v>22246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'P一般'!D29+'B一般'!D29</f>
        <v>0</v>
      </c>
      <c r="E29" s="14">
        <f>'P一般'!E29+'B一般'!E29</f>
        <v>1918553</v>
      </c>
      <c r="F29" s="14">
        <f>'P一般'!F29+'B一般'!F29</f>
        <v>0</v>
      </c>
      <c r="G29" s="14">
        <f>'P一般'!G29+'B一般'!G29</f>
        <v>0</v>
      </c>
      <c r="H29" s="14">
        <f>'P一般'!H29+'B一般'!H29</f>
        <v>0</v>
      </c>
      <c r="I29" s="23">
        <f>'P一般'!I29+'B一般'!I29</f>
        <v>0</v>
      </c>
      <c r="J29" s="31">
        <f>SUM(D29:I29)</f>
        <v>1918553</v>
      </c>
      <c r="K29" s="27">
        <f>'P一般'!K29+'B一般'!K29</f>
        <v>0</v>
      </c>
      <c r="L29" s="14">
        <f>'P一般'!L29+'B一般'!L29</f>
        <v>0</v>
      </c>
      <c r="M29" s="14">
        <f>'P一般'!M29+'B一般'!M29</f>
        <v>0</v>
      </c>
      <c r="N29" s="14">
        <f>'P一般'!N29+'B一般'!N29</f>
        <v>0</v>
      </c>
      <c r="O29" s="14">
        <f>'P一般'!O29+'B一般'!O29</f>
        <v>0</v>
      </c>
      <c r="P29" s="23">
        <f>'P一般'!P29+'B一般'!P29</f>
        <v>0</v>
      </c>
      <c r="Q29" s="31">
        <f>SUM(K29:P29)</f>
        <v>0</v>
      </c>
      <c r="R29" s="27">
        <f>J29+Q29</f>
        <v>1918553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>
        <f t="shared" si="8"/>
        <v>86242.60541220893</v>
      </c>
      <c r="S30" s="7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19">
        <f>'P一般'!D31+'B一般'!D31</f>
        <v>0</v>
      </c>
      <c r="E31" s="14">
        <f>'P一般'!E31+'B一般'!E31</f>
        <v>0</v>
      </c>
      <c r="F31" s="14">
        <f>'P一般'!F31+'B一般'!F31</f>
        <v>0</v>
      </c>
      <c r="G31" s="14">
        <f>'P一般'!G31+'B一般'!G31</f>
        <v>0</v>
      </c>
      <c r="H31" s="14">
        <f>'P一般'!H31+'B一般'!H31</f>
        <v>0</v>
      </c>
      <c r="I31" s="23">
        <f>'P一般'!I31+'B一般'!I31</f>
        <v>0</v>
      </c>
      <c r="J31" s="31">
        <f>SUM(D31:I31)</f>
        <v>0</v>
      </c>
      <c r="K31" s="27">
        <f>'P一般'!K31+'B一般'!K31</f>
        <v>0</v>
      </c>
      <c r="L31" s="14">
        <f>'P一般'!L31+'B一般'!L31</f>
        <v>0</v>
      </c>
      <c r="M31" s="14">
        <f>'P一般'!M31+'B一般'!M31</f>
        <v>0</v>
      </c>
      <c r="N31" s="14">
        <f>'P一般'!N31+'B一般'!N31</f>
        <v>0</v>
      </c>
      <c r="O31" s="14">
        <f>'P一般'!O31+'B一般'!O31</f>
        <v>0</v>
      </c>
      <c r="P31" s="23">
        <f>'P一般'!P31+'B一般'!P31</f>
        <v>0</v>
      </c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21">
        <f>'P一般'!D32+'B一般'!D32</f>
        <v>0</v>
      </c>
      <c r="E32" s="16">
        <f>'P一般'!E32+'B一般'!E32</f>
        <v>0</v>
      </c>
      <c r="F32" s="16">
        <f>'P一般'!F32+'B一般'!F32</f>
        <v>0</v>
      </c>
      <c r="G32" s="16">
        <f>'P一般'!G32+'B一般'!G32</f>
        <v>0</v>
      </c>
      <c r="H32" s="16">
        <f>'P一般'!H32+'B一般'!H32</f>
        <v>0</v>
      </c>
      <c r="I32" s="25">
        <f>'P一般'!I32+'B一般'!I32</f>
        <v>0</v>
      </c>
      <c r="J32" s="33">
        <f>SUM(D32:I32)</f>
        <v>0</v>
      </c>
      <c r="K32" s="29">
        <f>'P一般'!K32+'B一般'!K32</f>
        <v>0</v>
      </c>
      <c r="L32" s="16">
        <f>'P一般'!L32+'B一般'!L32</f>
        <v>0</v>
      </c>
      <c r="M32" s="16">
        <f>'P一般'!M32+'B一般'!M32</f>
        <v>0</v>
      </c>
      <c r="N32" s="16">
        <f>'P一般'!N32+'B一般'!N32</f>
        <v>0</v>
      </c>
      <c r="O32" s="16">
        <f>'P一般'!O32+'B一般'!O32</f>
        <v>0</v>
      </c>
      <c r="P32" s="25">
        <f>'P一般'!P32+'B一般'!P32</f>
        <v>0</v>
      </c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19">
        <f>'P一般'!D34+'B一般'!D34</f>
        <v>44087</v>
      </c>
      <c r="E34" s="14">
        <f>'P一般'!E34+'B一般'!E34</f>
        <v>88425</v>
      </c>
      <c r="F34" s="14">
        <f>'P一般'!F34+'B一般'!F34</f>
        <v>128615</v>
      </c>
      <c r="G34" s="14">
        <f>'P一般'!G34+'B一般'!G34</f>
        <v>227469</v>
      </c>
      <c r="H34" s="14">
        <f>'P一般'!H34+'B一般'!H34</f>
        <v>91510</v>
      </c>
      <c r="I34" s="23">
        <f>'P一般'!I34+'B一般'!I34</f>
        <v>42665</v>
      </c>
      <c r="J34" s="31">
        <f>SUM(D34:I34)</f>
        <v>622771</v>
      </c>
      <c r="K34" s="27">
        <f>'P一般'!K34+'B一般'!K34</f>
        <v>150244</v>
      </c>
      <c r="L34" s="14">
        <f>'P一般'!L34+'B一般'!L34</f>
        <v>125663</v>
      </c>
      <c r="M34" s="14">
        <f>'P一般'!M34+'B一般'!M34</f>
        <v>0</v>
      </c>
      <c r="N34" s="14">
        <f>'P一般'!N34+'B一般'!N34</f>
        <v>0</v>
      </c>
      <c r="O34" s="14">
        <f>'P一般'!O34+'B一般'!O34</f>
        <v>0</v>
      </c>
      <c r="P34" s="23">
        <f>'P一般'!P34+'B一般'!P34</f>
        <v>0</v>
      </c>
      <c r="Q34" s="31">
        <f>SUM(K34:P34)</f>
        <v>275907</v>
      </c>
      <c r="R34" s="27">
        <f>J34+Q34</f>
        <v>898678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'P一般'!D35+'B一般'!D35</f>
        <v>3912326</v>
      </c>
      <c r="E35" s="14">
        <f>'P一般'!E35+'B一般'!E35</f>
        <v>7353321</v>
      </c>
      <c r="F35" s="14">
        <f>'P一般'!F35+'B一般'!F35</f>
        <v>11951033</v>
      </c>
      <c r="G35" s="14">
        <f>'P一般'!G35+'B一般'!G35</f>
        <v>20298153</v>
      </c>
      <c r="H35" s="14">
        <f>'P一般'!H35+'B一般'!H35</f>
        <v>8219986</v>
      </c>
      <c r="I35" s="23">
        <f>'P一般'!I35+'B一般'!I35</f>
        <v>3642117</v>
      </c>
      <c r="J35" s="31">
        <f>SUM(D35:I35)</f>
        <v>55376936</v>
      </c>
      <c r="K35" s="27">
        <f>'P一般'!K35+'B一般'!K35</f>
        <v>12919039</v>
      </c>
      <c r="L35" s="14">
        <f>'P一般'!L35+'B一般'!L35</f>
        <v>9870664</v>
      </c>
      <c r="M35" s="14">
        <f>'P一般'!M35+'B一般'!M35</f>
        <v>0</v>
      </c>
      <c r="N35" s="14">
        <f>'P一般'!N35+'B一般'!N35</f>
        <v>0</v>
      </c>
      <c r="O35" s="14">
        <f>'P一般'!O35+'B一般'!O35</f>
        <v>0</v>
      </c>
      <c r="P35" s="23">
        <f>'P一般'!P35+'B一般'!P35</f>
        <v>0</v>
      </c>
      <c r="Q35" s="31">
        <f>SUM(K35:P35)</f>
        <v>22789703</v>
      </c>
      <c r="R35" s="27">
        <f>J35+Q35</f>
        <v>78166639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>
        <f aca="true" t="shared" si="10" ref="D36:R36">IF(OR(D34=0,D35=0)," ",(D35/D34)*1000)</f>
        <v>88741.03477215506</v>
      </c>
      <c r="E36" s="15">
        <f t="shared" si="10"/>
        <v>83158.84648006785</v>
      </c>
      <c r="F36" s="15">
        <f t="shared" si="10"/>
        <v>92920.98899817285</v>
      </c>
      <c r="G36" s="15">
        <f t="shared" si="10"/>
        <v>89234.8100180684</v>
      </c>
      <c r="H36" s="15">
        <f t="shared" si="10"/>
        <v>89826.09550868758</v>
      </c>
      <c r="I36" s="24">
        <f t="shared" si="10"/>
        <v>85365.45177545998</v>
      </c>
      <c r="J36" s="32">
        <f t="shared" si="10"/>
        <v>88920.2226821737</v>
      </c>
      <c r="K36" s="28">
        <f t="shared" si="10"/>
        <v>85987.05439152311</v>
      </c>
      <c r="L36" s="15">
        <f t="shared" si="10"/>
        <v>78548.6897495683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>
        <f t="shared" si="10"/>
        <v>82599.2200270381</v>
      </c>
      <c r="R36" s="28">
        <f t="shared" si="10"/>
        <v>86979.58445627912</v>
      </c>
      <c r="S36" s="7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19">
        <f>'P一般'!D37+'B一般'!D37</f>
        <v>2362</v>
      </c>
      <c r="E37" s="14">
        <f>'P一般'!E37+'B一般'!E37</f>
        <v>1600</v>
      </c>
      <c r="F37" s="14">
        <f>'P一般'!F37+'B一般'!F37</f>
        <v>1372</v>
      </c>
      <c r="G37" s="14">
        <f>'P一般'!G37+'B一般'!G37</f>
        <v>597</v>
      </c>
      <c r="H37" s="14">
        <f>'P一般'!H37+'B一般'!H37</f>
        <v>1736</v>
      </c>
      <c r="I37" s="23">
        <f>'P一般'!I37+'B一般'!I37</f>
        <v>2193</v>
      </c>
      <c r="J37" s="31">
        <f>SUM(D37:I37)</f>
        <v>9860</v>
      </c>
      <c r="K37" s="27">
        <f>'P一般'!K37+'B一般'!K37</f>
        <v>3389</v>
      </c>
      <c r="L37" s="14">
        <f>'P一般'!L37+'B一般'!L37</f>
        <v>2471</v>
      </c>
      <c r="M37" s="14">
        <f>'P一般'!M37+'B一般'!M37</f>
        <v>0</v>
      </c>
      <c r="N37" s="14">
        <f>'P一般'!N37+'B一般'!N37</f>
        <v>0</v>
      </c>
      <c r="O37" s="14">
        <f>'P一般'!O37+'B一般'!O37</f>
        <v>0</v>
      </c>
      <c r="P37" s="23">
        <f>'P一般'!P37+'B一般'!P37</f>
        <v>0</v>
      </c>
      <c r="Q37" s="31">
        <f>SUM(K37:P37)</f>
        <v>5860</v>
      </c>
      <c r="R37" s="27">
        <f>J37+Q37</f>
        <v>15720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'P一般'!D38+'B一般'!D38</f>
        <v>466497</v>
      </c>
      <c r="E38" s="14">
        <f>'P一般'!E38+'B一般'!E38</f>
        <v>285934</v>
      </c>
      <c r="F38" s="14">
        <f>'P一般'!F38+'B一般'!F38</f>
        <v>235822</v>
      </c>
      <c r="G38" s="14">
        <f>'P一般'!G38+'B一般'!G38</f>
        <v>160120</v>
      </c>
      <c r="H38" s="14">
        <f>'P一般'!H38+'B一般'!H38</f>
        <v>324621</v>
      </c>
      <c r="I38" s="23">
        <f>'P一般'!I38+'B一般'!I38</f>
        <v>451171</v>
      </c>
      <c r="J38" s="31">
        <f>SUM(D38:I38)</f>
        <v>1924165</v>
      </c>
      <c r="K38" s="27">
        <f>'P一般'!K38+'B一般'!K38</f>
        <v>761977</v>
      </c>
      <c r="L38" s="14">
        <f>'P一般'!L38+'B一般'!L38</f>
        <v>663464</v>
      </c>
      <c r="M38" s="14">
        <f>'P一般'!M38+'B一般'!M38</f>
        <v>0</v>
      </c>
      <c r="N38" s="14">
        <f>'P一般'!N38+'B一般'!N38</f>
        <v>0</v>
      </c>
      <c r="O38" s="14">
        <f>'P一般'!O38+'B一般'!O38</f>
        <v>0</v>
      </c>
      <c r="P38" s="23">
        <f>'P一般'!P38+'B一般'!P38</f>
        <v>0</v>
      </c>
      <c r="Q38" s="31">
        <f>SUM(K38:P38)</f>
        <v>1425441</v>
      </c>
      <c r="R38" s="27">
        <f>J38+Q38</f>
        <v>3349606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>
        <f aca="true" t="shared" si="11" ref="D39:R39">IF(OR(D37=0,D38=0)," ",(D38/D37)*1000)</f>
        <v>197500.8467400508</v>
      </c>
      <c r="E39" s="15">
        <f t="shared" si="11"/>
        <v>178708.75</v>
      </c>
      <c r="F39" s="15">
        <f t="shared" si="11"/>
        <v>171881.92419825072</v>
      </c>
      <c r="G39" s="15">
        <f t="shared" si="11"/>
        <v>268207.70519262983</v>
      </c>
      <c r="H39" s="15">
        <f t="shared" si="11"/>
        <v>186993.66359447004</v>
      </c>
      <c r="I39" s="24">
        <f t="shared" si="11"/>
        <v>205732.33014135886</v>
      </c>
      <c r="J39" s="32">
        <f t="shared" si="11"/>
        <v>195148.58012170385</v>
      </c>
      <c r="K39" s="28">
        <f t="shared" si="11"/>
        <v>224838.30038359397</v>
      </c>
      <c r="L39" s="15">
        <f t="shared" si="11"/>
        <v>268500.20234722784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>
        <f t="shared" si="11"/>
        <v>243249.31740614335</v>
      </c>
      <c r="R39" s="28">
        <f t="shared" si="11"/>
        <v>213079.262086514</v>
      </c>
      <c r="S39" s="7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19">
        <f>'P一般'!D40+'B一般'!D40</f>
        <v>1</v>
      </c>
      <c r="E40" s="14">
        <f>'P一般'!E40+'B一般'!E40</f>
        <v>1</v>
      </c>
      <c r="F40" s="14">
        <f>'P一般'!F40+'B一般'!F40</f>
        <v>1</v>
      </c>
      <c r="G40" s="14">
        <f>'P一般'!G40+'B一般'!G40</f>
        <v>1</v>
      </c>
      <c r="H40" s="14">
        <f>'P一般'!H40+'B一般'!H40</f>
        <v>3</v>
      </c>
      <c r="I40" s="23">
        <f>'P一般'!I40+'B一般'!I40</f>
        <v>12</v>
      </c>
      <c r="J40" s="31">
        <f>SUM(D40:I40)</f>
        <v>19</v>
      </c>
      <c r="K40" s="27">
        <f>'P一般'!K40+'B一般'!K40</f>
        <v>2</v>
      </c>
      <c r="L40" s="14">
        <f>'P一般'!L40+'B一般'!L40</f>
        <v>17</v>
      </c>
      <c r="M40" s="14">
        <f>'P一般'!M40+'B一般'!M40</f>
        <v>0</v>
      </c>
      <c r="N40" s="14">
        <f>'P一般'!N40+'B一般'!N40</f>
        <v>0</v>
      </c>
      <c r="O40" s="14">
        <f>'P一般'!O40+'B一般'!O40</f>
        <v>0</v>
      </c>
      <c r="P40" s="23">
        <f>'P一般'!P40+'B一般'!P40</f>
        <v>0</v>
      </c>
      <c r="Q40" s="31">
        <f>SUM(K40:P40)</f>
        <v>19</v>
      </c>
      <c r="R40" s="27">
        <f>J40+Q40</f>
        <v>38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'P一般'!D41+'B一般'!D41</f>
        <v>682</v>
      </c>
      <c r="E41" s="14">
        <f>'P一般'!E41+'B一般'!E41</f>
        <v>670</v>
      </c>
      <c r="F41" s="14">
        <f>'P一般'!F41+'B一般'!F41</f>
        <v>1203</v>
      </c>
      <c r="G41" s="14">
        <f>'P一般'!G41+'B一般'!G41</f>
        <v>1202</v>
      </c>
      <c r="H41" s="14">
        <f>'P一般'!H41+'B一般'!H41</f>
        <v>2018</v>
      </c>
      <c r="I41" s="23">
        <f>'P一般'!I41+'B一般'!I41</f>
        <v>3650</v>
      </c>
      <c r="J41" s="31">
        <f>SUM(D41:I41)</f>
        <v>9425</v>
      </c>
      <c r="K41" s="27">
        <f>'P一般'!K41+'B一般'!K41</f>
        <v>1458</v>
      </c>
      <c r="L41" s="14">
        <f>'P一般'!L41+'B一般'!L41</f>
        <v>6136</v>
      </c>
      <c r="M41" s="14">
        <f>'P一般'!M41+'B一般'!M41</f>
        <v>0</v>
      </c>
      <c r="N41" s="14">
        <f>'P一般'!N41+'B一般'!N41</f>
        <v>0</v>
      </c>
      <c r="O41" s="14">
        <f>'P一般'!O41+'B一般'!O41</f>
        <v>0</v>
      </c>
      <c r="P41" s="23">
        <f>'P一般'!P41+'B一般'!P41</f>
        <v>0</v>
      </c>
      <c r="Q41" s="31">
        <f>SUM(K41:P41)</f>
        <v>7594</v>
      </c>
      <c r="R41" s="27">
        <f>J41+Q41</f>
        <v>17019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>
        <f t="shared" si="12"/>
        <v>304166.6666666667</v>
      </c>
      <c r="J42" s="32">
        <f t="shared" si="12"/>
        <v>496052.63157894736</v>
      </c>
      <c r="K42" s="28">
        <f t="shared" si="12"/>
        <v>729000</v>
      </c>
      <c r="L42" s="15">
        <f t="shared" si="12"/>
        <v>360941.17647058825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>
        <f t="shared" si="12"/>
        <v>399684.2105263158</v>
      </c>
      <c r="R42" s="28">
        <f t="shared" si="12"/>
        <v>447868.4210526316</v>
      </c>
      <c r="S42" s="7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22">
        <f>'P一般'!D43+'B一般'!D43</f>
        <v>0</v>
      </c>
      <c r="E43" s="17">
        <f>'P一般'!E43+'B一般'!E43</f>
        <v>247</v>
      </c>
      <c r="F43" s="17">
        <f>'P一般'!F43+'B一般'!F43</f>
        <v>356</v>
      </c>
      <c r="G43" s="17">
        <f>'P一般'!G43+'B一般'!G43</f>
        <v>0</v>
      </c>
      <c r="H43" s="17">
        <f>'P一般'!H43+'B一般'!H43</f>
        <v>0</v>
      </c>
      <c r="I43" s="26">
        <f>'P一般'!I43+'B一般'!I43</f>
        <v>0</v>
      </c>
      <c r="J43" s="34">
        <f>SUM(D43:I43)</f>
        <v>603</v>
      </c>
      <c r="K43" s="30">
        <f>'P一般'!K43+'B一般'!K43</f>
        <v>0</v>
      </c>
      <c r="L43" s="17">
        <f>'P一般'!L43+'B一般'!L43</f>
        <v>0</v>
      </c>
      <c r="M43" s="17">
        <f>'P一般'!M43+'B一般'!M43</f>
        <v>0</v>
      </c>
      <c r="N43" s="17">
        <f>'P一般'!N43+'B一般'!N43</f>
        <v>0</v>
      </c>
      <c r="O43" s="17">
        <f>'P一般'!O43+'B一般'!O43</f>
        <v>0</v>
      </c>
      <c r="P43" s="26">
        <f>'P一般'!P43+'B一般'!P43</f>
        <v>0</v>
      </c>
      <c r="Q43" s="34">
        <f>SUM(K43:P43)</f>
        <v>0</v>
      </c>
      <c r="R43" s="30">
        <f>J43+Q43</f>
        <v>603</v>
      </c>
      <c r="S43" s="7"/>
    </row>
    <row r="44" spans="1:19" s="8" customFormat="1" ht="16.5" customHeight="1">
      <c r="A44" s="109"/>
      <c r="B44" s="53" t="s">
        <v>10</v>
      </c>
      <c r="C44" s="53" t="s">
        <v>2</v>
      </c>
      <c r="D44" s="21">
        <f>'P一般'!D44+'B一般'!D44</f>
        <v>0</v>
      </c>
      <c r="E44" s="16">
        <f>'P一般'!E44+'B一般'!E44</f>
        <v>22315</v>
      </c>
      <c r="F44" s="16">
        <f>'P一般'!F44+'B一般'!F44</f>
        <v>35692</v>
      </c>
      <c r="G44" s="16">
        <f>'P一般'!G44+'B一般'!G44</f>
        <v>0</v>
      </c>
      <c r="H44" s="16">
        <f>'P一般'!H44+'B一般'!H44</f>
        <v>0</v>
      </c>
      <c r="I44" s="25">
        <f>'P一般'!I44+'B一般'!I44</f>
        <v>0</v>
      </c>
      <c r="J44" s="33">
        <f>SUM(D44:I44)</f>
        <v>58007</v>
      </c>
      <c r="K44" s="29">
        <f>'P一般'!K44+'B一般'!K44</f>
        <v>0</v>
      </c>
      <c r="L44" s="16">
        <f>'P一般'!L44+'B一般'!L44</f>
        <v>0</v>
      </c>
      <c r="M44" s="16">
        <f>'P一般'!M44+'B一般'!M44</f>
        <v>0</v>
      </c>
      <c r="N44" s="16">
        <f>'P一般'!N44+'B一般'!N44</f>
        <v>0</v>
      </c>
      <c r="O44" s="16">
        <f>'P一般'!O44+'B一般'!O44</f>
        <v>0</v>
      </c>
      <c r="P44" s="25">
        <f>'P一般'!P44+'B一般'!P44</f>
        <v>0</v>
      </c>
      <c r="Q44" s="33">
        <f>SUM(K44:P44)</f>
        <v>0</v>
      </c>
      <c r="R44" s="29">
        <f>J44+Q44</f>
        <v>58007</v>
      </c>
      <c r="S44" s="7"/>
    </row>
    <row r="45" spans="1:19" s="8" customFormat="1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100258.42696629213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96197.34660033167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>
        <f t="shared" si="13"/>
        <v>96197.34660033167</v>
      </c>
      <c r="S45" s="7"/>
    </row>
    <row r="46" spans="1:19" s="8" customFormat="1" ht="16.5" customHeight="1">
      <c r="A46" s="112" t="s">
        <v>4</v>
      </c>
      <c r="B46" s="53" t="s">
        <v>9</v>
      </c>
      <c r="C46" s="53" t="s">
        <v>1</v>
      </c>
      <c r="D46" s="22">
        <f>'P一般'!D46+'B一般'!D46</f>
        <v>663487</v>
      </c>
      <c r="E46" s="17">
        <f>'P一般'!E46+'B一般'!E46</f>
        <v>873575</v>
      </c>
      <c r="F46" s="17">
        <f>'P一般'!F46+'B一般'!F46</f>
        <v>866927</v>
      </c>
      <c r="G46" s="17">
        <f>'P一般'!G46+'B一般'!G46</f>
        <v>862860</v>
      </c>
      <c r="H46" s="17">
        <f>'P一般'!H46+'B一般'!H46</f>
        <v>818113</v>
      </c>
      <c r="I46" s="26">
        <f>'P一般'!I46+'B一般'!I46</f>
        <v>784723</v>
      </c>
      <c r="J46" s="34">
        <f>SUM(D46:I46)</f>
        <v>4869685</v>
      </c>
      <c r="K46" s="30">
        <f>'P一般'!K46+'B一般'!K46</f>
        <v>829921</v>
      </c>
      <c r="L46" s="17">
        <f>'P一般'!L46+'B一般'!L46</f>
        <v>819961</v>
      </c>
      <c r="M46" s="17">
        <f>'P一般'!M46+'B一般'!M46</f>
        <v>0</v>
      </c>
      <c r="N46" s="17">
        <f>'P一般'!N46+'B一般'!N46</f>
        <v>0</v>
      </c>
      <c r="O46" s="17">
        <f>'P一般'!O46+'B一般'!O46</f>
        <v>0</v>
      </c>
      <c r="P46" s="26">
        <f>'P一般'!P46+'B一般'!P46</f>
        <v>0</v>
      </c>
      <c r="Q46" s="34">
        <f>SUM(K46:P46)</f>
        <v>1649882</v>
      </c>
      <c r="R46" s="30">
        <f>J46+Q46</f>
        <v>6519567</v>
      </c>
      <c r="S46" s="7"/>
    </row>
    <row r="47" spans="1:19" s="8" customFormat="1" ht="16.5" customHeight="1">
      <c r="A47" s="112"/>
      <c r="B47" s="53" t="s">
        <v>10</v>
      </c>
      <c r="C47" s="53" t="s">
        <v>2</v>
      </c>
      <c r="D47" s="21">
        <f>'P一般'!D47+'B一般'!D47</f>
        <v>59998317</v>
      </c>
      <c r="E47" s="16">
        <f>'P一般'!E47+'B一般'!E47</f>
        <v>76299917</v>
      </c>
      <c r="F47" s="16">
        <f>'P一般'!F47+'B一般'!F47</f>
        <v>78617457</v>
      </c>
      <c r="G47" s="16">
        <f>'P一般'!G47+'B一般'!G47</f>
        <v>77892926</v>
      </c>
      <c r="H47" s="16">
        <f>'P一般'!H47+'B一般'!H47</f>
        <v>72834350</v>
      </c>
      <c r="I47" s="25">
        <f>'P一般'!I47+'B一般'!I47</f>
        <v>69351268</v>
      </c>
      <c r="J47" s="33">
        <f>SUM(D47:I47)</f>
        <v>434994235</v>
      </c>
      <c r="K47" s="29">
        <f>'P一般'!K47+'B一般'!K47</f>
        <v>73316264</v>
      </c>
      <c r="L47" s="16">
        <f>'P一般'!L47+'B一般'!L47</f>
        <v>69420540</v>
      </c>
      <c r="M47" s="16">
        <f>'P一般'!M47+'B一般'!M47</f>
        <v>0</v>
      </c>
      <c r="N47" s="16">
        <f>'P一般'!N47+'B一般'!N47</f>
        <v>0</v>
      </c>
      <c r="O47" s="16">
        <f>'P一般'!O47+'B一般'!O47</f>
        <v>0</v>
      </c>
      <c r="P47" s="25">
        <f>'P一般'!P47+'B一般'!P47</f>
        <v>0</v>
      </c>
      <c r="Q47" s="33">
        <f>SUM(K47:P47)</f>
        <v>142736804</v>
      </c>
      <c r="R47" s="29">
        <f>J47+Q47</f>
        <v>577731039</v>
      </c>
      <c r="S47" s="7"/>
    </row>
    <row r="48" spans="1:19" s="8" customFormat="1" ht="16.5" customHeight="1" thickBot="1">
      <c r="A48" s="113"/>
      <c r="B48" s="54" t="s">
        <v>18</v>
      </c>
      <c r="C48" s="55" t="s">
        <v>3</v>
      </c>
      <c r="D48" s="20">
        <f aca="true" t="shared" si="14" ref="D48:R48">IF(OR(D46=0,D47=0)," ",(D47/D46)*1000)</f>
        <v>90428.7755449617</v>
      </c>
      <c r="E48" s="15">
        <f t="shared" si="14"/>
        <v>87342.14806971353</v>
      </c>
      <c r="F48" s="15">
        <f t="shared" si="14"/>
        <v>90685.20994270567</v>
      </c>
      <c r="G48" s="15">
        <f t="shared" si="14"/>
        <v>90272.95969218644</v>
      </c>
      <c r="H48" s="15">
        <f t="shared" si="14"/>
        <v>89027.24929196821</v>
      </c>
      <c r="I48" s="24">
        <f t="shared" si="14"/>
        <v>88376.74950269076</v>
      </c>
      <c r="J48" s="32">
        <f t="shared" si="14"/>
        <v>89326.97597483205</v>
      </c>
      <c r="K48" s="28">
        <f t="shared" si="14"/>
        <v>88341.25657743328</v>
      </c>
      <c r="L48" s="15">
        <f t="shared" si="14"/>
        <v>84663.2217873777</v>
      </c>
      <c r="M48" s="15" t="str">
        <f t="shared" si="14"/>
        <v> </v>
      </c>
      <c r="N48" s="15" t="str">
        <f t="shared" si="14"/>
        <v> </v>
      </c>
      <c r="O48" s="15" t="str">
        <f t="shared" si="14"/>
        <v> </v>
      </c>
      <c r="P48" s="24" t="str">
        <f t="shared" si="14"/>
        <v> </v>
      </c>
      <c r="Q48" s="32">
        <f t="shared" si="14"/>
        <v>86513.34095408036</v>
      </c>
      <c r="R48" s="28">
        <f t="shared" si="14"/>
        <v>88614.94007194036</v>
      </c>
      <c r="S48" s="7"/>
    </row>
    <row r="49" spans="1:19" s="8" customFormat="1" ht="24" customHeight="1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  <c r="S49" s="7"/>
    </row>
    <row r="50" spans="1:18" ht="16.5">
      <c r="A50" s="96" t="str">
        <f>'総合計'!A59</f>
        <v>※4月～10月は確報値。11月は速報値。確報値速報値は修正される可能性があります</v>
      </c>
      <c r="B50" s="62"/>
      <c r="C50" s="62"/>
      <c r="D50" s="3"/>
      <c r="E50" s="3"/>
      <c r="F50" s="3"/>
      <c r="G50" s="3"/>
      <c r="H50" s="3"/>
      <c r="I50" s="3"/>
      <c r="J50" s="4"/>
      <c r="K50" s="3"/>
      <c r="L50" s="35"/>
      <c r="M50" s="35"/>
      <c r="N50" s="35"/>
      <c r="O50" s="35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5"/>
      <c r="I51" s="3"/>
      <c r="J51" s="3"/>
      <c r="K51" s="3"/>
      <c r="L51" s="3"/>
      <c r="M51" s="3"/>
      <c r="N51" s="3"/>
      <c r="O51" s="5"/>
      <c r="P51" s="5"/>
      <c r="Q51" s="3"/>
      <c r="R51" s="6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ht="17.25" customHeight="1"/>
  </sheetData>
  <sheetProtection/>
  <mergeCells count="17">
    <mergeCell ref="A13:A15"/>
    <mergeCell ref="A16:A18"/>
    <mergeCell ref="A19:A21"/>
    <mergeCell ref="A22:A24"/>
    <mergeCell ref="D1:P1"/>
    <mergeCell ref="A4:A6"/>
    <mergeCell ref="A7:A9"/>
    <mergeCell ref="A10:A12"/>
    <mergeCell ref="A43:A45"/>
    <mergeCell ref="A46:A48"/>
    <mergeCell ref="A49:C49"/>
    <mergeCell ref="A25:A27"/>
    <mergeCell ref="A28:A30"/>
    <mergeCell ref="A31:A33"/>
    <mergeCell ref="A34:A36"/>
    <mergeCell ref="A37:A39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62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11.28125" style="0" customWidth="1"/>
  </cols>
  <sheetData>
    <row r="1" spans="1:16" ht="29.25" customHeight="1">
      <c r="A1" s="46" t="s">
        <v>4</v>
      </c>
      <c r="B1" s="84" t="s">
        <v>38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5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'B原料'!D4+'P原料'!D4</f>
        <v>0</v>
      </c>
      <c r="E4" s="14">
        <f>'B原料'!E4+'P原料'!E4</f>
        <v>3000</v>
      </c>
      <c r="F4" s="14">
        <f>'B原料'!F4+'P原料'!F4</f>
        <v>26830</v>
      </c>
      <c r="G4" s="14">
        <f>'B原料'!G4+'P原料'!G4</f>
        <v>10831</v>
      </c>
      <c r="H4" s="14">
        <f>'B原料'!H4+'P原料'!H4</f>
        <v>17257</v>
      </c>
      <c r="I4" s="23">
        <f>'B原料'!I4+'P原料'!I4</f>
        <v>23405</v>
      </c>
      <c r="J4" s="36">
        <f>SUM(D4:I4)</f>
        <v>81323</v>
      </c>
      <c r="K4" s="27">
        <f>'B原料'!K4+'P原料'!K4</f>
        <v>11595</v>
      </c>
      <c r="L4" s="14">
        <f>'B原料'!L4+'P原料'!L4</f>
        <v>0</v>
      </c>
      <c r="M4" s="14">
        <f>'B原料'!M4+'P原料'!M4</f>
        <v>0</v>
      </c>
      <c r="N4" s="14">
        <f>'B原料'!N4+'P原料'!N4</f>
        <v>0</v>
      </c>
      <c r="O4" s="14">
        <f>'B原料'!O4+'P原料'!O4</f>
        <v>0</v>
      </c>
      <c r="P4" s="23">
        <f>'B原料'!P4+'P原料'!P4</f>
        <v>0</v>
      </c>
      <c r="Q4" s="36">
        <f>SUM(K4:P4)</f>
        <v>11595</v>
      </c>
      <c r="R4" s="27">
        <f>Q4+J4</f>
        <v>92918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'B原料'!D5+'P原料'!D5</f>
        <v>0</v>
      </c>
      <c r="E5" s="14">
        <f>'B原料'!E5+'P原料'!E5</f>
        <v>247674</v>
      </c>
      <c r="F5" s="14">
        <f>'B原料'!F5+'P原料'!F5</f>
        <v>2469292</v>
      </c>
      <c r="G5" s="14">
        <f>'B原料'!G5+'P原料'!G5</f>
        <v>995875</v>
      </c>
      <c r="H5" s="14">
        <f>'B原料'!H5+'P原料'!H5</f>
        <v>1543485</v>
      </c>
      <c r="I5" s="23">
        <f>'B原料'!I5+'P原料'!I5</f>
        <v>2226944</v>
      </c>
      <c r="J5" s="31">
        <f>SUM(D5:I5)</f>
        <v>7483270</v>
      </c>
      <c r="K5" s="27">
        <f>'B原料'!K5+'P原料'!K5</f>
        <v>1115089</v>
      </c>
      <c r="L5" s="14">
        <f>'B原料'!L5+'P原料'!L5</f>
        <v>0</v>
      </c>
      <c r="M5" s="14">
        <f>'B原料'!M5+'P原料'!M5</f>
        <v>0</v>
      </c>
      <c r="N5" s="14">
        <f>'B原料'!N5+'P原料'!N5</f>
        <v>0</v>
      </c>
      <c r="O5" s="14">
        <f>'B原料'!O5+'P原料'!O5</f>
        <v>0</v>
      </c>
      <c r="P5" s="23">
        <f>'B原料'!P5+'P原料'!P5</f>
        <v>0</v>
      </c>
      <c r="Q5" s="31">
        <f>SUM(K5:P5)</f>
        <v>1115089</v>
      </c>
      <c r="R5" s="27">
        <f>Q5+J5</f>
        <v>8598359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>IF(OR(D4=0,D5=0)," ",D5/D4*1000)</f>
        <v> </v>
      </c>
      <c r="E6" s="15">
        <f aca="true" t="shared" si="0" ref="E6:R6">IF(OR(E4=0,E5=0)," ",(E5/E4)*1000)</f>
        <v>82558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89441.09636669178</v>
      </c>
      <c r="I6" s="24">
        <f t="shared" si="0"/>
        <v>95148.21619312113</v>
      </c>
      <c r="J6" s="32">
        <f t="shared" si="0"/>
        <v>92019.10898515796</v>
      </c>
      <c r="K6" s="28">
        <f t="shared" si="0"/>
        <v>96169.81457524796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>
        <f t="shared" si="0"/>
        <v>96169.81457524796</v>
      </c>
      <c r="R6" s="28">
        <f t="shared" si="0"/>
        <v>92537.06493897847</v>
      </c>
      <c r="S6" s="7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8">
        <f>'B原料'!D7+'P原料'!D7</f>
        <v>0</v>
      </c>
      <c r="E7" s="14">
        <f>'B原料'!E7+'P原料'!E7</f>
        <v>0</v>
      </c>
      <c r="F7" s="14">
        <f>'B原料'!F7+'P原料'!F7</f>
        <v>0</v>
      </c>
      <c r="G7" s="14">
        <f>'B原料'!G7+'P原料'!G7</f>
        <v>0</v>
      </c>
      <c r="H7" s="14">
        <f>'B原料'!H7+'P原料'!H7</f>
        <v>0</v>
      </c>
      <c r="I7" s="23">
        <f>'B原料'!I7+'P原料'!I7</f>
        <v>0</v>
      </c>
      <c r="J7" s="36">
        <f>SUM(D7:I7)</f>
        <v>0</v>
      </c>
      <c r="K7" s="27">
        <f>'B原料'!K7+'P原料'!K7</f>
        <v>0</v>
      </c>
      <c r="L7" s="14">
        <f>'B原料'!L7+'P原料'!L7</f>
        <v>0</v>
      </c>
      <c r="M7" s="14">
        <f>'B原料'!M7+'P原料'!M7</f>
        <v>0</v>
      </c>
      <c r="N7" s="14">
        <f>'B原料'!N7+'P原料'!N7</f>
        <v>0</v>
      </c>
      <c r="O7" s="14">
        <f>'B原料'!O7+'P原料'!O7</f>
        <v>0</v>
      </c>
      <c r="P7" s="23">
        <f>'B原料'!P7+'P原料'!P7</f>
        <v>0</v>
      </c>
      <c r="Q7" s="36">
        <f>SUM(K7:P7)</f>
        <v>0</v>
      </c>
      <c r="R7" s="27">
        <f>Q7+J7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'B原料'!D8+'P原料'!D8</f>
        <v>0</v>
      </c>
      <c r="E8" s="14">
        <f>'B原料'!E8+'P原料'!E8</f>
        <v>0</v>
      </c>
      <c r="F8" s="14">
        <f>'B原料'!F8+'P原料'!F8</f>
        <v>0</v>
      </c>
      <c r="G8" s="14">
        <f>'B原料'!G8+'P原料'!G8</f>
        <v>0</v>
      </c>
      <c r="H8" s="14">
        <f>'B原料'!H8+'P原料'!H8</f>
        <v>0</v>
      </c>
      <c r="I8" s="23">
        <f>'B原料'!I8+'P原料'!I8</f>
        <v>0</v>
      </c>
      <c r="J8" s="31">
        <f>SUM(D8:I8)</f>
        <v>0</v>
      </c>
      <c r="K8" s="27">
        <f>'B原料'!K8+'P原料'!K8</f>
        <v>0</v>
      </c>
      <c r="L8" s="14">
        <f>'B原料'!L8+'P原料'!L8</f>
        <v>0</v>
      </c>
      <c r="M8" s="14">
        <f>'B原料'!M8+'P原料'!M8</f>
        <v>0</v>
      </c>
      <c r="N8" s="14">
        <f>'B原料'!N8+'P原料'!N8</f>
        <v>0</v>
      </c>
      <c r="O8" s="14">
        <f>'B原料'!O8+'P原料'!O8</f>
        <v>0</v>
      </c>
      <c r="P8" s="23">
        <f>'B原料'!P8+'P原料'!P8</f>
        <v>0</v>
      </c>
      <c r="Q8" s="31">
        <f>SUM(K8:P8)</f>
        <v>0</v>
      </c>
      <c r="R8" s="27">
        <f>Q8+J8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8">
        <f>'B原料'!D10+'P原料'!D10</f>
        <v>34871</v>
      </c>
      <c r="E10" s="14">
        <f>'B原料'!E10+'P原料'!E10</f>
        <v>0</v>
      </c>
      <c r="F10" s="14">
        <f>'B原料'!F10+'P原料'!F10</f>
        <v>6156</v>
      </c>
      <c r="G10" s="14">
        <f>'B原料'!G10+'P原料'!G10</f>
        <v>31406</v>
      </c>
      <c r="H10" s="14">
        <f>'B原料'!H10+'P原料'!H10</f>
        <v>4297</v>
      </c>
      <c r="I10" s="23">
        <f>'B原料'!I10+'P原料'!I10</f>
        <v>14054</v>
      </c>
      <c r="J10" s="36">
        <f>SUM(D10:I10)</f>
        <v>90784</v>
      </c>
      <c r="K10" s="27">
        <f>'B原料'!K10+'P原料'!K10</f>
        <v>10550</v>
      </c>
      <c r="L10" s="14">
        <f>'B原料'!L10+'P原料'!L10</f>
        <v>0</v>
      </c>
      <c r="M10" s="14">
        <f>'B原料'!M10+'P原料'!M10</f>
        <v>0</v>
      </c>
      <c r="N10" s="14">
        <f>'B原料'!N10+'P原料'!N10</f>
        <v>0</v>
      </c>
      <c r="O10" s="14">
        <f>'B原料'!O10+'P原料'!O10</f>
        <v>0</v>
      </c>
      <c r="P10" s="23">
        <f>'B原料'!P10+'P原料'!P10</f>
        <v>0</v>
      </c>
      <c r="Q10" s="36">
        <f>SUM(K10:P10)</f>
        <v>10550</v>
      </c>
      <c r="R10" s="27">
        <f>Q10+J10</f>
        <v>101334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19">
        <f>'B原料'!D11+'P原料'!D11</f>
        <v>3243307</v>
      </c>
      <c r="E11" s="14">
        <f>'B原料'!E11+'P原料'!E11</f>
        <v>0</v>
      </c>
      <c r="F11" s="14">
        <f>'B原料'!F11+'P原料'!F11</f>
        <v>551012</v>
      </c>
      <c r="G11" s="14">
        <f>'B原料'!G11+'P原料'!G11</f>
        <v>2883196</v>
      </c>
      <c r="H11" s="14">
        <f>'B原料'!H11+'P原料'!H11</f>
        <v>396504</v>
      </c>
      <c r="I11" s="23">
        <f>'B原料'!I11+'P原料'!I11</f>
        <v>1281591</v>
      </c>
      <c r="J11" s="31">
        <f>SUM(D11:I11)</f>
        <v>8355610</v>
      </c>
      <c r="K11" s="27">
        <f>'B原料'!K11+'P原料'!K11</f>
        <v>831972</v>
      </c>
      <c r="L11" s="14">
        <f>'B原料'!L11+'P原料'!L11</f>
        <v>0</v>
      </c>
      <c r="M11" s="14">
        <f>'B原料'!M11+'P原料'!M11</f>
        <v>0</v>
      </c>
      <c r="N11" s="14">
        <f>'B原料'!N11+'P原料'!N11</f>
        <v>0</v>
      </c>
      <c r="O11" s="14">
        <f>'B原料'!O11+'P原料'!O11</f>
        <v>0</v>
      </c>
      <c r="P11" s="23">
        <f>'B原料'!P11+'P原料'!P11</f>
        <v>0</v>
      </c>
      <c r="Q11" s="31">
        <f>SUM(K11:P11)</f>
        <v>831972</v>
      </c>
      <c r="R11" s="27">
        <f>Q11+J11</f>
        <v>9187582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>IF(OR(D10=0,D11=0)," ",D11/D10*1000)</f>
        <v>93008.71784577443</v>
      </c>
      <c r="E12" s="15" t="str">
        <f aca="true" t="shared" si="2" ref="E12:R12">IF(OR(E10=0,E11=0)," ",(E11/E10)*1000)</f>
        <v> </v>
      </c>
      <c r="F12" s="15">
        <f t="shared" si="2"/>
        <v>89508.12215724497</v>
      </c>
      <c r="G12" s="15">
        <f t="shared" si="2"/>
        <v>91803.98649939502</v>
      </c>
      <c r="H12" s="15">
        <f t="shared" si="2"/>
        <v>92274.610193158</v>
      </c>
      <c r="I12" s="24">
        <f t="shared" si="2"/>
        <v>91190.47957876761</v>
      </c>
      <c r="J12" s="32">
        <f t="shared" si="2"/>
        <v>92038.35477617201</v>
      </c>
      <c r="K12" s="28">
        <f t="shared" si="2"/>
        <v>78859.90521327013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78859.90521327013</v>
      </c>
      <c r="R12" s="28">
        <f t="shared" si="2"/>
        <v>90666.33114255828</v>
      </c>
      <c r="S12" s="7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8">
        <f>'B原料'!D13+'P原料'!D13</f>
        <v>0</v>
      </c>
      <c r="E13" s="14">
        <f>'B原料'!E13+'P原料'!E13</f>
        <v>35191</v>
      </c>
      <c r="F13" s="14">
        <f>'B原料'!F13+'P原料'!F13</f>
        <v>31523</v>
      </c>
      <c r="G13" s="14">
        <f>'B原料'!G13+'P原料'!G13</f>
        <v>21977</v>
      </c>
      <c r="H13" s="14">
        <f>'B原料'!H13+'P原料'!H13</f>
        <v>26374</v>
      </c>
      <c r="I13" s="23">
        <f>'B原料'!I13+'P原料'!I13</f>
        <v>18323</v>
      </c>
      <c r="J13" s="36">
        <f>SUM(D13:I13)</f>
        <v>133388</v>
      </c>
      <c r="K13" s="27">
        <f>'B原料'!K13+'P原料'!K13</f>
        <v>6401</v>
      </c>
      <c r="L13" s="14">
        <f>'B原料'!L13+'P原料'!L13</f>
        <v>0</v>
      </c>
      <c r="M13" s="14">
        <f>'B原料'!M13+'P原料'!M13</f>
        <v>0</v>
      </c>
      <c r="N13" s="14">
        <f>'B原料'!N13+'P原料'!N13</f>
        <v>0</v>
      </c>
      <c r="O13" s="14">
        <f>'B原料'!O13+'P原料'!O13</f>
        <v>0</v>
      </c>
      <c r="P13" s="23">
        <f>'B原料'!P13+'P原料'!P13</f>
        <v>0</v>
      </c>
      <c r="Q13" s="36">
        <f>SUM(K13:P13)</f>
        <v>6401</v>
      </c>
      <c r="R13" s="27">
        <f>Q13+J13</f>
        <v>139789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19">
        <f>'B原料'!D14+'P原料'!D14</f>
        <v>0</v>
      </c>
      <c r="E14" s="14">
        <f>'B原料'!E14+'P原料'!E14</f>
        <v>3295748</v>
      </c>
      <c r="F14" s="14">
        <f>'B原料'!F14+'P原料'!F14</f>
        <v>2971071</v>
      </c>
      <c r="G14" s="14">
        <f>'B原料'!G14+'P原料'!G14</f>
        <v>2170257</v>
      </c>
      <c r="H14" s="14">
        <f>'B原料'!H14+'P原料'!H14</f>
        <v>2529564</v>
      </c>
      <c r="I14" s="23">
        <f>'B原料'!I14+'P原料'!I14</f>
        <v>1615617</v>
      </c>
      <c r="J14" s="31">
        <f>SUM(D14:I14)</f>
        <v>12582257</v>
      </c>
      <c r="K14" s="27">
        <f>'B原料'!K14+'P原料'!K14</f>
        <v>579717</v>
      </c>
      <c r="L14" s="14">
        <f>'B原料'!L14+'P原料'!L14</f>
        <v>0</v>
      </c>
      <c r="M14" s="14">
        <f>'B原料'!M14+'P原料'!M14</f>
        <v>0</v>
      </c>
      <c r="N14" s="14">
        <f>'B原料'!N14+'P原料'!N14</f>
        <v>0</v>
      </c>
      <c r="O14" s="14">
        <f>'B原料'!O14+'P原料'!O14</f>
        <v>0</v>
      </c>
      <c r="P14" s="23">
        <f>'B原料'!P14+'P原料'!P14</f>
        <v>0</v>
      </c>
      <c r="Q14" s="31">
        <f>SUM(K14:P14)</f>
        <v>579717</v>
      </c>
      <c r="R14" s="27">
        <f>Q14+J14</f>
        <v>13161974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>IF(OR(D13=0,D14=0)," ",D14/D13*1000)</f>
        <v> </v>
      </c>
      <c r="E15" s="15">
        <f aca="true" t="shared" si="3" ref="E15:R15">IF(OR(E13=0,E14=0)," ",(E14/E13)*1000)</f>
        <v>93653.14995311301</v>
      </c>
      <c r="F15" s="15">
        <f t="shared" si="3"/>
        <v>94250.89617104971</v>
      </c>
      <c r="G15" s="15">
        <f t="shared" si="3"/>
        <v>98751.28543477271</v>
      </c>
      <c r="H15" s="15">
        <f t="shared" si="3"/>
        <v>95911.2762569197</v>
      </c>
      <c r="I15" s="24">
        <f t="shared" si="3"/>
        <v>88174.26185668286</v>
      </c>
      <c r="J15" s="32">
        <f t="shared" si="3"/>
        <v>94328.25291630432</v>
      </c>
      <c r="K15" s="28">
        <f t="shared" si="3"/>
        <v>90566.63021402906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>
        <f t="shared" si="3"/>
        <v>90566.63021402906</v>
      </c>
      <c r="R15" s="28">
        <f t="shared" si="3"/>
        <v>94156.00655273304</v>
      </c>
      <c r="S15" s="7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18">
        <f>'B原料'!D16+'P原料'!D16</f>
        <v>8457</v>
      </c>
      <c r="E16" s="14">
        <f>'B原料'!E16+'P原料'!E16</f>
        <v>44213</v>
      </c>
      <c r="F16" s="14">
        <f>'B原料'!F16+'P原料'!F16</f>
        <v>18186</v>
      </c>
      <c r="G16" s="14">
        <f>'B原料'!G16+'P原料'!G16</f>
        <v>15046</v>
      </c>
      <c r="H16" s="14">
        <f>'B原料'!H16+'P原料'!H16</f>
        <v>11996</v>
      </c>
      <c r="I16" s="23">
        <f>'B原料'!I16+'P原料'!I16</f>
        <v>20349</v>
      </c>
      <c r="J16" s="36">
        <f>SUM(D16:I16)</f>
        <v>118247</v>
      </c>
      <c r="K16" s="27">
        <f>'B原料'!K16+'P原料'!K16</f>
        <v>0</v>
      </c>
      <c r="L16" s="14">
        <f>'B原料'!L16+'P原料'!L16</f>
        <v>11546</v>
      </c>
      <c r="M16" s="14">
        <f>'B原料'!M16+'P原料'!M16</f>
        <v>0</v>
      </c>
      <c r="N16" s="14">
        <f>'B原料'!N16+'P原料'!N16</f>
        <v>0</v>
      </c>
      <c r="O16" s="14">
        <f>'B原料'!O16+'P原料'!O16</f>
        <v>0</v>
      </c>
      <c r="P16" s="23">
        <f>'B原料'!P16+'P原料'!P16</f>
        <v>0</v>
      </c>
      <c r="Q16" s="36">
        <f>SUM(K16:P16)</f>
        <v>11546</v>
      </c>
      <c r="R16" s="27">
        <f>Q16+J16</f>
        <v>129793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'B原料'!D17+'P原料'!D17</f>
        <v>774696</v>
      </c>
      <c r="E17" s="14">
        <f>'B原料'!E17+'P原料'!E17</f>
        <v>4177726</v>
      </c>
      <c r="F17" s="14">
        <f>'B原料'!F17+'P原料'!F17</f>
        <v>1707178</v>
      </c>
      <c r="G17" s="14">
        <f>'B原料'!G17+'P原料'!G17</f>
        <v>1375364</v>
      </c>
      <c r="H17" s="14">
        <f>'B原料'!H17+'P原料'!H17</f>
        <v>1057015</v>
      </c>
      <c r="I17" s="23">
        <f>'B原料'!I17+'P原料'!I17</f>
        <v>1924821</v>
      </c>
      <c r="J17" s="31">
        <f>SUM(D17:I17)</f>
        <v>11016800</v>
      </c>
      <c r="K17" s="27">
        <f>'B原料'!K17+'P原料'!K17</f>
        <v>0</v>
      </c>
      <c r="L17" s="14">
        <f>'B原料'!L17+'P原料'!L17</f>
        <v>1113945</v>
      </c>
      <c r="M17" s="14">
        <f>'B原料'!M17+'P原料'!M17</f>
        <v>0</v>
      </c>
      <c r="N17" s="14">
        <f>'B原料'!N17+'P原料'!N17</f>
        <v>0</v>
      </c>
      <c r="O17" s="14">
        <f>'B原料'!O17+'P原料'!O17</f>
        <v>0</v>
      </c>
      <c r="P17" s="23">
        <f>'B原料'!P17+'P原料'!P17</f>
        <v>0</v>
      </c>
      <c r="Q17" s="31">
        <f>SUM(K17:P17)</f>
        <v>1113945</v>
      </c>
      <c r="R17" s="27">
        <f>Q17+J17</f>
        <v>12130745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>IF(OR(D16=0,D17=0)," ",D17/D16*1000)</f>
        <v>91604.1149343739</v>
      </c>
      <c r="E18" s="15">
        <f aca="true" t="shared" si="4" ref="E18:R18">IF(OR(E16=0,E17=0)," ",(E17/E16)*1000)</f>
        <v>94490.89634270463</v>
      </c>
      <c r="F18" s="15">
        <f t="shared" si="4"/>
        <v>93873.19916419224</v>
      </c>
      <c r="G18" s="15">
        <f t="shared" si="4"/>
        <v>91410.60747042405</v>
      </c>
      <c r="H18" s="15">
        <f t="shared" si="4"/>
        <v>88113.95465155052</v>
      </c>
      <c r="I18" s="24">
        <f t="shared" si="4"/>
        <v>94590.44670499778</v>
      </c>
      <c r="J18" s="32">
        <f t="shared" si="4"/>
        <v>93167.6913579203</v>
      </c>
      <c r="K18" s="28" t="str">
        <f t="shared" si="4"/>
        <v> </v>
      </c>
      <c r="L18" s="15">
        <f t="shared" si="4"/>
        <v>96478.8671401351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>
        <f t="shared" si="4"/>
        <v>96478.8671401351</v>
      </c>
      <c r="R18" s="28">
        <f t="shared" si="4"/>
        <v>93462.2437265492</v>
      </c>
      <c r="S18" s="7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8">
        <f>'B原料'!D19+'P原料'!D19</f>
        <v>0</v>
      </c>
      <c r="E19" s="14">
        <f>'B原料'!E19+'P原料'!E19</f>
        <v>0</v>
      </c>
      <c r="F19" s="14">
        <f>'B原料'!F19+'P原料'!F19</f>
        <v>0</v>
      </c>
      <c r="G19" s="14">
        <f>'B原料'!G19+'P原料'!G19</f>
        <v>22103</v>
      </c>
      <c r="H19" s="14">
        <f>'B原料'!H19+'P原料'!H19</f>
        <v>0</v>
      </c>
      <c r="I19" s="23">
        <f>'B原料'!I19+'P原料'!I19</f>
        <v>17194</v>
      </c>
      <c r="J19" s="36">
        <f>SUM(D19:I19)</f>
        <v>39297</v>
      </c>
      <c r="K19" s="27">
        <f>'B原料'!K19+'P原料'!K19</f>
        <v>12097</v>
      </c>
      <c r="L19" s="14">
        <f>'B原料'!L19+'P原料'!L19</f>
        <v>15340</v>
      </c>
      <c r="M19" s="14">
        <f>'B原料'!M19+'P原料'!M19</f>
        <v>0</v>
      </c>
      <c r="N19" s="14">
        <f>'B原料'!N19+'P原料'!N19</f>
        <v>0</v>
      </c>
      <c r="O19" s="14">
        <f>'B原料'!O19+'P原料'!O19</f>
        <v>0</v>
      </c>
      <c r="P19" s="23">
        <f>'B原料'!P19+'P原料'!P19</f>
        <v>0</v>
      </c>
      <c r="Q19" s="36">
        <f>SUM(K19:P19)</f>
        <v>27437</v>
      </c>
      <c r="R19" s="27">
        <f>Q19+J19</f>
        <v>66734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'B原料'!D20+'P原料'!D20</f>
        <v>0</v>
      </c>
      <c r="E20" s="14">
        <f>'B原料'!E20+'P原料'!E20</f>
        <v>0</v>
      </c>
      <c r="F20" s="14">
        <f>'B原料'!F20+'P原料'!F20</f>
        <v>0</v>
      </c>
      <c r="G20" s="14">
        <f>'B原料'!G20+'P原料'!G20</f>
        <v>2094030</v>
      </c>
      <c r="H20" s="14">
        <f>'B原料'!H20+'P原料'!H20</f>
        <v>0</v>
      </c>
      <c r="I20" s="23">
        <f>'B原料'!I20+'P原料'!I20</f>
        <v>1545305</v>
      </c>
      <c r="J20" s="31">
        <f>SUM(D20:I20)</f>
        <v>3639335</v>
      </c>
      <c r="K20" s="27">
        <f>'B原料'!K20+'P原料'!K20</f>
        <v>1120173</v>
      </c>
      <c r="L20" s="14">
        <f>'B原料'!L20+'P原料'!L20</f>
        <v>1243385</v>
      </c>
      <c r="M20" s="14">
        <f>'B原料'!M20+'P原料'!M20</f>
        <v>0</v>
      </c>
      <c r="N20" s="14">
        <f>'B原料'!N20+'P原料'!N20</f>
        <v>0</v>
      </c>
      <c r="O20" s="14">
        <f>'B原料'!O20+'P原料'!O20</f>
        <v>0</v>
      </c>
      <c r="P20" s="23">
        <f>'B原料'!P20+'P原料'!P20</f>
        <v>0</v>
      </c>
      <c r="Q20" s="31">
        <f>SUM(K20:P20)</f>
        <v>2363558</v>
      </c>
      <c r="R20" s="27">
        <f>Q20+J20</f>
        <v>6002893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>IF(OR(D19=0,D20=0)," ",D20/D19*1000)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>
        <f t="shared" si="5"/>
        <v>94739.62810478215</v>
      </c>
      <c r="H21" s="15" t="str">
        <f t="shared" si="5"/>
        <v> </v>
      </c>
      <c r="I21" s="24">
        <f t="shared" si="5"/>
        <v>89874.66558101663</v>
      </c>
      <c r="J21" s="32">
        <f t="shared" si="5"/>
        <v>92611.01356337633</v>
      </c>
      <c r="K21" s="28">
        <f t="shared" si="5"/>
        <v>92599.23948086302</v>
      </c>
      <c r="L21" s="15">
        <f t="shared" si="5"/>
        <v>81055.08474576271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>
        <f t="shared" si="5"/>
        <v>86144.91380252942</v>
      </c>
      <c r="R21" s="28">
        <f t="shared" si="5"/>
        <v>89952.54293163905</v>
      </c>
      <c r="S21" s="7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8">
        <f>'B原料'!D22+'P原料'!D22</f>
        <v>0</v>
      </c>
      <c r="E22" s="14">
        <f>'B原料'!E22+'P原料'!E22</f>
        <v>0</v>
      </c>
      <c r="F22" s="14">
        <f>'B原料'!F22+'P原料'!F22</f>
        <v>0</v>
      </c>
      <c r="G22" s="14">
        <f>'B原料'!G22+'P原料'!G22</f>
        <v>0</v>
      </c>
      <c r="H22" s="14">
        <f>'B原料'!H22+'P原料'!H22</f>
        <v>0</v>
      </c>
      <c r="I22" s="23">
        <f>'B原料'!I22+'P原料'!I22</f>
        <v>0</v>
      </c>
      <c r="J22" s="36">
        <f>SUM(D22:I22)</f>
        <v>0</v>
      </c>
      <c r="K22" s="27">
        <f>'B原料'!K22+'P原料'!K22</f>
        <v>0</v>
      </c>
      <c r="L22" s="14">
        <f>'B原料'!L22+'P原料'!L22</f>
        <v>0</v>
      </c>
      <c r="M22" s="14">
        <f>'B原料'!M22+'P原料'!M22</f>
        <v>0</v>
      </c>
      <c r="N22" s="14">
        <f>'B原料'!N22+'P原料'!N22</f>
        <v>0</v>
      </c>
      <c r="O22" s="14">
        <f>'B原料'!O22+'P原料'!O22</f>
        <v>0</v>
      </c>
      <c r="P22" s="23">
        <f>'B原料'!P22+'P原料'!P22</f>
        <v>0</v>
      </c>
      <c r="Q22" s="36">
        <f>SUM(K22:P22)</f>
        <v>0</v>
      </c>
      <c r="R22" s="27">
        <f>Q22+J22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'B原料'!D23+'P原料'!D23</f>
        <v>0</v>
      </c>
      <c r="E23" s="14">
        <f>'B原料'!E23+'P原料'!E23</f>
        <v>0</v>
      </c>
      <c r="F23" s="14">
        <f>'B原料'!F23+'P原料'!F23</f>
        <v>0</v>
      </c>
      <c r="G23" s="14">
        <f>'B原料'!G23+'P原料'!G23</f>
        <v>0</v>
      </c>
      <c r="H23" s="14">
        <f>'B原料'!H23+'P原料'!H23</f>
        <v>0</v>
      </c>
      <c r="I23" s="23">
        <f>'B原料'!I23+'P原料'!I23</f>
        <v>0</v>
      </c>
      <c r="J23" s="31">
        <f>SUM(D23:I23)</f>
        <v>0</v>
      </c>
      <c r="K23" s="27">
        <f>'B原料'!K23+'P原料'!K23</f>
        <v>0</v>
      </c>
      <c r="L23" s="14">
        <f>'B原料'!L23+'P原料'!L23</f>
        <v>0</v>
      </c>
      <c r="M23" s="14">
        <f>'B原料'!M23+'P原料'!M23</f>
        <v>0</v>
      </c>
      <c r="N23" s="14">
        <f>'B原料'!N23+'P原料'!N23</f>
        <v>0</v>
      </c>
      <c r="O23" s="14">
        <f>'B原料'!O23+'P原料'!O23</f>
        <v>0</v>
      </c>
      <c r="P23" s="23">
        <f>'B原料'!P23+'P原料'!P23</f>
        <v>0</v>
      </c>
      <c r="Q23" s="31">
        <f>SUM(K23:P23)</f>
        <v>0</v>
      </c>
      <c r="R23" s="27">
        <f>Q23+J23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7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18">
        <f>'B原料'!D25+'P原料'!D25</f>
        <v>0</v>
      </c>
      <c r="E25" s="14">
        <f>'B原料'!E25+'P原料'!E25</f>
        <v>0</v>
      </c>
      <c r="F25" s="14">
        <f>'B原料'!F25+'P原料'!F25</f>
        <v>0</v>
      </c>
      <c r="G25" s="14">
        <f>'B原料'!G25+'P原料'!G25</f>
        <v>0</v>
      </c>
      <c r="H25" s="14">
        <f>'B原料'!H25+'P原料'!H25</f>
        <v>0</v>
      </c>
      <c r="I25" s="23">
        <f>'B原料'!I25+'P原料'!I25</f>
        <v>0</v>
      </c>
      <c r="J25" s="36">
        <f>SUM(D25:I25)</f>
        <v>0</v>
      </c>
      <c r="K25" s="27">
        <f>'B原料'!K25+'P原料'!K25</f>
        <v>0</v>
      </c>
      <c r="L25" s="14">
        <f>'B原料'!L25+'P原料'!L25</f>
        <v>0</v>
      </c>
      <c r="M25" s="14">
        <f>'B原料'!M25+'P原料'!M25</f>
        <v>0</v>
      </c>
      <c r="N25" s="14">
        <f>'B原料'!N25+'P原料'!N25</f>
        <v>0</v>
      </c>
      <c r="O25" s="14">
        <f>'B原料'!O25+'P原料'!O25</f>
        <v>0</v>
      </c>
      <c r="P25" s="23">
        <f>'B原料'!P25+'P原料'!P25</f>
        <v>0</v>
      </c>
      <c r="Q25" s="36">
        <f>SUM(K25:P25)</f>
        <v>0</v>
      </c>
      <c r="R25" s="27">
        <f>Q25+J25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'B原料'!D26+'P原料'!D26</f>
        <v>0</v>
      </c>
      <c r="E26" s="14">
        <f>'B原料'!E26+'P原料'!E26</f>
        <v>0</v>
      </c>
      <c r="F26" s="14">
        <f>'B原料'!F26+'P原料'!F26</f>
        <v>0</v>
      </c>
      <c r="G26" s="14">
        <f>'B原料'!G26+'P原料'!G26</f>
        <v>0</v>
      </c>
      <c r="H26" s="14">
        <f>'B原料'!H26+'P原料'!H26</f>
        <v>0</v>
      </c>
      <c r="I26" s="23">
        <f>'B原料'!I26+'P原料'!I26</f>
        <v>0</v>
      </c>
      <c r="J26" s="31">
        <f>SUM(D26:I26)</f>
        <v>0</v>
      </c>
      <c r="K26" s="27">
        <f>'B原料'!K26+'P原料'!K26</f>
        <v>0</v>
      </c>
      <c r="L26" s="14">
        <f>'B原料'!L26+'P原料'!L26</f>
        <v>0</v>
      </c>
      <c r="M26" s="14">
        <f>'B原料'!M26+'P原料'!M26</f>
        <v>0</v>
      </c>
      <c r="N26" s="14">
        <f>'B原料'!N26+'P原料'!N26</f>
        <v>0</v>
      </c>
      <c r="O26" s="14">
        <f>'B原料'!O26+'P原料'!O26</f>
        <v>0</v>
      </c>
      <c r="P26" s="23">
        <f>'B原料'!P26+'P原料'!P26</f>
        <v>0</v>
      </c>
      <c r="Q26" s="31">
        <f>SUM(K26:P26)</f>
        <v>0</v>
      </c>
      <c r="R26" s="27">
        <f>Q26+J26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7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8">
        <f>'B原料'!D28+'P原料'!D28</f>
        <v>0</v>
      </c>
      <c r="E28" s="14">
        <f>'B原料'!E28+'P原料'!E28</f>
        <v>0</v>
      </c>
      <c r="F28" s="14">
        <f>'B原料'!F28+'P原料'!F28</f>
        <v>0</v>
      </c>
      <c r="G28" s="14">
        <f>'B原料'!G28+'P原料'!G28</f>
        <v>0</v>
      </c>
      <c r="H28" s="14">
        <f>'B原料'!H28+'P原料'!H28</f>
        <v>0</v>
      </c>
      <c r="I28" s="23">
        <f>'B原料'!I28+'P原料'!I28</f>
        <v>0</v>
      </c>
      <c r="J28" s="36">
        <f>SUM(D28:I28)</f>
        <v>0</v>
      </c>
      <c r="K28" s="27">
        <f>'B原料'!K28+'P原料'!K28</f>
        <v>0</v>
      </c>
      <c r="L28" s="14">
        <f>'B原料'!L28+'P原料'!L28</f>
        <v>0</v>
      </c>
      <c r="M28" s="14">
        <f>'B原料'!M28+'P原料'!M28</f>
        <v>0</v>
      </c>
      <c r="N28" s="14">
        <f>'B原料'!N28+'P原料'!N28</f>
        <v>0</v>
      </c>
      <c r="O28" s="14">
        <f>'B原料'!O28+'P原料'!O28</f>
        <v>0</v>
      </c>
      <c r="P28" s="23">
        <f>'B原料'!P28+'P原料'!P28</f>
        <v>0</v>
      </c>
      <c r="Q28" s="36">
        <f>SUM(K28:P28)</f>
        <v>0</v>
      </c>
      <c r="R28" s="27">
        <f>Q28+J28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'B原料'!D29+'P原料'!D29</f>
        <v>0</v>
      </c>
      <c r="E29" s="14">
        <f>'B原料'!E29+'P原料'!E29</f>
        <v>0</v>
      </c>
      <c r="F29" s="14">
        <f>'B原料'!F29+'P原料'!F29</f>
        <v>0</v>
      </c>
      <c r="G29" s="14">
        <f>'B原料'!G29+'P原料'!G29</f>
        <v>0</v>
      </c>
      <c r="H29" s="14">
        <f>'B原料'!H29+'P原料'!H29</f>
        <v>0</v>
      </c>
      <c r="I29" s="23">
        <f>'B原料'!I29+'P原料'!I29</f>
        <v>0</v>
      </c>
      <c r="J29" s="31">
        <f>SUM(D29:I29)</f>
        <v>0</v>
      </c>
      <c r="K29" s="27">
        <f>'B原料'!K29+'P原料'!K29</f>
        <v>0</v>
      </c>
      <c r="L29" s="14">
        <f>'B原料'!L29+'P原料'!L29</f>
        <v>0</v>
      </c>
      <c r="M29" s="14">
        <f>'B原料'!M29+'P原料'!M29</f>
        <v>0</v>
      </c>
      <c r="N29" s="14">
        <f>'B原料'!N29+'P原料'!N29</f>
        <v>0</v>
      </c>
      <c r="O29" s="14">
        <f>'B原料'!O29+'P原料'!O29</f>
        <v>0</v>
      </c>
      <c r="P29" s="23">
        <f>'B原料'!P29+'P原料'!P29</f>
        <v>0</v>
      </c>
      <c r="Q29" s="31">
        <f>SUM(K29:P29)</f>
        <v>0</v>
      </c>
      <c r="R29" s="27">
        <f>Q29+J29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7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18">
        <f>'B原料'!D31+'P原料'!D31</f>
        <v>0</v>
      </c>
      <c r="E31" s="14">
        <f>'B原料'!E31+'P原料'!E31</f>
        <v>0</v>
      </c>
      <c r="F31" s="14">
        <f>'B原料'!F31+'P原料'!F31</f>
        <v>0</v>
      </c>
      <c r="G31" s="14">
        <f>'B原料'!G31+'P原料'!G31</f>
        <v>0</v>
      </c>
      <c r="H31" s="14">
        <f>'B原料'!H31+'P原料'!H31</f>
        <v>0</v>
      </c>
      <c r="I31" s="23">
        <f>'B原料'!I31+'P原料'!I31</f>
        <v>0</v>
      </c>
      <c r="J31" s="36">
        <f>SUM(D31:I31)</f>
        <v>0</v>
      </c>
      <c r="K31" s="27">
        <f>'B原料'!K31+'P原料'!K31</f>
        <v>0</v>
      </c>
      <c r="L31" s="14">
        <f>'B原料'!L31+'P原料'!L31</f>
        <v>0</v>
      </c>
      <c r="M31" s="14">
        <f>'B原料'!M31+'P原料'!M31</f>
        <v>0</v>
      </c>
      <c r="N31" s="14">
        <f>'B原料'!N31+'P原料'!N31</f>
        <v>0</v>
      </c>
      <c r="O31" s="14">
        <f>'B原料'!O31+'P原料'!O31</f>
        <v>0</v>
      </c>
      <c r="P31" s="23">
        <f>'B原料'!P31+'P原料'!P31</f>
        <v>0</v>
      </c>
      <c r="Q31" s="36">
        <f>SUM(K31:P31)</f>
        <v>0</v>
      </c>
      <c r="R31" s="27">
        <f>Q31+J31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19">
        <f>'B原料'!D32+'P原料'!D32</f>
        <v>0</v>
      </c>
      <c r="E32" s="14">
        <f>'B原料'!E32+'P原料'!E32</f>
        <v>0</v>
      </c>
      <c r="F32" s="14">
        <f>'B原料'!F32+'P原料'!F32</f>
        <v>0</v>
      </c>
      <c r="G32" s="14">
        <f>'B原料'!G32+'P原料'!G32</f>
        <v>0</v>
      </c>
      <c r="H32" s="14">
        <f>'B原料'!H32+'P原料'!H32</f>
        <v>0</v>
      </c>
      <c r="I32" s="23">
        <f>'B原料'!I32+'P原料'!I32</f>
        <v>0</v>
      </c>
      <c r="J32" s="31">
        <f>SUM(D32:I32)</f>
        <v>0</v>
      </c>
      <c r="K32" s="27">
        <f>'B原料'!K32+'P原料'!K32</f>
        <v>0</v>
      </c>
      <c r="L32" s="14">
        <f>'B原料'!L32+'P原料'!L32</f>
        <v>0</v>
      </c>
      <c r="M32" s="14">
        <f>'B原料'!M32+'P原料'!M32</f>
        <v>0</v>
      </c>
      <c r="N32" s="14">
        <f>'B原料'!N32+'P原料'!N32</f>
        <v>0</v>
      </c>
      <c r="O32" s="14">
        <f>'B原料'!O32+'P原料'!O32</f>
        <v>0</v>
      </c>
      <c r="P32" s="23">
        <f>'B原料'!P32+'P原料'!P32</f>
        <v>0</v>
      </c>
      <c r="Q32" s="31">
        <f>SUM(K32:P32)</f>
        <v>0</v>
      </c>
      <c r="R32" s="27">
        <f>Q32+J32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18">
        <f>'B原料'!D34+'P原料'!D34</f>
        <v>0</v>
      </c>
      <c r="E34" s="14">
        <f>'B原料'!E34+'P原料'!E34</f>
        <v>0</v>
      </c>
      <c r="F34" s="14">
        <f>'B原料'!F34+'P原料'!F34</f>
        <v>0</v>
      </c>
      <c r="G34" s="14">
        <f>'B原料'!G34+'P原料'!G34</f>
        <v>0</v>
      </c>
      <c r="H34" s="14">
        <f>'B原料'!H34+'P原料'!H34</f>
        <v>43046</v>
      </c>
      <c r="I34" s="23">
        <f>'B原料'!I34+'P原料'!I34</f>
        <v>12100</v>
      </c>
      <c r="J34" s="36">
        <f>SUM(D34:I34)</f>
        <v>55146</v>
      </c>
      <c r="K34" s="27">
        <f>'B原料'!K34+'P原料'!K34</f>
        <v>0</v>
      </c>
      <c r="L34" s="14">
        <f>'B原料'!L34+'P原料'!L34</f>
        <v>0</v>
      </c>
      <c r="M34" s="14">
        <f>'B原料'!M34+'P原料'!M34</f>
        <v>0</v>
      </c>
      <c r="N34" s="14">
        <f>'B原料'!N34+'P原料'!N34</f>
        <v>0</v>
      </c>
      <c r="O34" s="14">
        <f>'B原料'!O34+'P原料'!O34</f>
        <v>0</v>
      </c>
      <c r="P34" s="23">
        <f>'B原料'!P34+'P原料'!P34</f>
        <v>0</v>
      </c>
      <c r="Q34" s="36">
        <f>SUM(K34:P34)</f>
        <v>0</v>
      </c>
      <c r="R34" s="27">
        <f>Q34+J34</f>
        <v>55146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'B原料'!D35+'P原料'!D35</f>
        <v>0</v>
      </c>
      <c r="E35" s="14">
        <f>'B原料'!E35+'P原料'!E35</f>
        <v>0</v>
      </c>
      <c r="F35" s="14">
        <f>'B原料'!F35+'P原料'!F35</f>
        <v>0</v>
      </c>
      <c r="G35" s="14">
        <f>'B原料'!G35+'P原料'!G35</f>
        <v>0</v>
      </c>
      <c r="H35" s="14">
        <f>'B原料'!H35+'P原料'!H35</f>
        <v>3818159</v>
      </c>
      <c r="I35" s="23">
        <f>'B原料'!I35+'P原料'!I35</f>
        <v>1099783</v>
      </c>
      <c r="J35" s="31">
        <f>SUM(D35:I35)</f>
        <v>4917942</v>
      </c>
      <c r="K35" s="27">
        <f>'B原料'!K35+'P原料'!K35</f>
        <v>0</v>
      </c>
      <c r="L35" s="14">
        <f>'B原料'!L35+'P原料'!L35</f>
        <v>0</v>
      </c>
      <c r="M35" s="14">
        <f>'B原料'!M35+'P原料'!M35</f>
        <v>0</v>
      </c>
      <c r="N35" s="14">
        <f>'B原料'!N35+'P原料'!N35</f>
        <v>0</v>
      </c>
      <c r="O35" s="14">
        <f>'B原料'!O35+'P原料'!O35</f>
        <v>0</v>
      </c>
      <c r="P35" s="23">
        <f>'B原料'!P35+'P原料'!P35</f>
        <v>0</v>
      </c>
      <c r="Q35" s="31">
        <f>SUM(K35:P35)</f>
        <v>0</v>
      </c>
      <c r="R35" s="27">
        <f>Q35+J35</f>
        <v>4917942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>
        <f t="shared" si="10"/>
        <v>88699.5075036008</v>
      </c>
      <c r="I36" s="24">
        <f t="shared" si="10"/>
        <v>90891.15702479339</v>
      </c>
      <c r="J36" s="32">
        <f t="shared" si="10"/>
        <v>89180.39386356217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>
        <f t="shared" si="10"/>
        <v>89180.39386356217</v>
      </c>
      <c r="S36" s="7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18">
        <f>'B原料'!D37+'P原料'!D37</f>
        <v>0</v>
      </c>
      <c r="E37" s="14">
        <f>'B原料'!E37+'P原料'!E37</f>
        <v>0</v>
      </c>
      <c r="F37" s="14">
        <f>'B原料'!F37+'P原料'!F37</f>
        <v>0</v>
      </c>
      <c r="G37" s="14">
        <f>'B原料'!G37+'P原料'!G37</f>
        <v>0</v>
      </c>
      <c r="H37" s="14">
        <f>'B原料'!H37+'P原料'!H37</f>
        <v>0</v>
      </c>
      <c r="I37" s="23">
        <f>'B原料'!I37+'P原料'!I37</f>
        <v>0</v>
      </c>
      <c r="J37" s="36">
        <f>SUM(D37:I37)</f>
        <v>0</v>
      </c>
      <c r="K37" s="27">
        <f>'B原料'!K37+'P原料'!K37</f>
        <v>0</v>
      </c>
      <c r="L37" s="14">
        <f>'B原料'!L37+'P原料'!L37</f>
        <v>0</v>
      </c>
      <c r="M37" s="14">
        <f>'B原料'!M37+'P原料'!M37</f>
        <v>0</v>
      </c>
      <c r="N37" s="14">
        <f>'B原料'!N37+'P原料'!N37</f>
        <v>0</v>
      </c>
      <c r="O37" s="14">
        <f>'B原料'!O37+'P原料'!O37</f>
        <v>0</v>
      </c>
      <c r="P37" s="23">
        <f>'B原料'!P37+'P原料'!P37</f>
        <v>0</v>
      </c>
      <c r="Q37" s="36">
        <f>SUM(K37:P37)</f>
        <v>0</v>
      </c>
      <c r="R37" s="27">
        <f>Q37+J37</f>
        <v>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'B原料'!D38+'P原料'!D38</f>
        <v>0</v>
      </c>
      <c r="E38" s="14">
        <f>'B原料'!E38+'P原料'!E38</f>
        <v>0</v>
      </c>
      <c r="F38" s="14">
        <f>'B原料'!F38+'P原料'!F38</f>
        <v>0</v>
      </c>
      <c r="G38" s="14">
        <f>'B原料'!G38+'P原料'!G38</f>
        <v>0</v>
      </c>
      <c r="H38" s="14">
        <f>'B原料'!H38+'P原料'!H38</f>
        <v>0</v>
      </c>
      <c r="I38" s="23">
        <f>'B原料'!I38+'P原料'!I38</f>
        <v>0</v>
      </c>
      <c r="J38" s="31">
        <f>SUM(D38:I38)</f>
        <v>0</v>
      </c>
      <c r="K38" s="27">
        <f>'B原料'!K38+'P原料'!K38</f>
        <v>0</v>
      </c>
      <c r="L38" s="14">
        <f>'B原料'!L38+'P原料'!L38</f>
        <v>0</v>
      </c>
      <c r="M38" s="14">
        <f>'B原料'!M38+'P原料'!M38</f>
        <v>0</v>
      </c>
      <c r="N38" s="14">
        <f>'B原料'!N38+'P原料'!N38</f>
        <v>0</v>
      </c>
      <c r="O38" s="14">
        <f>'B原料'!O38+'P原料'!O38</f>
        <v>0</v>
      </c>
      <c r="P38" s="23">
        <f>'B原料'!P38+'P原料'!P38</f>
        <v>0</v>
      </c>
      <c r="Q38" s="31">
        <f>SUM(K38:P38)</f>
        <v>0</v>
      </c>
      <c r="R38" s="27">
        <f>Q38+J38</f>
        <v>0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 t="str">
        <f t="shared" si="11"/>
        <v> </v>
      </c>
      <c r="R39" s="28" t="str">
        <f t="shared" si="11"/>
        <v> </v>
      </c>
      <c r="S39" s="7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18">
        <f>'B原料'!D40+'P原料'!D40</f>
        <v>0</v>
      </c>
      <c r="E40" s="14">
        <f>'B原料'!E40+'P原料'!E40</f>
        <v>0</v>
      </c>
      <c r="F40" s="14">
        <f>'B原料'!F40+'P原料'!F40</f>
        <v>0</v>
      </c>
      <c r="G40" s="14">
        <f>'B原料'!G40+'P原料'!G40</f>
        <v>0</v>
      </c>
      <c r="H40" s="14">
        <f>'B原料'!H40+'P原料'!H40</f>
        <v>0</v>
      </c>
      <c r="I40" s="23">
        <f>'B原料'!I40+'P原料'!I40</f>
        <v>0</v>
      </c>
      <c r="J40" s="36">
        <f>SUM(D40:I40)</f>
        <v>0</v>
      </c>
      <c r="K40" s="27">
        <f>'B原料'!K40+'P原料'!K40</f>
        <v>0</v>
      </c>
      <c r="L40" s="14">
        <f>'B原料'!L40+'P原料'!L40</f>
        <v>0</v>
      </c>
      <c r="M40" s="14">
        <f>'B原料'!M40+'P原料'!M40</f>
        <v>0</v>
      </c>
      <c r="N40" s="14">
        <f>'B原料'!N40+'P原料'!N40</f>
        <v>0</v>
      </c>
      <c r="O40" s="14">
        <f>'B原料'!O40+'P原料'!O40</f>
        <v>0</v>
      </c>
      <c r="P40" s="23">
        <f>'B原料'!P40+'P原料'!P40</f>
        <v>0</v>
      </c>
      <c r="Q40" s="36">
        <f>SUM(K40:P40)</f>
        <v>0</v>
      </c>
      <c r="R40" s="27">
        <f>Q40+J40</f>
        <v>0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'B原料'!D41+'P原料'!D41</f>
        <v>0</v>
      </c>
      <c r="E41" s="14">
        <f>'B原料'!E41+'P原料'!E41</f>
        <v>0</v>
      </c>
      <c r="F41" s="14">
        <f>'B原料'!F41+'P原料'!F41</f>
        <v>0</v>
      </c>
      <c r="G41" s="14">
        <f>'B原料'!G41+'P原料'!G41</f>
        <v>0</v>
      </c>
      <c r="H41" s="14">
        <f>'B原料'!H41+'P原料'!H41</f>
        <v>0</v>
      </c>
      <c r="I41" s="23">
        <f>'B原料'!I41+'P原料'!I41</f>
        <v>0</v>
      </c>
      <c r="J41" s="31">
        <f>SUM(D41:I41)</f>
        <v>0</v>
      </c>
      <c r="K41" s="27">
        <f>'B原料'!K41+'P原料'!K41</f>
        <v>0</v>
      </c>
      <c r="L41" s="14">
        <f>'B原料'!L41+'P原料'!L41</f>
        <v>0</v>
      </c>
      <c r="M41" s="14">
        <f>'B原料'!M41+'P原料'!M41</f>
        <v>0</v>
      </c>
      <c r="N41" s="14">
        <f>'B原料'!N41+'P原料'!N41</f>
        <v>0</v>
      </c>
      <c r="O41" s="14">
        <f>'B原料'!O41+'P原料'!O41</f>
        <v>0</v>
      </c>
      <c r="P41" s="23">
        <f>'B原料'!P41+'P原料'!P41</f>
        <v>0</v>
      </c>
      <c r="Q41" s="31">
        <f>SUM(K41:P41)</f>
        <v>0</v>
      </c>
      <c r="R41" s="27">
        <f>Q41+J41</f>
        <v>0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>IF(OR(D40=0,D41=0)," ",D41/D40*1000)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 t="str">
        <f t="shared" si="12"/>
        <v> </v>
      </c>
      <c r="R42" s="28" t="str">
        <f t="shared" si="12"/>
        <v> </v>
      </c>
      <c r="S42" s="7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18">
        <f>'B原料'!D43+'P原料'!D43</f>
        <v>0</v>
      </c>
      <c r="E43" s="14">
        <f>'B原料'!E43+'P原料'!E43</f>
        <v>0</v>
      </c>
      <c r="F43" s="14">
        <f>'B原料'!F43+'P原料'!F43</f>
        <v>0</v>
      </c>
      <c r="G43" s="14">
        <f>'B原料'!G43+'P原料'!G43</f>
        <v>0</v>
      </c>
      <c r="H43" s="14">
        <f>'B原料'!H43+'P原料'!H43</f>
        <v>0</v>
      </c>
      <c r="I43" s="23">
        <f>'B原料'!I43+'P原料'!I43</f>
        <v>0</v>
      </c>
      <c r="J43" s="36">
        <f>SUM(D43:I43)</f>
        <v>0</v>
      </c>
      <c r="K43" s="27">
        <f>'B原料'!K43+'P原料'!K43</f>
        <v>0</v>
      </c>
      <c r="L43" s="14">
        <f>'B原料'!L43+'P原料'!L43</f>
        <v>0</v>
      </c>
      <c r="M43" s="14">
        <f>'B原料'!M43+'P原料'!M43</f>
        <v>0</v>
      </c>
      <c r="N43" s="14">
        <f>'B原料'!N43+'P原料'!N43</f>
        <v>0</v>
      </c>
      <c r="O43" s="14">
        <f>'B原料'!O43+'P原料'!O43</f>
        <v>0</v>
      </c>
      <c r="P43" s="23">
        <f>'B原料'!P43+'P原料'!P43</f>
        <v>0</v>
      </c>
      <c r="Q43" s="36">
        <f>SUM(K43:P43)</f>
        <v>0</v>
      </c>
      <c r="R43" s="27">
        <f>Q43+J43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19">
        <f>'B原料'!D44+'P原料'!D44</f>
        <v>0</v>
      </c>
      <c r="E44" s="14">
        <f>'B原料'!E44+'P原料'!E44</f>
        <v>0</v>
      </c>
      <c r="F44" s="14">
        <f>'B原料'!F44+'P原料'!F44</f>
        <v>0</v>
      </c>
      <c r="G44" s="14">
        <f>'B原料'!G44+'P原料'!G44</f>
        <v>0</v>
      </c>
      <c r="H44" s="14">
        <f>'B原料'!H44+'P原料'!H44</f>
        <v>0</v>
      </c>
      <c r="I44" s="23">
        <f>'B原料'!I44+'P原料'!I44</f>
        <v>0</v>
      </c>
      <c r="J44" s="31">
        <f>SUM(D44:I44)</f>
        <v>0</v>
      </c>
      <c r="K44" s="27">
        <f>'B原料'!K44+'P原料'!K44</f>
        <v>0</v>
      </c>
      <c r="L44" s="14">
        <f>'B原料'!L44+'P原料'!L44</f>
        <v>0</v>
      </c>
      <c r="M44" s="14">
        <f>'B原料'!M44+'P原料'!M44</f>
        <v>0</v>
      </c>
      <c r="N44" s="14">
        <f>'B原料'!N44+'P原料'!N44</f>
        <v>0</v>
      </c>
      <c r="O44" s="14">
        <f>'B原料'!O44+'P原料'!O44</f>
        <v>0</v>
      </c>
      <c r="P44" s="23">
        <f>'B原料'!P44+'P原料'!P44</f>
        <v>0</v>
      </c>
      <c r="Q44" s="31">
        <f>SUM(K44:P44)</f>
        <v>0</v>
      </c>
      <c r="R44" s="27">
        <f>Q44+J44</f>
        <v>0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>IF(OR(D43=0,D44=0)," ",D44/D43*1000)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8">
        <f>'B原料'!D46+'P原料'!D46</f>
        <v>43328</v>
      </c>
      <c r="E46" s="14">
        <f>'B原料'!E46+'P原料'!E46</f>
        <v>82404</v>
      </c>
      <c r="F46" s="14">
        <f>'B原料'!F46+'P原料'!F46</f>
        <v>82695</v>
      </c>
      <c r="G46" s="14">
        <f>'B原料'!G46+'P原料'!G46</f>
        <v>101363</v>
      </c>
      <c r="H46" s="14">
        <f>'B原料'!H46+'P原料'!H46</f>
        <v>102970</v>
      </c>
      <c r="I46" s="23">
        <f>'B原料'!I46+'P原料'!I46</f>
        <v>105425</v>
      </c>
      <c r="J46" s="36">
        <f>SUM(D46:I46)</f>
        <v>518185</v>
      </c>
      <c r="K46" s="27">
        <f>'B原料'!K46+'P原料'!K46</f>
        <v>40643</v>
      </c>
      <c r="L46" s="14">
        <f>'B原料'!L46+'P原料'!L46</f>
        <v>26886</v>
      </c>
      <c r="M46" s="14">
        <f>'B原料'!M46+'P原料'!M46</f>
        <v>0</v>
      </c>
      <c r="N46" s="14">
        <f>'B原料'!N46+'P原料'!N46</f>
        <v>0</v>
      </c>
      <c r="O46" s="14">
        <f>'B原料'!O46+'P原料'!O46</f>
        <v>0</v>
      </c>
      <c r="P46" s="23">
        <f>'B原料'!P46+'P原料'!P46</f>
        <v>0</v>
      </c>
      <c r="Q46" s="36">
        <f>SUM(K46:P46)</f>
        <v>67529</v>
      </c>
      <c r="R46" s="27">
        <f>Q46+J46</f>
        <v>585714</v>
      </c>
    </row>
    <row r="47" spans="1:18" ht="16.5" customHeight="1">
      <c r="A47" s="112"/>
      <c r="B47" s="53" t="s">
        <v>10</v>
      </c>
      <c r="C47" s="53" t="s">
        <v>2</v>
      </c>
      <c r="D47" s="19">
        <f>'B原料'!D47+'P原料'!D47</f>
        <v>4018003</v>
      </c>
      <c r="E47" s="14">
        <f>'B原料'!E47+'P原料'!E47</f>
        <v>7721148</v>
      </c>
      <c r="F47" s="14">
        <f>'B原料'!F47+'P原料'!F47</f>
        <v>7698553</v>
      </c>
      <c r="G47" s="14">
        <f>'B原料'!G47+'P原料'!G47</f>
        <v>9518722</v>
      </c>
      <c r="H47" s="14">
        <f>'B原料'!H47+'P原料'!H47</f>
        <v>9344727</v>
      </c>
      <c r="I47" s="23">
        <f>'B原料'!I47+'P原料'!I47</f>
        <v>9694061</v>
      </c>
      <c r="J47" s="31">
        <f>SUM(D47:I47)</f>
        <v>47995214</v>
      </c>
      <c r="K47" s="27">
        <f>'B原料'!K47+'P原料'!K47</f>
        <v>3646951</v>
      </c>
      <c r="L47" s="14">
        <f>'B原料'!L47+'P原料'!L47</f>
        <v>2357330</v>
      </c>
      <c r="M47" s="14">
        <f>'B原料'!M47+'P原料'!M47</f>
        <v>0</v>
      </c>
      <c r="N47" s="14">
        <f>'B原料'!N47+'P原料'!N47</f>
        <v>0</v>
      </c>
      <c r="O47" s="14">
        <f>'B原料'!O47+'P原料'!O47</f>
        <v>0</v>
      </c>
      <c r="P47" s="23">
        <f>'B原料'!P47+'P原料'!P47</f>
        <v>0</v>
      </c>
      <c r="Q47" s="31">
        <f>SUM(K47:P47)</f>
        <v>6004281</v>
      </c>
      <c r="R47" s="27">
        <f>Q47+J47</f>
        <v>53999495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92734.5596381093</v>
      </c>
      <c r="E48" s="15">
        <f aca="true" t="shared" si="14" ref="E48:R48">IF(OR(E46=0,E47=0)," ",(E47/E46)*1000)</f>
        <v>93698.70394641036</v>
      </c>
      <c r="F48" s="15">
        <f t="shared" si="14"/>
        <v>93095.74944071588</v>
      </c>
      <c r="G48" s="15">
        <f t="shared" si="14"/>
        <v>93907.26399179189</v>
      </c>
      <c r="H48" s="15">
        <f t="shared" si="14"/>
        <v>90751.9374575119</v>
      </c>
      <c r="I48" s="24">
        <f t="shared" si="14"/>
        <v>91952.20298790609</v>
      </c>
      <c r="J48" s="32">
        <f t="shared" si="14"/>
        <v>92621.77407682584</v>
      </c>
      <c r="K48" s="28">
        <f t="shared" si="14"/>
        <v>89731.34365081317</v>
      </c>
      <c r="L48" s="15">
        <f t="shared" si="14"/>
        <v>87678.71754816633</v>
      </c>
      <c r="M48" s="15" t="str">
        <f t="shared" si="14"/>
        <v> </v>
      </c>
      <c r="N48" s="15" t="str">
        <f t="shared" si="14"/>
        <v> </v>
      </c>
      <c r="O48" s="15" t="str">
        <f t="shared" si="14"/>
        <v> </v>
      </c>
      <c r="P48" s="24" t="str">
        <f t="shared" si="14"/>
        <v> </v>
      </c>
      <c r="Q48" s="32">
        <f t="shared" si="14"/>
        <v>88914.11097454427</v>
      </c>
      <c r="R48" s="28">
        <f t="shared" si="14"/>
        <v>92194.30472892914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18" ht="16.5">
      <c r="A50" s="96" t="str">
        <f>'総合計'!A59</f>
        <v>※4月～10月は確報値。11月は速報値。確報値速報値は修正される可能性があります</v>
      </c>
      <c r="B50" s="3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55" zoomScaleNormal="55" zoomScaleSheetLayoutView="100" zoomScalePageLayoutView="0" workbookViewId="0" topLeftCell="A1">
      <pane xSplit="3" ySplit="3" topLeftCell="D22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8515625" style="0" customWidth="1"/>
  </cols>
  <sheetData>
    <row r="1" spans="1:16" ht="27" customHeight="1">
      <c r="A1" s="46" t="s">
        <v>45</v>
      </c>
      <c r="B1" s="84" t="s">
        <v>38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'P一般'!D4+'P原料'!D4</f>
        <v>0</v>
      </c>
      <c r="E4" s="14">
        <f>'P一般'!E4+'P原料'!E4</f>
        <v>69883</v>
      </c>
      <c r="F4" s="14">
        <f>'P一般'!F4+'P原料'!F4</f>
        <v>177825</v>
      </c>
      <c r="G4" s="14">
        <f>'P一般'!G4+'P原料'!G4</f>
        <v>56342</v>
      </c>
      <c r="H4" s="14">
        <f>'P一般'!H4+'P原料'!H4</f>
        <v>98888</v>
      </c>
      <c r="I4" s="23">
        <f>'P一般'!I4+'P原料'!I4</f>
        <v>93016</v>
      </c>
      <c r="J4" s="36">
        <f>SUM(D4:I4)</f>
        <v>495954</v>
      </c>
      <c r="K4" s="27">
        <f>'P一般'!K4+'P原料'!K4</f>
        <v>100885</v>
      </c>
      <c r="L4" s="14">
        <f>'P一般'!L4+'P原料'!L4</f>
        <v>62475</v>
      </c>
      <c r="M4" s="14">
        <f>'P一般'!M4+'P原料'!M4</f>
        <v>0</v>
      </c>
      <c r="N4" s="14">
        <f>'P一般'!N4+'P原料'!N4</f>
        <v>0</v>
      </c>
      <c r="O4" s="14">
        <f>'P一般'!O4+'P原料'!O4</f>
        <v>0</v>
      </c>
      <c r="P4" s="23">
        <f>'P一般'!P4+'P原料'!P4</f>
        <v>0</v>
      </c>
      <c r="Q4" s="36">
        <f>SUM(K4:P4)</f>
        <v>163360</v>
      </c>
      <c r="R4" s="27">
        <f>J4+Q4</f>
        <v>659314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'P一般'!D5+'P原料'!D5</f>
        <v>0</v>
      </c>
      <c r="E5" s="14">
        <f>'P一般'!E5+'P原料'!E5</f>
        <v>6131662</v>
      </c>
      <c r="F5" s="14">
        <f>'P一般'!F5+'P原料'!F5</f>
        <v>15842789</v>
      </c>
      <c r="G5" s="14">
        <f>'P一般'!G5+'P原料'!G5</f>
        <v>5062250</v>
      </c>
      <c r="H5" s="14">
        <f>'P一般'!H5+'P原料'!H5</f>
        <v>8676678</v>
      </c>
      <c r="I5" s="23">
        <f>'P一般'!I5+'P原料'!I5</f>
        <v>8051591</v>
      </c>
      <c r="J5" s="31">
        <f>SUM(D5:I5)</f>
        <v>43764970</v>
      </c>
      <c r="K5" s="27">
        <f>'P一般'!K5+'P原料'!K5</f>
        <v>8781568</v>
      </c>
      <c r="L5" s="14">
        <f>'P一般'!L5+'P原料'!L5</f>
        <v>5621983</v>
      </c>
      <c r="M5" s="14">
        <f>'P一般'!M5+'P原料'!M5</f>
        <v>0</v>
      </c>
      <c r="N5" s="14">
        <f>'P一般'!N5+'P原料'!N5</f>
        <v>0</v>
      </c>
      <c r="O5" s="14">
        <f>'P一般'!O5+'P原料'!O5</f>
        <v>0</v>
      </c>
      <c r="P5" s="23">
        <f>'P一般'!P5+'P原料'!P5</f>
        <v>0</v>
      </c>
      <c r="Q5" s="31">
        <f>SUM(K5:P5)</f>
        <v>14403551</v>
      </c>
      <c r="R5" s="27">
        <f>J5+Q5</f>
        <v>58168521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>
        <f aca="true" t="shared" si="0" ref="E6:R6">IF(OR(E4=0,E5=0)," ",(E5/E4)*1000)</f>
        <v>87741.82562282673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87742.47633686595</v>
      </c>
      <c r="I6" s="24">
        <f t="shared" si="0"/>
        <v>86561.35503569279</v>
      </c>
      <c r="J6" s="32">
        <f t="shared" si="0"/>
        <v>88244.01053323495</v>
      </c>
      <c r="K6" s="28">
        <f t="shared" si="0"/>
        <v>87045.32883976804</v>
      </c>
      <c r="L6" s="15">
        <f t="shared" si="0"/>
        <v>89987.7230892357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>
        <f t="shared" si="0"/>
        <v>88170.610920666</v>
      </c>
      <c r="R6" s="28">
        <f t="shared" si="0"/>
        <v>88225.82411415502</v>
      </c>
      <c r="S6" s="12">
        <f>IF(S4=0,"",(S5/S4)*1000)</f>
      </c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8">
        <f>'P一般'!D7+'P原料'!D7</f>
        <v>0</v>
      </c>
      <c r="E7" s="14">
        <f>'P一般'!E7+'P原料'!E7</f>
        <v>0</v>
      </c>
      <c r="F7" s="14">
        <f>'P一般'!F7+'P原料'!F7</f>
        <v>0</v>
      </c>
      <c r="G7" s="14">
        <f>'P一般'!G7+'P原料'!G7</f>
        <v>0</v>
      </c>
      <c r="H7" s="14">
        <f>'P一般'!H7+'P原料'!H7</f>
        <v>0</v>
      </c>
      <c r="I7" s="23">
        <f>'P一般'!I7+'P原料'!I7</f>
        <v>0</v>
      </c>
      <c r="J7" s="36">
        <f>SUM(D7:I7)</f>
        <v>0</v>
      </c>
      <c r="K7" s="27">
        <f>'P一般'!K7+'P原料'!K7</f>
        <v>0</v>
      </c>
      <c r="L7" s="14">
        <f>'P一般'!L7+'P原料'!L7</f>
        <v>0</v>
      </c>
      <c r="M7" s="14">
        <f>'P一般'!M7+'P原料'!M7</f>
        <v>0</v>
      </c>
      <c r="N7" s="14">
        <f>'P一般'!N7+'P原料'!N7</f>
        <v>0</v>
      </c>
      <c r="O7" s="14">
        <f>'P一般'!O7+'P原料'!O7</f>
        <v>0</v>
      </c>
      <c r="P7" s="23">
        <f>'P一般'!P7+'P原料'!P7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'P一般'!D8+'P原料'!D8</f>
        <v>0</v>
      </c>
      <c r="E8" s="14">
        <f>'P一般'!E8+'P原料'!E8</f>
        <v>0</v>
      </c>
      <c r="F8" s="14">
        <f>'P一般'!F8+'P原料'!F8</f>
        <v>0</v>
      </c>
      <c r="G8" s="14">
        <f>'P一般'!G8+'P原料'!G8</f>
        <v>0</v>
      </c>
      <c r="H8" s="14">
        <f>'P一般'!H8+'P原料'!H8</f>
        <v>0</v>
      </c>
      <c r="I8" s="23">
        <f>'P一般'!I8+'P原料'!I8</f>
        <v>0</v>
      </c>
      <c r="J8" s="31">
        <f>SUM(D8:I8)</f>
        <v>0</v>
      </c>
      <c r="K8" s="27">
        <f>'P一般'!K8+'P原料'!K8</f>
        <v>0</v>
      </c>
      <c r="L8" s="14">
        <f>'P一般'!L8+'P原料'!L8</f>
        <v>0</v>
      </c>
      <c r="M8" s="14">
        <f>'P一般'!M8+'P原料'!M8</f>
        <v>0</v>
      </c>
      <c r="N8" s="14">
        <f>'P一般'!N8+'P原料'!N8</f>
        <v>0</v>
      </c>
      <c r="O8" s="14">
        <f>'P一般'!O8+'P原料'!O8</f>
        <v>0</v>
      </c>
      <c r="P8" s="23">
        <f>'P一般'!P8+'P原料'!P8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8">
        <f>'P一般'!D10+'P原料'!D10</f>
        <v>183888</v>
      </c>
      <c r="E10" s="14">
        <f>'P一般'!E10+'P原料'!E10</f>
        <v>64185</v>
      </c>
      <c r="F10" s="14">
        <f>'P一般'!F10+'P原料'!F10</f>
        <v>88080</v>
      </c>
      <c r="G10" s="14">
        <f>'P一般'!G10+'P原料'!G10</f>
        <v>76197</v>
      </c>
      <c r="H10" s="14">
        <f>'P一般'!H10+'P原料'!H10</f>
        <v>77313</v>
      </c>
      <c r="I10" s="23">
        <f>'P一般'!I10+'P原料'!I10</f>
        <v>37147</v>
      </c>
      <c r="J10" s="36">
        <f>SUM(D10:I10)</f>
        <v>526810</v>
      </c>
      <c r="K10" s="27">
        <f>'P一般'!K10+'P原料'!K10</f>
        <v>98033</v>
      </c>
      <c r="L10" s="14">
        <f>'P一般'!L10+'P原料'!L10</f>
        <v>102035</v>
      </c>
      <c r="M10" s="14">
        <f>'P一般'!M10+'P原料'!M10</f>
        <v>0</v>
      </c>
      <c r="N10" s="14">
        <f>'P一般'!N10+'P原料'!N10</f>
        <v>0</v>
      </c>
      <c r="O10" s="14">
        <f>'P一般'!O10+'P原料'!O10</f>
        <v>0</v>
      </c>
      <c r="P10" s="23">
        <f>'P一般'!P10+'P原料'!P10</f>
        <v>0</v>
      </c>
      <c r="Q10" s="36">
        <f>SUM(K10:P10)</f>
        <v>200068</v>
      </c>
      <c r="R10" s="27">
        <f>J10+Q10</f>
        <v>726878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19">
        <f>'P一般'!D11+'P原料'!D11</f>
        <v>16434297</v>
      </c>
      <c r="E11" s="14">
        <f>'P一般'!E11+'P原料'!E11</f>
        <v>5493186</v>
      </c>
      <c r="F11" s="14">
        <f>'P一般'!F11+'P原料'!F11</f>
        <v>8222619</v>
      </c>
      <c r="G11" s="14">
        <f>'P一般'!G11+'P原料'!G11</f>
        <v>6876276</v>
      </c>
      <c r="H11" s="14">
        <f>'P一般'!H11+'P原料'!H11</f>
        <v>6568394</v>
      </c>
      <c r="I11" s="23">
        <f>'P一般'!I11+'P原料'!I11</f>
        <v>3376505</v>
      </c>
      <c r="J11" s="31">
        <f>SUM(D11:I11)</f>
        <v>46971277</v>
      </c>
      <c r="K11" s="27">
        <f>'P一般'!K11+'P原料'!K11</f>
        <v>8509270</v>
      </c>
      <c r="L11" s="14">
        <f>'P一般'!L11+'P原料'!L11</f>
        <v>8560690</v>
      </c>
      <c r="M11" s="14">
        <f>'P一般'!M11+'P原料'!M11</f>
        <v>0</v>
      </c>
      <c r="N11" s="14">
        <f>'P一般'!N11+'P原料'!N11</f>
        <v>0</v>
      </c>
      <c r="O11" s="14">
        <f>'P一般'!O11+'P原料'!O11</f>
        <v>0</v>
      </c>
      <c r="P11" s="23">
        <f>'P一般'!P11+'P原料'!P11</f>
        <v>0</v>
      </c>
      <c r="Q11" s="31">
        <f>SUM(K11:P11)</f>
        <v>17069960</v>
      </c>
      <c r="R11" s="27">
        <f>J11+Q11</f>
        <v>64041237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 aca="true" t="shared" si="2" ref="D12:R12">IF(OR(D10=0,D11=0)," ",(D11/D10)*1000)</f>
        <v>89371.23140172278</v>
      </c>
      <c r="E12" s="15">
        <f t="shared" si="2"/>
        <v>85583.64103762561</v>
      </c>
      <c r="F12" s="15">
        <f t="shared" si="2"/>
        <v>93353.98501362398</v>
      </c>
      <c r="G12" s="15">
        <f t="shared" si="2"/>
        <v>90243.39540926808</v>
      </c>
      <c r="H12" s="15">
        <f t="shared" si="2"/>
        <v>84958.46752810005</v>
      </c>
      <c r="I12" s="24">
        <f t="shared" si="2"/>
        <v>90895.7654723127</v>
      </c>
      <c r="J12" s="32">
        <f t="shared" si="2"/>
        <v>89161.70346045063</v>
      </c>
      <c r="K12" s="28">
        <f t="shared" si="2"/>
        <v>86800.05712362163</v>
      </c>
      <c r="L12" s="15">
        <f t="shared" si="2"/>
        <v>83899.54427402363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85320.79093108344</v>
      </c>
      <c r="R12" s="28">
        <f t="shared" si="2"/>
        <v>88104.51960301453</v>
      </c>
      <c r="S12" s="12">
        <f>IF(S10=0,"",(S11/S10)*1000)</f>
      </c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8">
        <f>'P一般'!D13+'P原料'!D13</f>
        <v>119813</v>
      </c>
      <c r="E13" s="14">
        <f>'P一般'!E13+'P原料'!E13</f>
        <v>168787</v>
      </c>
      <c r="F13" s="14">
        <f>'P一般'!F13+'P原料'!F13</f>
        <v>251629</v>
      </c>
      <c r="G13" s="14">
        <f>'P一般'!G13+'P原料'!G13</f>
        <v>144164</v>
      </c>
      <c r="H13" s="14">
        <f>'P一般'!H13+'P原料'!H13</f>
        <v>241392</v>
      </c>
      <c r="I13" s="23">
        <f>'P一般'!I13+'P原料'!I13</f>
        <v>251991</v>
      </c>
      <c r="J13" s="36">
        <f>SUM(D13:I13)</f>
        <v>1177776</v>
      </c>
      <c r="K13" s="27">
        <f>'P一般'!K13+'P原料'!K13</f>
        <v>202738</v>
      </c>
      <c r="L13" s="14">
        <f>'P一般'!L13+'P原料'!L13</f>
        <v>155632</v>
      </c>
      <c r="M13" s="14">
        <f>'P一般'!M13+'P原料'!M13</f>
        <v>0</v>
      </c>
      <c r="N13" s="14">
        <f>'P一般'!N13+'P原料'!N13</f>
        <v>0</v>
      </c>
      <c r="O13" s="14">
        <f>'P一般'!O13+'P原料'!O13</f>
        <v>0</v>
      </c>
      <c r="P13" s="23">
        <f>'P一般'!P13+'P原料'!P13</f>
        <v>0</v>
      </c>
      <c r="Q13" s="36">
        <f>SUM(K13:P13)</f>
        <v>358370</v>
      </c>
      <c r="R13" s="27">
        <f>J13+Q13</f>
        <v>1536146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19">
        <f>'P一般'!D14+'P原料'!D14</f>
        <v>10776649</v>
      </c>
      <c r="E14" s="14">
        <f>'P一般'!E14+'P原料'!E14</f>
        <v>14754588</v>
      </c>
      <c r="F14" s="14">
        <f>'P一般'!F14+'P原料'!F14</f>
        <v>22567341</v>
      </c>
      <c r="G14" s="14">
        <f>'P一般'!G14+'P原料'!G14</f>
        <v>12970950</v>
      </c>
      <c r="H14" s="14">
        <f>'P一般'!H14+'P原料'!H14</f>
        <v>21521405</v>
      </c>
      <c r="I14" s="23">
        <f>'P一般'!I14+'P原料'!I14</f>
        <v>22366342</v>
      </c>
      <c r="J14" s="31">
        <f>SUM(D14:I14)</f>
        <v>104957275</v>
      </c>
      <c r="K14" s="27">
        <f>'P一般'!K14+'P原料'!K14</f>
        <v>18194617</v>
      </c>
      <c r="L14" s="14">
        <f>'P一般'!L14+'P原料'!L14</f>
        <v>13598517</v>
      </c>
      <c r="M14" s="14">
        <f>'P一般'!M14+'P原料'!M14</f>
        <v>0</v>
      </c>
      <c r="N14" s="14">
        <f>'P一般'!N14+'P原料'!N14</f>
        <v>0</v>
      </c>
      <c r="O14" s="14">
        <f>'P一般'!O14+'P原料'!O14</f>
        <v>0</v>
      </c>
      <c r="P14" s="23">
        <f>'P一般'!P14+'P原料'!P14</f>
        <v>0</v>
      </c>
      <c r="Q14" s="31">
        <f>SUM(K14:P14)</f>
        <v>31793134</v>
      </c>
      <c r="R14" s="27">
        <f>J14+Q14</f>
        <v>136750409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 aca="true" t="shared" si="3" ref="D15:R15">IF(OR(D13=0,D14=0)," ",(D14/D13)*1000)</f>
        <v>89945.57351873335</v>
      </c>
      <c r="E15" s="15">
        <f t="shared" si="3"/>
        <v>87415.42891336419</v>
      </c>
      <c r="F15" s="15">
        <f t="shared" si="3"/>
        <v>89684.97669187574</v>
      </c>
      <c r="G15" s="15">
        <f t="shared" si="3"/>
        <v>89973.57176548931</v>
      </c>
      <c r="H15" s="15">
        <f t="shared" si="3"/>
        <v>89155.41940080863</v>
      </c>
      <c r="I15" s="24">
        <f t="shared" si="3"/>
        <v>88758.49534308765</v>
      </c>
      <c r="J15" s="32">
        <f t="shared" si="3"/>
        <v>89114.80196573882</v>
      </c>
      <c r="K15" s="28">
        <f t="shared" si="3"/>
        <v>89744.4830273555</v>
      </c>
      <c r="L15" s="15">
        <f t="shared" si="3"/>
        <v>87376.09874575923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>
        <f t="shared" si="3"/>
        <v>88715.94720540225</v>
      </c>
      <c r="R15" s="28">
        <f t="shared" si="3"/>
        <v>89021.7524896722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18">
        <f>'P一般'!D16+'P原料'!D16</f>
        <v>127780</v>
      </c>
      <c r="E16" s="14">
        <f>'P一般'!E16+'P原料'!E16</f>
        <v>288069</v>
      </c>
      <c r="F16" s="14">
        <f>'P一般'!F16+'P原料'!F16</f>
        <v>59291</v>
      </c>
      <c r="G16" s="14">
        <f>'P一般'!G16+'P原料'!G16</f>
        <v>100528</v>
      </c>
      <c r="H16" s="14">
        <f>'P一般'!H16+'P原料'!H16</f>
        <v>194981</v>
      </c>
      <c r="I16" s="23">
        <f>'P一般'!I16+'P原料'!I16</f>
        <v>186080</v>
      </c>
      <c r="J16" s="36">
        <f>SUM(D16:I16)</f>
        <v>956729</v>
      </c>
      <c r="K16" s="27">
        <f>'P一般'!K16+'P原料'!K16</f>
        <v>101674</v>
      </c>
      <c r="L16" s="14">
        <f>'P一般'!L16+'P原料'!L16</f>
        <v>177717</v>
      </c>
      <c r="M16" s="14">
        <f>'P一般'!M16+'P原料'!M16</f>
        <v>0</v>
      </c>
      <c r="N16" s="14">
        <f>'P一般'!N16+'P原料'!N16</f>
        <v>0</v>
      </c>
      <c r="O16" s="14">
        <f>'P一般'!O16+'P原料'!O16</f>
        <v>0</v>
      </c>
      <c r="P16" s="23">
        <f>'P一般'!P16+'P原料'!P16</f>
        <v>0</v>
      </c>
      <c r="Q16" s="36">
        <f>SUM(K16:P16)</f>
        <v>279391</v>
      </c>
      <c r="R16" s="27">
        <f>J16+Q16</f>
        <v>1236120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'P一般'!D17+'P原料'!D17</f>
        <v>11381718</v>
      </c>
      <c r="E17" s="14">
        <f>'P一般'!E17+'P原料'!E17</f>
        <v>25134795</v>
      </c>
      <c r="F17" s="14">
        <f>'P一般'!F17+'P原料'!F17</f>
        <v>5121111</v>
      </c>
      <c r="G17" s="14">
        <f>'P一般'!G17+'P原料'!G17</f>
        <v>8936124</v>
      </c>
      <c r="H17" s="14">
        <f>'P一般'!H17+'P原料'!H17</f>
        <v>17404931</v>
      </c>
      <c r="I17" s="23">
        <f>'P一般'!I17+'P原料'!I17</f>
        <v>16123791</v>
      </c>
      <c r="J17" s="31">
        <f>SUM(D17:I17)</f>
        <v>84102470</v>
      </c>
      <c r="K17" s="27">
        <f>'P一般'!K17+'P原料'!K17</f>
        <v>8819817</v>
      </c>
      <c r="L17" s="14">
        <f>'P一般'!L17+'P原料'!L17</f>
        <v>14593259</v>
      </c>
      <c r="M17" s="14">
        <f>'P一般'!M17+'P原料'!M17</f>
        <v>0</v>
      </c>
      <c r="N17" s="14">
        <f>'P一般'!N17+'P原料'!N17</f>
        <v>0</v>
      </c>
      <c r="O17" s="14">
        <f>'P一般'!O17+'P原料'!O17</f>
        <v>0</v>
      </c>
      <c r="P17" s="23">
        <f>'P一般'!P17+'P原料'!P17</f>
        <v>0</v>
      </c>
      <c r="Q17" s="31">
        <f>SUM(K17:P17)</f>
        <v>23413076</v>
      </c>
      <c r="R17" s="27">
        <f>J17+Q17</f>
        <v>107515546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 aca="true" t="shared" si="4" ref="D18:R18">IF(OR(D16=0,D17=0)," ",(D17/D16)*1000)</f>
        <v>89072.76569103147</v>
      </c>
      <c r="E18" s="15">
        <f t="shared" si="4"/>
        <v>87252.68945981692</v>
      </c>
      <c r="F18" s="15">
        <f t="shared" si="4"/>
        <v>86372.48486279536</v>
      </c>
      <c r="G18" s="15">
        <f t="shared" si="4"/>
        <v>88891.89081648894</v>
      </c>
      <c r="H18" s="15">
        <f t="shared" si="4"/>
        <v>89264.75400167196</v>
      </c>
      <c r="I18" s="24">
        <f t="shared" si="4"/>
        <v>86649.77966466035</v>
      </c>
      <c r="J18" s="32">
        <f t="shared" si="4"/>
        <v>87906.26185680584</v>
      </c>
      <c r="K18" s="28">
        <f t="shared" si="4"/>
        <v>86746.04126915436</v>
      </c>
      <c r="L18" s="15">
        <f t="shared" si="4"/>
        <v>82115.15499361344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>
        <f t="shared" si="4"/>
        <v>83800.39442931232</v>
      </c>
      <c r="R18" s="28">
        <f t="shared" si="4"/>
        <v>86978.24321263307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8">
        <f>'P一般'!D19+'P原料'!D19</f>
        <v>57179</v>
      </c>
      <c r="E19" s="14">
        <f>'P一般'!E19+'P原料'!E19</f>
        <v>47707</v>
      </c>
      <c r="F19" s="14">
        <f>'P一般'!F19+'P原料'!F19</f>
        <v>48728</v>
      </c>
      <c r="G19" s="14">
        <f>'P一般'!G19+'P原料'!G19</f>
        <v>69538</v>
      </c>
      <c r="H19" s="14">
        <f>'P一般'!H19+'P原料'!H19</f>
        <v>22155</v>
      </c>
      <c r="I19" s="23">
        <f>'P一般'!I19+'P原料'!I19</f>
        <v>21307</v>
      </c>
      <c r="J19" s="36">
        <f>SUM(D19:I19)</f>
        <v>266614</v>
      </c>
      <c r="K19" s="27">
        <f>'P一般'!K19+'P原料'!K19</f>
        <v>19956</v>
      </c>
      <c r="L19" s="14">
        <f>'P一般'!L19+'P原料'!L19</f>
        <v>33111</v>
      </c>
      <c r="M19" s="14">
        <f>'P一般'!M19+'P原料'!M19</f>
        <v>0</v>
      </c>
      <c r="N19" s="14">
        <f>'P一般'!N19+'P原料'!N19</f>
        <v>0</v>
      </c>
      <c r="O19" s="14">
        <f>'P一般'!O19+'P原料'!O19</f>
        <v>0</v>
      </c>
      <c r="P19" s="23">
        <f>'P一般'!P19+'P原料'!P19</f>
        <v>0</v>
      </c>
      <c r="Q19" s="36">
        <f>SUM(K19:P19)</f>
        <v>53067</v>
      </c>
      <c r="R19" s="27">
        <f>J19+Q19</f>
        <v>319681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'P一般'!D20+'P原料'!D20</f>
        <v>5292706</v>
      </c>
      <c r="E20" s="14">
        <f>'P一般'!E20+'P原料'!E20</f>
        <v>4141273</v>
      </c>
      <c r="F20" s="14">
        <f>'P一般'!F20+'P原料'!F20</f>
        <v>4401649</v>
      </c>
      <c r="G20" s="14">
        <f>'P一般'!G20+'P原料'!G20</f>
        <v>6308935</v>
      </c>
      <c r="H20" s="14">
        <f>'P一般'!H20+'P原料'!H20</f>
        <v>1969797</v>
      </c>
      <c r="I20" s="23">
        <f>'P一般'!I20+'P原料'!I20</f>
        <v>1849307</v>
      </c>
      <c r="J20" s="31">
        <f>SUM(D20:I20)</f>
        <v>23963667</v>
      </c>
      <c r="K20" s="27">
        <f>'P一般'!K20+'P原料'!K20</f>
        <v>1694394</v>
      </c>
      <c r="L20" s="14">
        <f>'P一般'!L20+'P原料'!L20</f>
        <v>2925574</v>
      </c>
      <c r="M20" s="14">
        <f>'P一般'!M20+'P原料'!M20</f>
        <v>0</v>
      </c>
      <c r="N20" s="14">
        <f>'P一般'!N20+'P原料'!N20</f>
        <v>0</v>
      </c>
      <c r="O20" s="14">
        <f>'P一般'!O20+'P原料'!O20</f>
        <v>0</v>
      </c>
      <c r="P20" s="23">
        <f>'P一般'!P20+'P原料'!P20</f>
        <v>0</v>
      </c>
      <c r="Q20" s="31">
        <f>SUM(K20:P20)</f>
        <v>4619968</v>
      </c>
      <c r="R20" s="27">
        <f>J20+Q20</f>
        <v>28583635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 aca="true" t="shared" si="5" ref="D21:R21">IF(OR(D19=0,D20=0)," ",(D20/D19)*1000)</f>
        <v>92563.80839119256</v>
      </c>
      <c r="E21" s="15">
        <f t="shared" si="5"/>
        <v>86806.4015762886</v>
      </c>
      <c r="F21" s="15">
        <f t="shared" si="5"/>
        <v>90331.00065670662</v>
      </c>
      <c r="G21" s="15">
        <f t="shared" si="5"/>
        <v>90726.43734361068</v>
      </c>
      <c r="H21" s="15">
        <f t="shared" si="5"/>
        <v>88909.81719702098</v>
      </c>
      <c r="I21" s="24">
        <f t="shared" si="5"/>
        <v>86793.40122964284</v>
      </c>
      <c r="J21" s="32">
        <f t="shared" si="5"/>
        <v>89881.50284681223</v>
      </c>
      <c r="K21" s="28">
        <f t="shared" si="5"/>
        <v>84906.49428743235</v>
      </c>
      <c r="L21" s="15">
        <f t="shared" si="5"/>
        <v>88356.55824348405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>
        <f t="shared" si="5"/>
        <v>87059.15163849475</v>
      </c>
      <c r="R21" s="28">
        <f t="shared" si="5"/>
        <v>89412.99295234936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8">
        <f>'P一般'!D22+'P原料'!D22</f>
        <v>0</v>
      </c>
      <c r="E22" s="14">
        <f>'P一般'!E22+'P原料'!E22</f>
        <v>0</v>
      </c>
      <c r="F22" s="14">
        <f>'P一般'!F22+'P原料'!F22</f>
        <v>0</v>
      </c>
      <c r="G22" s="14">
        <f>'P一般'!G22+'P原料'!G22</f>
        <v>0</v>
      </c>
      <c r="H22" s="14">
        <f>'P一般'!H22+'P原料'!H22</f>
        <v>0</v>
      </c>
      <c r="I22" s="23">
        <f>'P一般'!I22+'P原料'!I22</f>
        <v>22412</v>
      </c>
      <c r="J22" s="36">
        <f>SUM(D22:I22)</f>
        <v>22412</v>
      </c>
      <c r="K22" s="27">
        <f>'P一般'!K22+'P原料'!K22</f>
        <v>0</v>
      </c>
      <c r="L22" s="14">
        <f>'P一般'!L22+'P原料'!L22</f>
        <v>0</v>
      </c>
      <c r="M22" s="14">
        <f>'P一般'!M22+'P原料'!M22</f>
        <v>0</v>
      </c>
      <c r="N22" s="14">
        <f>'P一般'!N22+'P原料'!N22</f>
        <v>0</v>
      </c>
      <c r="O22" s="14">
        <f>'P一般'!O22+'P原料'!O22</f>
        <v>0</v>
      </c>
      <c r="P22" s="23">
        <f>'P一般'!P22+'P原料'!P22</f>
        <v>0</v>
      </c>
      <c r="Q22" s="36">
        <f>SUM(K22:P22)</f>
        <v>0</v>
      </c>
      <c r="R22" s="27">
        <f>J22+Q22</f>
        <v>22412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'P一般'!D23+'P原料'!D23</f>
        <v>0</v>
      </c>
      <c r="E23" s="14">
        <f>'P一般'!E23+'P原料'!E23</f>
        <v>0</v>
      </c>
      <c r="F23" s="14">
        <f>'P一般'!F23+'P原料'!F23</f>
        <v>0</v>
      </c>
      <c r="G23" s="14">
        <f>'P一般'!G23+'P原料'!G23</f>
        <v>0</v>
      </c>
      <c r="H23" s="14">
        <f>'P一般'!H23+'P原料'!H23</f>
        <v>0</v>
      </c>
      <c r="I23" s="23">
        <f>'P一般'!I23+'P原料'!I23</f>
        <v>1894823</v>
      </c>
      <c r="J23" s="31">
        <f>SUM(D23:I23)</f>
        <v>1894823</v>
      </c>
      <c r="K23" s="27">
        <f>'P一般'!K23+'P原料'!K23</f>
        <v>0</v>
      </c>
      <c r="L23" s="14">
        <f>'P一般'!L23+'P原料'!L23</f>
        <v>0</v>
      </c>
      <c r="M23" s="14">
        <f>'P一般'!M23+'P原料'!M23</f>
        <v>0</v>
      </c>
      <c r="N23" s="14">
        <f>'P一般'!N23+'P原料'!N23</f>
        <v>0</v>
      </c>
      <c r="O23" s="14">
        <f>'P一般'!O23+'P原料'!O23</f>
        <v>0</v>
      </c>
      <c r="P23" s="23">
        <f>'P一般'!P23+'P原料'!P23</f>
        <v>0</v>
      </c>
      <c r="Q23" s="31">
        <f>SUM(K23:P23)</f>
        <v>0</v>
      </c>
      <c r="R23" s="27">
        <f>J23+Q23</f>
        <v>1894823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>
        <f t="shared" si="6"/>
        <v>84545.0205247189</v>
      </c>
      <c r="J24" s="32">
        <f t="shared" si="6"/>
        <v>84545.0205247189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84545.0205247189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18">
        <f>'P一般'!D25+'P原料'!D25</f>
        <v>46277</v>
      </c>
      <c r="E25" s="14">
        <f>'P一般'!E25+'P原料'!E25</f>
        <v>21205</v>
      </c>
      <c r="F25" s="14">
        <f>'P一般'!F25+'P原料'!F25</f>
        <v>0</v>
      </c>
      <c r="G25" s="14">
        <f>'P一般'!G25+'P原料'!G25</f>
        <v>20879</v>
      </c>
      <c r="H25" s="14">
        <f>'P一般'!H25+'P原料'!H25</f>
        <v>23061</v>
      </c>
      <c r="I25" s="23">
        <f>'P一般'!I25+'P原料'!I25</f>
        <v>0</v>
      </c>
      <c r="J25" s="36">
        <f>SUM(D25:I25)</f>
        <v>111422</v>
      </c>
      <c r="K25" s="27">
        <f>'P一般'!K25+'P原料'!K25</f>
        <v>0</v>
      </c>
      <c r="L25" s="14">
        <f>'P一般'!L25+'P原料'!L25</f>
        <v>45022</v>
      </c>
      <c r="M25" s="14">
        <f>'P一般'!M25+'P原料'!M25</f>
        <v>0</v>
      </c>
      <c r="N25" s="14">
        <f>'P一般'!N25+'P原料'!N25</f>
        <v>0</v>
      </c>
      <c r="O25" s="14">
        <f>'P一般'!O25+'P原料'!O25</f>
        <v>0</v>
      </c>
      <c r="P25" s="23">
        <f>'P一般'!P25+'P原料'!P25</f>
        <v>0</v>
      </c>
      <c r="Q25" s="36">
        <f>SUM(K25:P25)</f>
        <v>45022</v>
      </c>
      <c r="R25" s="27">
        <f>J25+Q25</f>
        <v>156444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'P一般'!D26+'P原料'!D26</f>
        <v>4049007</v>
      </c>
      <c r="E26" s="14">
        <f>'P一般'!E26+'P原料'!E26</f>
        <v>1747769</v>
      </c>
      <c r="F26" s="14">
        <f>'P一般'!F26+'P原料'!F26</f>
        <v>0</v>
      </c>
      <c r="G26" s="14">
        <f>'P一般'!G26+'P原料'!G26</f>
        <v>1930061</v>
      </c>
      <c r="H26" s="14">
        <f>'P一般'!H26+'P原料'!H26</f>
        <v>2112296</v>
      </c>
      <c r="I26" s="23">
        <f>'P一般'!I26+'P原料'!I26</f>
        <v>0</v>
      </c>
      <c r="J26" s="31">
        <f>SUM(D26:I26)</f>
        <v>9839133</v>
      </c>
      <c r="K26" s="27">
        <f>'P一般'!K26+'P原料'!K26</f>
        <v>0</v>
      </c>
      <c r="L26" s="14">
        <f>'P一般'!L26+'P原料'!L26</f>
        <v>3907035</v>
      </c>
      <c r="M26" s="14">
        <f>'P一般'!M26+'P原料'!M26</f>
        <v>0</v>
      </c>
      <c r="N26" s="14">
        <f>'P一般'!N26+'P原料'!N26</f>
        <v>0</v>
      </c>
      <c r="O26" s="14">
        <f>'P一般'!O26+'P原料'!O26</f>
        <v>0</v>
      </c>
      <c r="P26" s="23">
        <f>'P一般'!P26+'P原料'!P26</f>
        <v>0</v>
      </c>
      <c r="Q26" s="31">
        <f>SUM(K26:P26)</f>
        <v>3907035</v>
      </c>
      <c r="R26" s="27">
        <f>J26+Q26</f>
        <v>13746168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>
        <f aca="true" t="shared" si="7" ref="D27:R27">IF(OR(D25=0,D26=0)," ",(D26/D25)*1000)</f>
        <v>87495.01912397088</v>
      </c>
      <c r="E27" s="15">
        <f t="shared" si="7"/>
        <v>82422.49469464748</v>
      </c>
      <c r="F27" s="15" t="str">
        <f t="shared" si="7"/>
        <v> </v>
      </c>
      <c r="G27" s="15">
        <f t="shared" si="7"/>
        <v>92440.29886488816</v>
      </c>
      <c r="H27" s="15">
        <f t="shared" si="7"/>
        <v>91596.02792593556</v>
      </c>
      <c r="I27" s="24" t="str">
        <f t="shared" si="7"/>
        <v> </v>
      </c>
      <c r="J27" s="32">
        <f t="shared" si="7"/>
        <v>88305.11927626502</v>
      </c>
      <c r="K27" s="28" t="str">
        <f t="shared" si="7"/>
        <v> </v>
      </c>
      <c r="L27" s="15">
        <f t="shared" si="7"/>
        <v>86780.57394162854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>
        <f t="shared" si="7"/>
        <v>86780.57394162854</v>
      </c>
      <c r="R27" s="28">
        <f t="shared" si="7"/>
        <v>87866.38030221677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8">
        <f>'P一般'!D28+'P原料'!D28</f>
        <v>0</v>
      </c>
      <c r="E28" s="14">
        <f>'P一般'!E28+'P原料'!E28</f>
        <v>22246</v>
      </c>
      <c r="F28" s="14">
        <f>'P一般'!F28+'P原料'!F28</f>
        <v>0</v>
      </c>
      <c r="G28" s="14">
        <f>'P一般'!G28+'P原料'!G28</f>
        <v>0</v>
      </c>
      <c r="H28" s="14">
        <f>'P一般'!H28+'P原料'!H28</f>
        <v>0</v>
      </c>
      <c r="I28" s="23">
        <f>'P一般'!I28+'P原料'!I28</f>
        <v>0</v>
      </c>
      <c r="J28" s="36">
        <f>SUM(D28:I28)</f>
        <v>22246</v>
      </c>
      <c r="K28" s="27">
        <f>'P一般'!K28+'P原料'!K28</f>
        <v>0</v>
      </c>
      <c r="L28" s="14">
        <f>'P一般'!L28+'P原料'!L28</f>
        <v>0</v>
      </c>
      <c r="M28" s="14">
        <f>'P一般'!M28+'P原料'!M28</f>
        <v>0</v>
      </c>
      <c r="N28" s="14">
        <f>'P一般'!N28+'P原料'!N28</f>
        <v>0</v>
      </c>
      <c r="O28" s="14">
        <f>'P一般'!O28+'P原料'!O28</f>
        <v>0</v>
      </c>
      <c r="P28" s="23">
        <f>'P一般'!P28+'P原料'!P28</f>
        <v>0</v>
      </c>
      <c r="Q28" s="36">
        <f>SUM(K28:P28)</f>
        <v>0</v>
      </c>
      <c r="R28" s="27">
        <f>J28+Q28</f>
        <v>22246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'P一般'!D29+'P原料'!D29</f>
        <v>0</v>
      </c>
      <c r="E29" s="14">
        <f>'P一般'!E29+'P原料'!E29</f>
        <v>1918553</v>
      </c>
      <c r="F29" s="14">
        <f>'P一般'!F29+'P原料'!F29</f>
        <v>0</v>
      </c>
      <c r="G29" s="14">
        <f>'P一般'!G29+'P原料'!G29</f>
        <v>0</v>
      </c>
      <c r="H29" s="14">
        <f>'P一般'!H29+'P原料'!H29</f>
        <v>0</v>
      </c>
      <c r="I29" s="23">
        <f>'P一般'!I29+'P原料'!I29</f>
        <v>0</v>
      </c>
      <c r="J29" s="31">
        <f>SUM(D29:I29)</f>
        <v>1918553</v>
      </c>
      <c r="K29" s="27">
        <f>'P一般'!K29+'P原料'!K29</f>
        <v>0</v>
      </c>
      <c r="L29" s="14">
        <f>'P一般'!L29+'P原料'!L29</f>
        <v>0</v>
      </c>
      <c r="M29" s="14">
        <f>'P一般'!M29+'P原料'!M29</f>
        <v>0</v>
      </c>
      <c r="N29" s="14">
        <f>'P一般'!N29+'P原料'!N29</f>
        <v>0</v>
      </c>
      <c r="O29" s="14">
        <f>'P一般'!O29+'P原料'!O29</f>
        <v>0</v>
      </c>
      <c r="P29" s="23">
        <f>'P一般'!P29+'P原料'!P29</f>
        <v>0</v>
      </c>
      <c r="Q29" s="31">
        <f>SUM(K29:P29)</f>
        <v>0</v>
      </c>
      <c r="R29" s="27">
        <f>J29+Q29</f>
        <v>1918553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 t="str">
        <f aca="true" t="shared" si="8" ref="D30:R30">IF(OR(D28=0,D29=0)," ",(D29/D28)*1000)</f>
        <v> </v>
      </c>
      <c r="E30" s="15">
        <f t="shared" si="8"/>
        <v>86242.60541220893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>
        <f t="shared" si="8"/>
        <v>86242.60541220893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>
        <f t="shared" si="8"/>
        <v>86242.60541220893</v>
      </c>
      <c r="S30" s="10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18">
        <f>'P一般'!D31+'P原料'!D31</f>
        <v>0</v>
      </c>
      <c r="E31" s="14">
        <f>'P一般'!E31+'P原料'!E31</f>
        <v>0</v>
      </c>
      <c r="F31" s="14">
        <f>'P一般'!F31+'P原料'!F31</f>
        <v>0</v>
      </c>
      <c r="G31" s="14">
        <f>'P一般'!G31+'P原料'!G31</f>
        <v>0</v>
      </c>
      <c r="H31" s="14">
        <f>'P一般'!H31+'P原料'!H31</f>
        <v>0</v>
      </c>
      <c r="I31" s="23">
        <f>'P一般'!I31+'P原料'!I31</f>
        <v>0</v>
      </c>
      <c r="J31" s="36">
        <f>SUM(D31:I31)</f>
        <v>0</v>
      </c>
      <c r="K31" s="27">
        <f>'P一般'!K31+'P原料'!K31</f>
        <v>0</v>
      </c>
      <c r="L31" s="14">
        <f>'P一般'!L31+'P原料'!L31</f>
        <v>0</v>
      </c>
      <c r="M31" s="14">
        <f>'P一般'!M31+'P原料'!M31</f>
        <v>0</v>
      </c>
      <c r="N31" s="14">
        <f>'P一般'!N31+'P原料'!N31</f>
        <v>0</v>
      </c>
      <c r="O31" s="14">
        <f>'P一般'!O31+'P原料'!O31</f>
        <v>0</v>
      </c>
      <c r="P31" s="23">
        <f>'P一般'!P31+'P原料'!P31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19">
        <f>'P一般'!D32+'P原料'!D32</f>
        <v>0</v>
      </c>
      <c r="E32" s="14">
        <f>'P一般'!E32+'P原料'!E32</f>
        <v>0</v>
      </c>
      <c r="F32" s="14">
        <f>'P一般'!F32+'P原料'!F32</f>
        <v>0</v>
      </c>
      <c r="G32" s="14">
        <f>'P一般'!G32+'P原料'!G32</f>
        <v>0</v>
      </c>
      <c r="H32" s="14">
        <f>'P一般'!H32+'P原料'!H32</f>
        <v>0</v>
      </c>
      <c r="I32" s="23">
        <f>'P一般'!I32+'P原料'!I32</f>
        <v>0</v>
      </c>
      <c r="J32" s="31">
        <f>SUM(D32:I32)</f>
        <v>0</v>
      </c>
      <c r="K32" s="27">
        <f>'P一般'!K32+'P原料'!K32</f>
        <v>0</v>
      </c>
      <c r="L32" s="14">
        <f>'P一般'!L32+'P原料'!L32</f>
        <v>0</v>
      </c>
      <c r="M32" s="14">
        <f>'P一般'!M32+'P原料'!M32</f>
        <v>0</v>
      </c>
      <c r="N32" s="14">
        <f>'P一般'!N32+'P原料'!N32</f>
        <v>0</v>
      </c>
      <c r="O32" s="14">
        <f>'P一般'!O32+'P原料'!O32</f>
        <v>0</v>
      </c>
      <c r="P32" s="23">
        <f>'P一般'!P32+'P原料'!P32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18">
        <f>'P一般'!D34+'P原料'!D34</f>
        <v>23187</v>
      </c>
      <c r="E34" s="14">
        <f>'P一般'!E34+'P原料'!E34</f>
        <v>88425</v>
      </c>
      <c r="F34" s="14">
        <f>'P一般'!F34+'P原料'!F34</f>
        <v>95830</v>
      </c>
      <c r="G34" s="14">
        <f>'P一般'!G34+'P原料'!G34</f>
        <v>227469</v>
      </c>
      <c r="H34" s="14">
        <f>'P一般'!H34+'P原料'!H34</f>
        <v>76100</v>
      </c>
      <c r="I34" s="23">
        <f>'P一般'!I34+'P原料'!I34</f>
        <v>42665</v>
      </c>
      <c r="J34" s="36">
        <f>SUM(D34:I34)</f>
        <v>553676</v>
      </c>
      <c r="K34" s="27">
        <f>'P一般'!K34+'P原料'!K34</f>
        <v>102549</v>
      </c>
      <c r="L34" s="14">
        <f>'P一般'!L34+'P原料'!L34</f>
        <v>117226</v>
      </c>
      <c r="M34" s="14">
        <f>'P一般'!M34+'P原料'!M34</f>
        <v>0</v>
      </c>
      <c r="N34" s="14">
        <f>'P一般'!N34+'P原料'!N34</f>
        <v>0</v>
      </c>
      <c r="O34" s="14">
        <f>'P一般'!O34+'P原料'!O34</f>
        <v>0</v>
      </c>
      <c r="P34" s="23">
        <f>'P一般'!P34+'P原料'!P34</f>
        <v>0</v>
      </c>
      <c r="Q34" s="36">
        <f>SUM(K34:P34)</f>
        <v>219775</v>
      </c>
      <c r="R34" s="27">
        <f>J34+Q34</f>
        <v>773451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'P一般'!D35+'P原料'!D35</f>
        <v>1912153</v>
      </c>
      <c r="E35" s="14">
        <f>'P一般'!E35+'P原料'!E35</f>
        <v>7353321</v>
      </c>
      <c r="F35" s="14">
        <f>'P一般'!F35+'P原料'!F35</f>
        <v>8845624</v>
      </c>
      <c r="G35" s="14">
        <f>'P一般'!G35+'P原料'!G35</f>
        <v>20298153</v>
      </c>
      <c r="H35" s="14">
        <f>'P一般'!H35+'P原料'!H35</f>
        <v>6791074</v>
      </c>
      <c r="I35" s="23">
        <f>'P一般'!I35+'P原料'!I35</f>
        <v>3642117</v>
      </c>
      <c r="J35" s="31">
        <f>SUM(D35:I35)</f>
        <v>48842442</v>
      </c>
      <c r="K35" s="27">
        <f>'P一般'!K35+'P原料'!K35</f>
        <v>8806627</v>
      </c>
      <c r="L35" s="14">
        <f>'P一般'!L35+'P原料'!L35</f>
        <v>9146842</v>
      </c>
      <c r="M35" s="14">
        <f>'P一般'!M35+'P原料'!M35</f>
        <v>0</v>
      </c>
      <c r="N35" s="14">
        <f>'P一般'!N35+'P原料'!N35</f>
        <v>0</v>
      </c>
      <c r="O35" s="14">
        <f>'P一般'!O35+'P原料'!O35</f>
        <v>0</v>
      </c>
      <c r="P35" s="23">
        <f>'P一般'!P35+'P原料'!P35</f>
        <v>0</v>
      </c>
      <c r="Q35" s="31">
        <f>SUM(K35:P35)</f>
        <v>17953469</v>
      </c>
      <c r="R35" s="27">
        <f>J35+Q35</f>
        <v>66795911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>
        <f aca="true" t="shared" si="10" ref="D36:R36">IF(OR(D34=0,D35=0)," ",(D35/D34)*1000)</f>
        <v>82466.5976624833</v>
      </c>
      <c r="E36" s="15">
        <f t="shared" si="10"/>
        <v>83158.84648006785</v>
      </c>
      <c r="F36" s="15">
        <f t="shared" si="10"/>
        <v>92305.37409996869</v>
      </c>
      <c r="G36" s="15">
        <f t="shared" si="10"/>
        <v>89234.8100180684</v>
      </c>
      <c r="H36" s="15">
        <f t="shared" si="10"/>
        <v>89238.8173455979</v>
      </c>
      <c r="I36" s="24">
        <f t="shared" si="10"/>
        <v>85365.45177545998</v>
      </c>
      <c r="J36" s="32">
        <f t="shared" si="10"/>
        <v>88214.84406042524</v>
      </c>
      <c r="K36" s="28">
        <f t="shared" si="10"/>
        <v>85877.25867634009</v>
      </c>
      <c r="L36" s="15">
        <f t="shared" si="10"/>
        <v>78027.41712589358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>
        <f t="shared" si="10"/>
        <v>81690.2240928222</v>
      </c>
      <c r="R36" s="28">
        <f t="shared" si="10"/>
        <v>86360.88258984732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18">
        <f>'P一般'!D37+'P原料'!D37</f>
        <v>829</v>
      </c>
      <c r="E37" s="14">
        <f>'P一般'!E37+'P原料'!E37</f>
        <v>816</v>
      </c>
      <c r="F37" s="14">
        <f>'P一般'!F37+'P原料'!F37</f>
        <v>809</v>
      </c>
      <c r="G37" s="14">
        <f>'P一般'!G37+'P原料'!G37</f>
        <v>0</v>
      </c>
      <c r="H37" s="14">
        <f>'P一般'!H37+'P原料'!H37</f>
        <v>812</v>
      </c>
      <c r="I37" s="23">
        <f>'P一般'!I37+'P原料'!I37</f>
        <v>820</v>
      </c>
      <c r="J37" s="36">
        <f>SUM(D37:I37)</f>
        <v>4086</v>
      </c>
      <c r="K37" s="27">
        <f>'P一般'!K37+'P原料'!K37</f>
        <v>823</v>
      </c>
      <c r="L37" s="14">
        <f>'P一般'!L37+'P原料'!L37</f>
        <v>0</v>
      </c>
      <c r="M37" s="14">
        <f>'P一般'!M37+'P原料'!M37</f>
        <v>0</v>
      </c>
      <c r="N37" s="14">
        <f>'P一般'!N37+'P原料'!N37</f>
        <v>0</v>
      </c>
      <c r="O37" s="14">
        <f>'P一般'!O37+'P原料'!O37</f>
        <v>0</v>
      </c>
      <c r="P37" s="23">
        <f>'P一般'!P37+'P原料'!P37</f>
        <v>0</v>
      </c>
      <c r="Q37" s="36">
        <f>SUM(K37:P37)</f>
        <v>823</v>
      </c>
      <c r="R37" s="27">
        <f>J37+Q37</f>
        <v>4909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'P一般'!D38+'P原料'!D38</f>
        <v>80825</v>
      </c>
      <c r="E38" s="14">
        <f>'P一般'!E38+'P原料'!E38</f>
        <v>72560</v>
      </c>
      <c r="F38" s="14">
        <f>'P一般'!F38+'P原料'!F38</f>
        <v>75089</v>
      </c>
      <c r="G38" s="14">
        <f>'P一般'!G38+'P原料'!G38</f>
        <v>0</v>
      </c>
      <c r="H38" s="14">
        <f>'P一般'!H38+'P原料'!H38</f>
        <v>76272</v>
      </c>
      <c r="I38" s="23">
        <f>'P一般'!I38+'P原料'!I38</f>
        <v>77568</v>
      </c>
      <c r="J38" s="31">
        <f>SUM(D38:I38)</f>
        <v>382314</v>
      </c>
      <c r="K38" s="27">
        <f>'P一般'!K38+'P原料'!K38</f>
        <v>73913</v>
      </c>
      <c r="L38" s="14">
        <f>'P一般'!L38+'P原料'!L38</f>
        <v>0</v>
      </c>
      <c r="M38" s="14">
        <f>'P一般'!M38+'P原料'!M38</f>
        <v>0</v>
      </c>
      <c r="N38" s="14">
        <f>'P一般'!N38+'P原料'!N38</f>
        <v>0</v>
      </c>
      <c r="O38" s="14">
        <f>'P一般'!O38+'P原料'!O38</f>
        <v>0</v>
      </c>
      <c r="P38" s="23">
        <f>'P一般'!P38+'P原料'!P38</f>
        <v>0</v>
      </c>
      <c r="Q38" s="31">
        <f>SUM(K38:P38)</f>
        <v>73913</v>
      </c>
      <c r="R38" s="27">
        <f>J38+Q38</f>
        <v>456227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>
        <f aca="true" t="shared" si="11" ref="D39:R39">IF(OR(D37=0,D38=0)," ",(D38/D37)*1000)</f>
        <v>97496.98431845597</v>
      </c>
      <c r="E39" s="15">
        <f t="shared" si="11"/>
        <v>88921.56862745098</v>
      </c>
      <c r="F39" s="15">
        <f t="shared" si="11"/>
        <v>92817.05809641532</v>
      </c>
      <c r="G39" s="15" t="str">
        <f t="shared" si="11"/>
        <v> </v>
      </c>
      <c r="H39" s="15">
        <f t="shared" si="11"/>
        <v>93931.03448275862</v>
      </c>
      <c r="I39" s="24">
        <f t="shared" si="11"/>
        <v>94595.12195121951</v>
      </c>
      <c r="J39" s="32">
        <f t="shared" si="11"/>
        <v>93566.81350954478</v>
      </c>
      <c r="K39" s="28">
        <f t="shared" si="11"/>
        <v>89809.23450789794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>
        <f t="shared" si="11"/>
        <v>89809.23450789794</v>
      </c>
      <c r="R39" s="28">
        <f t="shared" si="11"/>
        <v>92936.85068242004</v>
      </c>
      <c r="S39" s="10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18">
        <f>'P一般'!D40+'P原料'!D40</f>
        <v>1</v>
      </c>
      <c r="E40" s="14">
        <f>'P一般'!E40+'P原料'!E40</f>
        <v>1</v>
      </c>
      <c r="F40" s="14">
        <f>'P一般'!F40+'P原料'!F40</f>
        <v>1</v>
      </c>
      <c r="G40" s="14">
        <f>'P一般'!G40+'P原料'!G40</f>
        <v>1</v>
      </c>
      <c r="H40" s="14">
        <f>'P一般'!H40+'P原料'!H40</f>
        <v>3</v>
      </c>
      <c r="I40" s="23">
        <f>'P一般'!I40+'P原料'!I40</f>
        <v>0</v>
      </c>
      <c r="J40" s="36">
        <f>SUM(D40:I40)</f>
        <v>7</v>
      </c>
      <c r="K40" s="27">
        <f>'P一般'!K40+'P原料'!K40</f>
        <v>2</v>
      </c>
      <c r="L40" s="14">
        <f>'P一般'!L40+'P原料'!L40</f>
        <v>2</v>
      </c>
      <c r="M40" s="14">
        <f>'P一般'!M40+'P原料'!M40</f>
        <v>0</v>
      </c>
      <c r="N40" s="14">
        <f>'P一般'!N40+'P原料'!N40</f>
        <v>0</v>
      </c>
      <c r="O40" s="14">
        <f>'P一般'!O40+'P原料'!O40</f>
        <v>0</v>
      </c>
      <c r="P40" s="23">
        <f>'P一般'!P40+'P原料'!P40</f>
        <v>0</v>
      </c>
      <c r="Q40" s="36">
        <f>SUM(K40:P40)</f>
        <v>4</v>
      </c>
      <c r="R40" s="27">
        <f>J40+Q40</f>
        <v>11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'P一般'!D41+'P原料'!D41</f>
        <v>682</v>
      </c>
      <c r="E41" s="14">
        <f>'P一般'!E41+'P原料'!E41</f>
        <v>670</v>
      </c>
      <c r="F41" s="14">
        <f>'P一般'!F41+'P原料'!F41</f>
        <v>1203</v>
      </c>
      <c r="G41" s="14">
        <f>'P一般'!G41+'P原料'!G41</f>
        <v>1202</v>
      </c>
      <c r="H41" s="14">
        <f>'P一般'!H41+'P原料'!H41</f>
        <v>2018</v>
      </c>
      <c r="I41" s="23">
        <f>'P一般'!I41+'P原料'!I41</f>
        <v>0</v>
      </c>
      <c r="J41" s="31">
        <f>SUM(D41:I41)</f>
        <v>5775</v>
      </c>
      <c r="K41" s="27">
        <f>'P一般'!K41+'P原料'!K41</f>
        <v>1458</v>
      </c>
      <c r="L41" s="14">
        <f>'P一般'!L41+'P原料'!L41</f>
        <v>1980</v>
      </c>
      <c r="M41" s="14">
        <f>'P一般'!M41+'P原料'!M41</f>
        <v>0</v>
      </c>
      <c r="N41" s="14">
        <f>'P一般'!N41+'P原料'!N41</f>
        <v>0</v>
      </c>
      <c r="O41" s="14">
        <f>'P一般'!O41+'P原料'!O41</f>
        <v>0</v>
      </c>
      <c r="P41" s="23">
        <f>'P一般'!P41+'P原料'!P41</f>
        <v>0</v>
      </c>
      <c r="Q41" s="31">
        <f>SUM(K41:P41)</f>
        <v>3438</v>
      </c>
      <c r="R41" s="27">
        <f>J41+Q41</f>
        <v>9213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>
        <f aca="true" t="shared" si="12" ref="D42:R42">IF(OR(D40=0,D41=0)," ",(D41/D40)*1000)</f>
        <v>682000</v>
      </c>
      <c r="E42" s="15">
        <f t="shared" si="12"/>
        <v>670000</v>
      </c>
      <c r="F42" s="15">
        <f t="shared" si="12"/>
        <v>1203000</v>
      </c>
      <c r="G42" s="15">
        <f t="shared" si="12"/>
        <v>1202000</v>
      </c>
      <c r="H42" s="15">
        <f t="shared" si="12"/>
        <v>672666.6666666666</v>
      </c>
      <c r="I42" s="24" t="str">
        <f t="shared" si="12"/>
        <v> </v>
      </c>
      <c r="J42" s="32">
        <f t="shared" si="12"/>
        <v>825000</v>
      </c>
      <c r="K42" s="28">
        <f t="shared" si="12"/>
        <v>729000</v>
      </c>
      <c r="L42" s="15">
        <f t="shared" si="12"/>
        <v>990000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>
        <f t="shared" si="12"/>
        <v>859500</v>
      </c>
      <c r="R42" s="28">
        <f t="shared" si="12"/>
        <v>837545.4545454545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18">
        <f>'P一般'!D43+'P原料'!D43</f>
        <v>0</v>
      </c>
      <c r="E43" s="14">
        <f>'P一般'!E43+'P原料'!E43</f>
        <v>247</v>
      </c>
      <c r="F43" s="14">
        <f>'P一般'!F43+'P原料'!F43</f>
        <v>356</v>
      </c>
      <c r="G43" s="14">
        <f>'P一般'!G43+'P原料'!G43</f>
        <v>0</v>
      </c>
      <c r="H43" s="14">
        <f>'P一般'!H43+'P原料'!H43</f>
        <v>0</v>
      </c>
      <c r="I43" s="23">
        <f>'P一般'!I43+'P原料'!I43</f>
        <v>0</v>
      </c>
      <c r="J43" s="36">
        <f>SUM(D43:I43)</f>
        <v>603</v>
      </c>
      <c r="K43" s="27">
        <f>'P一般'!K43+'P原料'!K43</f>
        <v>0</v>
      </c>
      <c r="L43" s="14">
        <f>'P一般'!L43+'P原料'!L43</f>
        <v>0</v>
      </c>
      <c r="M43" s="14">
        <f>'P一般'!M43+'P原料'!M43</f>
        <v>0</v>
      </c>
      <c r="N43" s="14">
        <f>'P一般'!N43+'P原料'!N43</f>
        <v>0</v>
      </c>
      <c r="O43" s="14">
        <f>'P一般'!O43+'P原料'!O43</f>
        <v>0</v>
      </c>
      <c r="P43" s="23">
        <f>'P一般'!P43+'P原料'!P43</f>
        <v>0</v>
      </c>
      <c r="Q43" s="36">
        <f>SUM(K43:P43)</f>
        <v>0</v>
      </c>
      <c r="R43" s="27">
        <f>J43+Q43</f>
        <v>603</v>
      </c>
      <c r="S43" s="7"/>
    </row>
    <row r="44" spans="1:18" ht="16.5" customHeight="1">
      <c r="A44" s="109"/>
      <c r="B44" s="53" t="s">
        <v>10</v>
      </c>
      <c r="C44" s="53" t="s">
        <v>2</v>
      </c>
      <c r="D44" s="19">
        <f>'P一般'!D44+'P原料'!D44</f>
        <v>0</v>
      </c>
      <c r="E44" s="14">
        <f>'P一般'!E44+'P原料'!E44</f>
        <v>22315</v>
      </c>
      <c r="F44" s="14">
        <f>'P一般'!F44+'P原料'!F44</f>
        <v>33129</v>
      </c>
      <c r="G44" s="14">
        <f>'P一般'!G44+'P原料'!G44</f>
        <v>0</v>
      </c>
      <c r="H44" s="14">
        <f>'P一般'!H44+'P原料'!H44</f>
        <v>0</v>
      </c>
      <c r="I44" s="23">
        <f>'P一般'!I44+'P原料'!I44</f>
        <v>0</v>
      </c>
      <c r="J44" s="31">
        <f>SUM(D44:I44)</f>
        <v>55444</v>
      </c>
      <c r="K44" s="27">
        <f>'P一般'!K44+'P原料'!K44</f>
        <v>0</v>
      </c>
      <c r="L44" s="14">
        <f>'P一般'!L44+'P原料'!L44</f>
        <v>0</v>
      </c>
      <c r="M44" s="14">
        <f>'P一般'!M44+'P原料'!M44</f>
        <v>0</v>
      </c>
      <c r="N44" s="14">
        <f>'P一般'!N44+'P原料'!N44</f>
        <v>0</v>
      </c>
      <c r="O44" s="14">
        <f>'P一般'!O44+'P原料'!O44</f>
        <v>0</v>
      </c>
      <c r="P44" s="23">
        <f>'P一般'!P44+'P原料'!P44</f>
        <v>0</v>
      </c>
      <c r="Q44" s="31">
        <f>SUM(K44:P44)</f>
        <v>0</v>
      </c>
      <c r="R44" s="27">
        <f>J44+Q44</f>
        <v>55444</v>
      </c>
    </row>
    <row r="45" spans="1:18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90344.12955465587</v>
      </c>
      <c r="F45" s="15">
        <f t="shared" si="13"/>
        <v>93058.98876404495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91946.9320066335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>
        <f t="shared" si="13"/>
        <v>91946.9320066335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87">
        <f aca="true" t="shared" si="14" ref="D46:J47">D4+D7+D10+D13+D16+D19+D22+D25+D28+D31+D34+D37+D40+D43</f>
        <v>558954</v>
      </c>
      <c r="E46" s="88">
        <f t="shared" si="14"/>
        <v>771571</v>
      </c>
      <c r="F46" s="88">
        <f t="shared" si="14"/>
        <v>722549</v>
      </c>
      <c r="G46" s="88">
        <f t="shared" si="14"/>
        <v>695118</v>
      </c>
      <c r="H46" s="88">
        <f>H4+H7+H10+H13+H16+H19+H22+H25+H28+H31+H34+H37+H40+H43</f>
        <v>734705</v>
      </c>
      <c r="I46" s="30">
        <f t="shared" si="14"/>
        <v>655438</v>
      </c>
      <c r="J46" s="34">
        <f t="shared" si="14"/>
        <v>4138335</v>
      </c>
      <c r="K46" s="87">
        <f aca="true" t="shared" si="15" ref="K46:P47">K4+K7+K10+K13+K16+K19+K22+K25+K28+K31+K34+K37+K40+K43</f>
        <v>626660</v>
      </c>
      <c r="L46" s="88">
        <f t="shared" si="15"/>
        <v>693220</v>
      </c>
      <c r="M46" s="88">
        <f t="shared" si="15"/>
        <v>0</v>
      </c>
      <c r="N46" s="88">
        <f t="shared" si="15"/>
        <v>0</v>
      </c>
      <c r="O46" s="88">
        <f t="shared" si="15"/>
        <v>0</v>
      </c>
      <c r="P46" s="30">
        <f t="shared" si="15"/>
        <v>0</v>
      </c>
      <c r="Q46" s="36">
        <f>SUM(K46:P46)</f>
        <v>1319880</v>
      </c>
      <c r="R46" s="27">
        <f>J46+Q46</f>
        <v>5458215</v>
      </c>
    </row>
    <row r="47" spans="1:18" ht="16.5" customHeight="1">
      <c r="A47" s="112"/>
      <c r="B47" s="53" t="s">
        <v>10</v>
      </c>
      <c r="C47" s="53" t="s">
        <v>2</v>
      </c>
      <c r="D47" s="85">
        <f t="shared" si="14"/>
        <v>49928037</v>
      </c>
      <c r="E47" s="16">
        <f t="shared" si="14"/>
        <v>66770692</v>
      </c>
      <c r="F47" s="16">
        <f t="shared" si="14"/>
        <v>65110554</v>
      </c>
      <c r="G47" s="16">
        <f t="shared" si="14"/>
        <v>62383951</v>
      </c>
      <c r="H47" s="16">
        <f t="shared" si="14"/>
        <v>65122865</v>
      </c>
      <c r="I47" s="29">
        <f t="shared" si="14"/>
        <v>57382044</v>
      </c>
      <c r="J47" s="33">
        <f t="shared" si="14"/>
        <v>366698143</v>
      </c>
      <c r="K47" s="85">
        <f t="shared" si="15"/>
        <v>54881664</v>
      </c>
      <c r="L47" s="16">
        <f t="shared" si="15"/>
        <v>58355880</v>
      </c>
      <c r="M47" s="16">
        <f t="shared" si="15"/>
        <v>0</v>
      </c>
      <c r="N47" s="16">
        <f t="shared" si="15"/>
        <v>0</v>
      </c>
      <c r="O47" s="16">
        <f t="shared" si="15"/>
        <v>0</v>
      </c>
      <c r="P47" s="29">
        <f t="shared" si="15"/>
        <v>0</v>
      </c>
      <c r="Q47" s="31">
        <f>SUM(K47:P47)</f>
        <v>113237544</v>
      </c>
      <c r="R47" s="27">
        <f>J47+Q47</f>
        <v>479935687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IF(D46=0,,D47/D46*1000)</f>
        <v>89324.05349993023</v>
      </c>
      <c r="E48" s="15">
        <f>IF(E46=0,,E47/E46*1000)</f>
        <v>86538.62314680048</v>
      </c>
      <c r="F48" s="15">
        <f>IF(F46=0,,F47/F46*1000)</f>
        <v>90112.3024182443</v>
      </c>
      <c r="G48" s="15">
        <f aca="true" t="shared" si="16" ref="G48:P48">IF(G46=0,,G47/G46*1000)</f>
        <v>89745.84315181019</v>
      </c>
      <c r="H48" s="15">
        <f t="shared" si="16"/>
        <v>88638.11325634099</v>
      </c>
      <c r="I48" s="24">
        <f t="shared" si="16"/>
        <v>87547.63074463184</v>
      </c>
      <c r="J48" s="32">
        <f t="shared" si="16"/>
        <v>88610.06733384321</v>
      </c>
      <c r="K48" s="28">
        <f t="shared" si="16"/>
        <v>87578.0550856924</v>
      </c>
      <c r="L48" s="15">
        <f t="shared" si="16"/>
        <v>84180.89495398286</v>
      </c>
      <c r="M48" s="15">
        <f t="shared" si="16"/>
        <v>0</v>
      </c>
      <c r="N48" s="15">
        <f t="shared" si="16"/>
        <v>0</v>
      </c>
      <c r="O48" s="15">
        <f t="shared" si="16"/>
        <v>0</v>
      </c>
      <c r="P48" s="24">
        <f t="shared" si="16"/>
        <v>0</v>
      </c>
      <c r="Q48" s="32">
        <f>IF(OR(Q46=0,Q47=0)," ",(Q47/Q46)*1000)</f>
        <v>85793.81761978361</v>
      </c>
      <c r="R48" s="28">
        <f>IF(OR(R46=0,R47=0)," ",(R47/R46)*1000)</f>
        <v>87929.0550115743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※4月～10月は確報値。11月は速報値。確報値速報値は修正される可能性があります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00390625" style="0" customWidth="1"/>
  </cols>
  <sheetData>
    <row r="1" spans="1:16" ht="27" customHeight="1">
      <c r="A1" s="46" t="s">
        <v>45</v>
      </c>
      <c r="B1" s="84" t="s">
        <v>38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0</v>
      </c>
      <c r="B2" s="57" t="s">
        <v>43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>
        <v>66883</v>
      </c>
      <c r="F4" s="97">
        <v>177825</v>
      </c>
      <c r="G4" s="97">
        <v>56342</v>
      </c>
      <c r="H4" s="97">
        <v>98888</v>
      </c>
      <c r="I4" s="98">
        <v>93016</v>
      </c>
      <c r="J4" s="101">
        <f>SUM(D4:I4)</f>
        <v>492954</v>
      </c>
      <c r="K4" s="98">
        <v>100885</v>
      </c>
      <c r="L4" s="97">
        <v>62475</v>
      </c>
      <c r="M4" s="97"/>
      <c r="N4" s="97"/>
      <c r="O4" s="97"/>
      <c r="P4" s="98"/>
      <c r="Q4" s="34">
        <f>SUM(K4:P4)</f>
        <v>163360</v>
      </c>
      <c r="R4" s="27">
        <f>J4+Q4</f>
        <v>656314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>
        <v>5883988</v>
      </c>
      <c r="F5" s="97">
        <v>15842789</v>
      </c>
      <c r="G5" s="97">
        <v>5062250</v>
      </c>
      <c r="H5" s="97">
        <v>8676678</v>
      </c>
      <c r="I5" s="98">
        <v>8051591</v>
      </c>
      <c r="J5" s="101">
        <f>SUM(D5:I5)</f>
        <v>43517296</v>
      </c>
      <c r="K5" s="100">
        <v>8781568</v>
      </c>
      <c r="L5" s="103">
        <v>5621983</v>
      </c>
      <c r="M5" s="103"/>
      <c r="N5" s="103"/>
      <c r="O5" s="103"/>
      <c r="P5" s="100"/>
      <c r="Q5" s="33">
        <f>SUM(K5:P5)</f>
        <v>14403551</v>
      </c>
      <c r="R5" s="27">
        <f>J5+Q5</f>
        <v>57920847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>
        <f t="shared" si="0"/>
        <v>87974.34325613386</v>
      </c>
      <c r="F6" s="15">
        <f t="shared" si="0"/>
        <v>89092.02305637565</v>
      </c>
      <c r="G6" s="15">
        <f t="shared" si="0"/>
        <v>89848.60317347627</v>
      </c>
      <c r="H6" s="15">
        <f t="shared" si="0"/>
        <v>87742.47633686595</v>
      </c>
      <c r="I6" s="99">
        <f t="shared" si="0"/>
        <v>86561.35503569279</v>
      </c>
      <c r="J6" s="32">
        <f aca="true" t="shared" si="1" ref="J6:P6">IF(OR(J4=0,J5=0)," ",J5/J4*1000)</f>
        <v>88278.61423175388</v>
      </c>
      <c r="K6" s="99">
        <f t="shared" si="1"/>
        <v>87045.32883976804</v>
      </c>
      <c r="L6" s="15">
        <f t="shared" si="1"/>
        <v>89987.7230892357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>
        <f>IF(OR(Q4=0,Q5=0)," ",(Q5/Q4)*1000)</f>
        <v>88170.610920666</v>
      </c>
      <c r="R6" s="28">
        <f>IF(OR(R4=0,R5=0)," ",(R5/R4)*1000)</f>
        <v>88251.73164064762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183888</v>
      </c>
      <c r="E10" s="97">
        <v>64185</v>
      </c>
      <c r="F10" s="97">
        <v>88080</v>
      </c>
      <c r="G10" s="97">
        <v>76197</v>
      </c>
      <c r="H10" s="97">
        <v>77313</v>
      </c>
      <c r="I10" s="98">
        <v>23093</v>
      </c>
      <c r="J10" s="101">
        <f>SUM(D10:I10)</f>
        <v>512756</v>
      </c>
      <c r="K10" s="98">
        <v>98033</v>
      </c>
      <c r="L10" s="97">
        <v>102035</v>
      </c>
      <c r="M10" s="97"/>
      <c r="N10" s="97"/>
      <c r="O10" s="97"/>
      <c r="P10" s="98"/>
      <c r="Q10" s="31">
        <f>SUM(K10:P10)</f>
        <v>200068</v>
      </c>
      <c r="R10" s="27">
        <f>J10+Q10</f>
        <v>712824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16434297</v>
      </c>
      <c r="E11" s="97">
        <v>5493186</v>
      </c>
      <c r="F11" s="97">
        <v>8222619</v>
      </c>
      <c r="G11" s="97">
        <v>6876276</v>
      </c>
      <c r="H11" s="97">
        <v>6568394</v>
      </c>
      <c r="I11" s="98">
        <v>2094914</v>
      </c>
      <c r="J11" s="101">
        <f>SUM(D11:I11)</f>
        <v>45689686</v>
      </c>
      <c r="K11" s="100">
        <v>8509270</v>
      </c>
      <c r="L11" s="103">
        <v>8560690</v>
      </c>
      <c r="M11" s="103"/>
      <c r="N11" s="103"/>
      <c r="O11" s="103"/>
      <c r="P11" s="100"/>
      <c r="Q11" s="33">
        <f>SUM(K11:P11)</f>
        <v>17069960</v>
      </c>
      <c r="R11" s="29">
        <f>J11+Q11</f>
        <v>62759646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4" ref="D12:I12">IF(OR(D10=0,D11=0)," ",D11/D10*1000)</f>
        <v>89371.23140172278</v>
      </c>
      <c r="E12" s="15">
        <f t="shared" si="4"/>
        <v>85583.64103762561</v>
      </c>
      <c r="F12" s="15">
        <f t="shared" si="4"/>
        <v>93353.98501362398</v>
      </c>
      <c r="G12" s="15">
        <f t="shared" si="4"/>
        <v>90243.39540926808</v>
      </c>
      <c r="H12" s="15">
        <f t="shared" si="4"/>
        <v>84958.46752810005</v>
      </c>
      <c r="I12" s="99">
        <f t="shared" si="4"/>
        <v>90716.40756939333</v>
      </c>
      <c r="J12" s="32">
        <f aca="true" t="shared" si="5" ref="J12:P12">IF(OR(J10=0,J11=0)," ",J11/J10*1000)</f>
        <v>89106.09724703367</v>
      </c>
      <c r="K12" s="99">
        <f t="shared" si="5"/>
        <v>86800.05712362163</v>
      </c>
      <c r="L12" s="15">
        <f t="shared" si="5"/>
        <v>83899.54427402363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>
        <f>IF(OR(Q10=0,Q11=0)," ",(Q11/Q10)*1000)</f>
        <v>85320.79093108344</v>
      </c>
      <c r="R12" s="28">
        <f>IF(OR(R10=0,R11=0)," ",(R11/R10)*1000)</f>
        <v>88043.67698057304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>
        <v>119813</v>
      </c>
      <c r="E13" s="97">
        <v>168787</v>
      </c>
      <c r="F13" s="97">
        <v>250629</v>
      </c>
      <c r="G13" s="97">
        <v>144164</v>
      </c>
      <c r="H13" s="97">
        <v>241392</v>
      </c>
      <c r="I13" s="98">
        <v>251991</v>
      </c>
      <c r="J13" s="101">
        <f>SUM(D13:I13)</f>
        <v>1176776</v>
      </c>
      <c r="K13" s="98">
        <v>202738</v>
      </c>
      <c r="L13" s="97">
        <v>155632</v>
      </c>
      <c r="M13" s="97"/>
      <c r="N13" s="97"/>
      <c r="O13" s="97"/>
      <c r="P13" s="98"/>
      <c r="Q13" s="31">
        <f>SUM(K13:P13)</f>
        <v>358370</v>
      </c>
      <c r="R13" s="27">
        <f>J13+Q13</f>
        <v>1535146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>
        <v>10776649</v>
      </c>
      <c r="E14" s="97">
        <v>14754588</v>
      </c>
      <c r="F14" s="97">
        <v>22475401</v>
      </c>
      <c r="G14" s="97">
        <v>12970950</v>
      </c>
      <c r="H14" s="97">
        <v>21521405</v>
      </c>
      <c r="I14" s="98">
        <v>22366342</v>
      </c>
      <c r="J14" s="101">
        <f>SUM(D14:I14)</f>
        <v>104865335</v>
      </c>
      <c r="K14" s="100">
        <v>18194617</v>
      </c>
      <c r="L14" s="103">
        <v>13598517</v>
      </c>
      <c r="M14" s="103"/>
      <c r="N14" s="103"/>
      <c r="O14" s="103"/>
      <c r="P14" s="100"/>
      <c r="Q14" s="33">
        <f>SUM(K14:P14)</f>
        <v>31793134</v>
      </c>
      <c r="R14" s="29">
        <f>J14+Q14</f>
        <v>136658469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>
        <f aca="true" t="shared" si="6" ref="D15:I15">IF(OR(D13=0,D14=0)," ",D14/D13*1000)</f>
        <v>89945.57351873335</v>
      </c>
      <c r="E15" s="15">
        <f t="shared" si="6"/>
        <v>87415.42891336419</v>
      </c>
      <c r="F15" s="15">
        <f t="shared" si="6"/>
        <v>89675.97923624162</v>
      </c>
      <c r="G15" s="15">
        <f t="shared" si="6"/>
        <v>89973.57176548931</v>
      </c>
      <c r="H15" s="15">
        <f t="shared" si="6"/>
        <v>89155.41940080863</v>
      </c>
      <c r="I15" s="99">
        <f t="shared" si="6"/>
        <v>88758.49534308765</v>
      </c>
      <c r="J15" s="32">
        <f aca="true" t="shared" si="7" ref="J15:P15">IF(OR(J13=0,J14=0)," ",J14/J13*1000)</f>
        <v>89112.4011706561</v>
      </c>
      <c r="K15" s="99">
        <f t="shared" si="7"/>
        <v>89744.4830273555</v>
      </c>
      <c r="L15" s="15">
        <f t="shared" si="7"/>
        <v>87376.09874575923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>
        <f>IF(OR(Q13=0,Q14=0)," ",(Q14/Q13)*1000)</f>
        <v>88715.94720540225</v>
      </c>
      <c r="R15" s="28">
        <f>IF(OR(R13=0,R14=0)," ",(R14/R13)*1000)</f>
        <v>89019.8515320367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>
        <v>127780</v>
      </c>
      <c r="E16" s="97">
        <v>288069</v>
      </c>
      <c r="F16" s="97">
        <v>59291</v>
      </c>
      <c r="G16" s="97">
        <v>100528</v>
      </c>
      <c r="H16" s="97">
        <v>194981</v>
      </c>
      <c r="I16" s="98">
        <v>186080</v>
      </c>
      <c r="J16" s="101">
        <f>SUM(D16:I16)</f>
        <v>956729</v>
      </c>
      <c r="K16" s="98">
        <v>101674</v>
      </c>
      <c r="L16" s="97">
        <v>177717</v>
      </c>
      <c r="M16" s="97"/>
      <c r="N16" s="97"/>
      <c r="O16" s="97"/>
      <c r="P16" s="98"/>
      <c r="Q16" s="31">
        <f>SUM(K16:P16)</f>
        <v>279391</v>
      </c>
      <c r="R16" s="27">
        <f>J16+Q16</f>
        <v>1236120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11381718</v>
      </c>
      <c r="E17" s="97">
        <v>25134795</v>
      </c>
      <c r="F17" s="97">
        <v>5121111</v>
      </c>
      <c r="G17" s="97">
        <v>8936124</v>
      </c>
      <c r="H17" s="97">
        <v>17404931</v>
      </c>
      <c r="I17" s="98">
        <v>16123791</v>
      </c>
      <c r="J17" s="101">
        <f>SUM(D17:I17)</f>
        <v>84102470</v>
      </c>
      <c r="K17" s="100">
        <v>8819817</v>
      </c>
      <c r="L17" s="103">
        <v>14593259</v>
      </c>
      <c r="M17" s="103"/>
      <c r="N17" s="103"/>
      <c r="O17" s="103"/>
      <c r="P17" s="100"/>
      <c r="Q17" s="31">
        <f>SUM(K17:P17)</f>
        <v>23413076</v>
      </c>
      <c r="R17" s="27">
        <f>J17+Q17</f>
        <v>107515546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8" ref="D18:I18">IF(OR(D16=0,D17=0)," ",D17/D16*1000)</f>
        <v>89072.76569103147</v>
      </c>
      <c r="E18" s="15">
        <f t="shared" si="8"/>
        <v>87252.68945981692</v>
      </c>
      <c r="F18" s="15">
        <f t="shared" si="8"/>
        <v>86372.48486279536</v>
      </c>
      <c r="G18" s="15">
        <f t="shared" si="8"/>
        <v>88891.89081648894</v>
      </c>
      <c r="H18" s="15">
        <f t="shared" si="8"/>
        <v>89264.75400167196</v>
      </c>
      <c r="I18" s="99">
        <f t="shared" si="8"/>
        <v>86649.77966466035</v>
      </c>
      <c r="J18" s="32">
        <f aca="true" t="shared" si="9" ref="J18:P18">IF(OR(J16=0,J17=0)," ",J17/J16*1000)</f>
        <v>87906.26185680584</v>
      </c>
      <c r="K18" s="99">
        <f t="shared" si="9"/>
        <v>86746.04126915436</v>
      </c>
      <c r="L18" s="15">
        <f t="shared" si="9"/>
        <v>82115.15499361344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>
        <f>IF(OR(Q16=0,Q17=0)," ",(Q17/Q16)*1000)</f>
        <v>83800.39442931232</v>
      </c>
      <c r="R18" s="28">
        <f>IF(OR(R16=0,R17=0)," ",(R17/R16)*1000)</f>
        <v>86978.24321263307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>
        <v>57179</v>
      </c>
      <c r="E19" s="97">
        <v>47707</v>
      </c>
      <c r="F19" s="97">
        <v>48728</v>
      </c>
      <c r="G19" s="97">
        <v>69538</v>
      </c>
      <c r="H19" s="97">
        <v>22155</v>
      </c>
      <c r="I19" s="98">
        <v>21307</v>
      </c>
      <c r="J19" s="101">
        <f>SUM(D19:I19)</f>
        <v>266614</v>
      </c>
      <c r="K19" s="98">
        <v>19956</v>
      </c>
      <c r="L19" s="97">
        <v>33111</v>
      </c>
      <c r="M19" s="97"/>
      <c r="N19" s="97"/>
      <c r="O19" s="97"/>
      <c r="P19" s="98"/>
      <c r="Q19" s="31">
        <f>SUM(K19:P19)</f>
        <v>53067</v>
      </c>
      <c r="R19" s="27">
        <f>J19+Q19</f>
        <v>319681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>
        <v>5292706</v>
      </c>
      <c r="E20" s="97">
        <v>4141273</v>
      </c>
      <c r="F20" s="97">
        <v>4401649</v>
      </c>
      <c r="G20" s="97">
        <v>6308935</v>
      </c>
      <c r="H20" s="97">
        <v>1969797</v>
      </c>
      <c r="I20" s="98">
        <v>1849307</v>
      </c>
      <c r="J20" s="101">
        <f>SUM(D20:I20)</f>
        <v>23963667</v>
      </c>
      <c r="K20" s="100">
        <v>1694394</v>
      </c>
      <c r="L20" s="103">
        <v>2925574</v>
      </c>
      <c r="M20" s="103"/>
      <c r="N20" s="103"/>
      <c r="O20" s="103"/>
      <c r="P20" s="100"/>
      <c r="Q20" s="31">
        <f>SUM(K20:P20)</f>
        <v>4619968</v>
      </c>
      <c r="R20" s="27">
        <f>J20+Q20</f>
        <v>28583635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>
        <f aca="true" t="shared" si="10" ref="D21:I21">IF(OR(D19=0,D20=0)," ",D20/D19*1000)</f>
        <v>92563.80839119256</v>
      </c>
      <c r="E21" s="15">
        <f t="shared" si="10"/>
        <v>86806.4015762886</v>
      </c>
      <c r="F21" s="15">
        <f t="shared" si="10"/>
        <v>90331.00065670662</v>
      </c>
      <c r="G21" s="15">
        <f t="shared" si="10"/>
        <v>90726.43734361068</v>
      </c>
      <c r="H21" s="15">
        <f t="shared" si="10"/>
        <v>88909.81719702098</v>
      </c>
      <c r="I21" s="99">
        <f t="shared" si="10"/>
        <v>86793.40122964284</v>
      </c>
      <c r="J21" s="32">
        <f aca="true" t="shared" si="11" ref="J21:P21">IF(OR(J19=0,J20=0)," ",J20/J19*1000)</f>
        <v>89881.50284681223</v>
      </c>
      <c r="K21" s="99">
        <f t="shared" si="11"/>
        <v>84906.49428743235</v>
      </c>
      <c r="L21" s="15">
        <f t="shared" si="11"/>
        <v>88356.55824348405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>
        <f>IF(OR(Q19=0,Q20=0)," ",(Q20/Q19)*1000)</f>
        <v>87059.15163849475</v>
      </c>
      <c r="R21" s="28">
        <f>IF(OR(R19=0,R20=0)," ",(R20/R19)*1000)</f>
        <v>89412.99295234936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>
        <v>22412</v>
      </c>
      <c r="J22" s="101">
        <f>SUM(D22:I22)</f>
        <v>22412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22412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>
        <v>1894823</v>
      </c>
      <c r="J23" s="101">
        <f>SUM(D23:I23)</f>
        <v>1894823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1894823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>
        <f t="shared" si="12"/>
        <v>84545.0205247189</v>
      </c>
      <c r="J24" s="32">
        <f aca="true" t="shared" si="13" ref="J24:P24">IF(OR(J22=0,J23=0)," ",J23/J22*1000)</f>
        <v>84545.0205247189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>
        <f>IF(OR(R22=0,R23=0)," ",(R23/R22)*1000)</f>
        <v>84545.0205247189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>
        <v>46277</v>
      </c>
      <c r="E25" s="97">
        <v>21205</v>
      </c>
      <c r="F25" s="97"/>
      <c r="G25" s="97">
        <v>20879</v>
      </c>
      <c r="H25" s="97">
        <v>23061</v>
      </c>
      <c r="I25" s="98"/>
      <c r="J25" s="101">
        <f>SUM(D25:I25)</f>
        <v>111422</v>
      </c>
      <c r="K25" s="98"/>
      <c r="L25" s="97">
        <v>45022</v>
      </c>
      <c r="M25" s="97"/>
      <c r="N25" s="97"/>
      <c r="O25" s="97"/>
      <c r="P25" s="98"/>
      <c r="Q25" s="31">
        <f>SUM(K25:P25)</f>
        <v>45022</v>
      </c>
      <c r="R25" s="27">
        <f>J25+Q25</f>
        <v>156444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>
        <v>4049007</v>
      </c>
      <c r="E26" s="97">
        <v>1747769</v>
      </c>
      <c r="F26" s="97"/>
      <c r="G26" s="97">
        <v>1930061</v>
      </c>
      <c r="H26" s="97">
        <v>2112296</v>
      </c>
      <c r="I26" s="98"/>
      <c r="J26" s="101">
        <f>SUM(D26:I26)</f>
        <v>9839133</v>
      </c>
      <c r="K26" s="100"/>
      <c r="L26" s="103">
        <v>3907035</v>
      </c>
      <c r="M26" s="103"/>
      <c r="N26" s="103"/>
      <c r="O26" s="103"/>
      <c r="P26" s="100"/>
      <c r="Q26" s="31">
        <f>SUM(K26:P26)</f>
        <v>3907035</v>
      </c>
      <c r="R26" s="27">
        <f>J26+Q26</f>
        <v>13746168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>
        <f aca="true" t="shared" si="14" ref="D27:I27">IF(OR(D25=0,D26=0)," ",D26/D25*1000)</f>
        <v>87495.01912397088</v>
      </c>
      <c r="E27" s="15">
        <f t="shared" si="14"/>
        <v>82422.49469464748</v>
      </c>
      <c r="F27" s="15" t="str">
        <f t="shared" si="14"/>
        <v> </v>
      </c>
      <c r="G27" s="15">
        <f t="shared" si="14"/>
        <v>92440.29886488816</v>
      </c>
      <c r="H27" s="15">
        <f t="shared" si="14"/>
        <v>91596.02792593556</v>
      </c>
      <c r="I27" s="99" t="str">
        <f t="shared" si="14"/>
        <v> </v>
      </c>
      <c r="J27" s="32">
        <f aca="true" t="shared" si="15" ref="J27:P27">IF(OR(J25=0,J26=0)," ",J26/J25*1000)</f>
        <v>88305.11927626502</v>
      </c>
      <c r="K27" s="99" t="str">
        <f t="shared" si="15"/>
        <v> </v>
      </c>
      <c r="L27" s="15">
        <f t="shared" si="15"/>
        <v>86780.57394162854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>
        <f>IF(OR(Q25=0,Q26=0)," ",(Q26/Q25)*1000)</f>
        <v>86780.57394162854</v>
      </c>
      <c r="R27" s="28">
        <f>IF(OR(R25=0,R26=0)," ",(R26/R25)*1000)</f>
        <v>87866.38030221677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/>
      <c r="E28" s="97">
        <v>22246</v>
      </c>
      <c r="F28" s="97"/>
      <c r="G28" s="97"/>
      <c r="H28" s="97"/>
      <c r="I28" s="98"/>
      <c r="J28" s="101">
        <f>SUM(D28:I28)</f>
        <v>22246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22246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>
        <v>1918553</v>
      </c>
      <c r="F29" s="97"/>
      <c r="G29" s="97"/>
      <c r="H29" s="97"/>
      <c r="I29" s="98"/>
      <c r="J29" s="101">
        <f>SUM(D29:I29)</f>
        <v>1918553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1918553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>
        <f t="shared" si="16"/>
        <v>86242.60541220893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>
        <f aca="true" t="shared" si="17" ref="J30:P30">IF(OR(J28=0,J29=0)," ",J29/J28*1000)</f>
        <v>86242.60541220893</v>
      </c>
      <c r="K30" s="99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>
        <f>IF(OR(R28=0,R29=0)," ",(R29/R28)*1000)</f>
        <v>86242.60541220893</v>
      </c>
      <c r="S30" s="10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89">
        <v>23187</v>
      </c>
      <c r="E34" s="97">
        <v>88425</v>
      </c>
      <c r="F34" s="97">
        <v>95830</v>
      </c>
      <c r="G34" s="97">
        <v>227469</v>
      </c>
      <c r="H34" s="97">
        <v>76100</v>
      </c>
      <c r="I34" s="98">
        <v>42665</v>
      </c>
      <c r="J34" s="101">
        <f>SUM(D34:I34)</f>
        <v>553676</v>
      </c>
      <c r="K34" s="98">
        <v>102549</v>
      </c>
      <c r="L34" s="97">
        <v>117226</v>
      </c>
      <c r="M34" s="97"/>
      <c r="N34" s="97"/>
      <c r="O34" s="97"/>
      <c r="P34" s="98"/>
      <c r="Q34" s="31">
        <f>SUM(K34:P34)</f>
        <v>219775</v>
      </c>
      <c r="R34" s="27">
        <f>J34+Q34</f>
        <v>773451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>
        <v>1912153</v>
      </c>
      <c r="E35" s="97">
        <v>7353321</v>
      </c>
      <c r="F35" s="97">
        <v>8845624</v>
      </c>
      <c r="G35" s="97">
        <v>20298153</v>
      </c>
      <c r="H35" s="97">
        <v>6791074</v>
      </c>
      <c r="I35" s="98">
        <v>3642117</v>
      </c>
      <c r="J35" s="101">
        <f>SUM(D35:I35)</f>
        <v>48842442</v>
      </c>
      <c r="K35" s="100">
        <v>8806627</v>
      </c>
      <c r="L35" s="103">
        <v>9146842</v>
      </c>
      <c r="M35" s="103"/>
      <c r="N35" s="103"/>
      <c r="O35" s="103"/>
      <c r="P35" s="100"/>
      <c r="Q35" s="31">
        <f>SUM(K35:P35)</f>
        <v>17953469</v>
      </c>
      <c r="R35" s="27">
        <f>J35+Q35</f>
        <v>66795911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>
        <f aca="true" t="shared" si="20" ref="D36:I36">IF(OR(D34=0,D35=0)," ",D35/D34*1000)</f>
        <v>82466.5976624833</v>
      </c>
      <c r="E36" s="15">
        <f t="shared" si="20"/>
        <v>83158.84648006785</v>
      </c>
      <c r="F36" s="15">
        <f t="shared" si="20"/>
        <v>92305.37409996869</v>
      </c>
      <c r="G36" s="15">
        <f t="shared" si="20"/>
        <v>89234.8100180684</v>
      </c>
      <c r="H36" s="15">
        <f t="shared" si="20"/>
        <v>89238.8173455979</v>
      </c>
      <c r="I36" s="99">
        <f t="shared" si="20"/>
        <v>85365.45177545998</v>
      </c>
      <c r="J36" s="32">
        <f aca="true" t="shared" si="21" ref="J36:P36">IF(OR(J34=0,J35=0)," ",J35/J34*1000)</f>
        <v>88214.84406042524</v>
      </c>
      <c r="K36" s="99">
        <f t="shared" si="21"/>
        <v>85877.25867634009</v>
      </c>
      <c r="L36" s="15">
        <f t="shared" si="21"/>
        <v>78027.41712589358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>
        <f>IF(OR(Q34=0,Q35=0)," ",(Q35/Q34)*1000)</f>
        <v>81690.2240928222</v>
      </c>
      <c r="R36" s="28">
        <f>IF(OR(R34=0,R35=0)," ",(R35/R34)*1000)</f>
        <v>86360.88258984732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>
        <v>829</v>
      </c>
      <c r="E37" s="97">
        <v>816</v>
      </c>
      <c r="F37" s="97">
        <v>809</v>
      </c>
      <c r="G37" s="97"/>
      <c r="H37" s="97">
        <v>812</v>
      </c>
      <c r="I37" s="98">
        <v>820</v>
      </c>
      <c r="J37" s="101">
        <f>SUM(D37:I37)</f>
        <v>4086</v>
      </c>
      <c r="K37" s="98">
        <v>823</v>
      </c>
      <c r="L37" s="97"/>
      <c r="M37" s="97"/>
      <c r="N37" s="97"/>
      <c r="O37" s="97"/>
      <c r="P37" s="98"/>
      <c r="Q37" s="31">
        <f>SUM(K37:P37)</f>
        <v>823</v>
      </c>
      <c r="R37" s="27">
        <f>J37+Q37</f>
        <v>4909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>
        <v>80825</v>
      </c>
      <c r="E38" s="97">
        <v>72560</v>
      </c>
      <c r="F38" s="97">
        <v>75089</v>
      </c>
      <c r="G38" s="97"/>
      <c r="H38" s="97">
        <v>76272</v>
      </c>
      <c r="I38" s="98">
        <v>77568</v>
      </c>
      <c r="J38" s="101">
        <f>SUM(D38:I38)</f>
        <v>382314</v>
      </c>
      <c r="K38" s="100">
        <v>73913</v>
      </c>
      <c r="L38" s="103"/>
      <c r="M38" s="103"/>
      <c r="N38" s="103"/>
      <c r="O38" s="103"/>
      <c r="P38" s="100"/>
      <c r="Q38" s="31">
        <f>SUM(K38:P38)</f>
        <v>73913</v>
      </c>
      <c r="R38" s="27">
        <f>J38+Q38</f>
        <v>456227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>
        <f aca="true" t="shared" si="22" ref="D39:I39">IF(OR(D37=0,D38=0)," ",D38/D37*1000)</f>
        <v>97496.98431845597</v>
      </c>
      <c r="E39" s="15">
        <f t="shared" si="22"/>
        <v>88921.56862745098</v>
      </c>
      <c r="F39" s="15">
        <f t="shared" si="22"/>
        <v>92817.05809641532</v>
      </c>
      <c r="G39" s="15" t="str">
        <f t="shared" si="22"/>
        <v> </v>
      </c>
      <c r="H39" s="15">
        <f t="shared" si="22"/>
        <v>93931.03448275862</v>
      </c>
      <c r="I39" s="99">
        <f t="shared" si="22"/>
        <v>94595.12195121951</v>
      </c>
      <c r="J39" s="32">
        <f aca="true" t="shared" si="23" ref="J39:P39">IF(OR(J37=0,J38=0)," ",J38/J37*1000)</f>
        <v>93566.81350954478</v>
      </c>
      <c r="K39" s="99">
        <f t="shared" si="23"/>
        <v>89809.23450789794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>
        <f>IF(OR(Q37=0,Q38=0)," ",(Q38/Q37)*1000)</f>
        <v>89809.23450789794</v>
      </c>
      <c r="R39" s="28">
        <f>IF(OR(R37=0,R38=0)," ",(R38/R37)*1000)</f>
        <v>92936.85068242004</v>
      </c>
      <c r="S39" s="10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89">
        <v>1</v>
      </c>
      <c r="E40" s="97">
        <v>1</v>
      </c>
      <c r="F40" s="97">
        <v>1</v>
      </c>
      <c r="G40" s="97">
        <v>1</v>
      </c>
      <c r="H40" s="97">
        <v>3</v>
      </c>
      <c r="I40" s="98"/>
      <c r="J40" s="101">
        <f>SUM(D40:I40)</f>
        <v>7</v>
      </c>
      <c r="K40" s="98">
        <v>2</v>
      </c>
      <c r="L40" s="97">
        <v>2</v>
      </c>
      <c r="M40" s="97"/>
      <c r="N40" s="97"/>
      <c r="O40" s="97"/>
      <c r="P40" s="98"/>
      <c r="Q40" s="31">
        <f>SUM(K40:P40)</f>
        <v>4</v>
      </c>
      <c r="R40" s="27">
        <f>J40+Q40</f>
        <v>11</v>
      </c>
      <c r="S40" s="11"/>
    </row>
    <row r="41" spans="1:19" s="8" customFormat="1" ht="16.5" customHeight="1">
      <c r="A41" s="109"/>
      <c r="B41" s="53" t="s">
        <v>10</v>
      </c>
      <c r="C41" s="53" t="s">
        <v>2</v>
      </c>
      <c r="D41" s="89">
        <v>682</v>
      </c>
      <c r="E41" s="97">
        <v>670</v>
      </c>
      <c r="F41" s="97">
        <v>1203</v>
      </c>
      <c r="G41" s="97">
        <v>1202</v>
      </c>
      <c r="H41" s="97">
        <v>2018</v>
      </c>
      <c r="I41" s="98"/>
      <c r="J41" s="101">
        <f>SUM(D41:I41)</f>
        <v>5775</v>
      </c>
      <c r="K41" s="100">
        <v>1458</v>
      </c>
      <c r="L41" s="103">
        <v>1980</v>
      </c>
      <c r="M41" s="103"/>
      <c r="N41" s="103"/>
      <c r="O41" s="103"/>
      <c r="P41" s="100"/>
      <c r="Q41" s="31">
        <f>SUM(K41:P41)</f>
        <v>3438</v>
      </c>
      <c r="R41" s="27">
        <f>J41+Q41</f>
        <v>9213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>
        <f aca="true" t="shared" si="24" ref="D42:I42">IF(OR(D40=0,D41=0)," ",D41/D40*1000)</f>
        <v>682000</v>
      </c>
      <c r="E42" s="15">
        <f t="shared" si="24"/>
        <v>670000</v>
      </c>
      <c r="F42" s="15">
        <f t="shared" si="24"/>
        <v>1203000</v>
      </c>
      <c r="G42" s="15">
        <f t="shared" si="24"/>
        <v>1202000</v>
      </c>
      <c r="H42" s="15">
        <f t="shared" si="24"/>
        <v>672666.6666666666</v>
      </c>
      <c r="I42" s="99" t="str">
        <f t="shared" si="24"/>
        <v> </v>
      </c>
      <c r="J42" s="32">
        <f aca="true" t="shared" si="25" ref="J42:P42">IF(OR(J40=0,J41=0)," ",J41/J40*1000)</f>
        <v>825000</v>
      </c>
      <c r="K42" s="99">
        <f t="shared" si="25"/>
        <v>729000</v>
      </c>
      <c r="L42" s="15">
        <f t="shared" si="25"/>
        <v>990000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>
        <f>IF(OR(Q40=0,Q41=0)," ",(Q41/Q40)*1000)</f>
        <v>859500</v>
      </c>
      <c r="R42" s="28">
        <f>IF(OR(R40=0,R41=0)," ",(R41/R40)*1000)</f>
        <v>837545.4545454545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>
        <v>247</v>
      </c>
      <c r="F43" s="97">
        <v>356</v>
      </c>
      <c r="G43" s="97"/>
      <c r="H43" s="97"/>
      <c r="I43" s="98"/>
      <c r="J43" s="101">
        <f>SUM(D43:I43)</f>
        <v>603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603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>
        <v>22315</v>
      </c>
      <c r="F44" s="97">
        <v>33129</v>
      </c>
      <c r="G44" s="97"/>
      <c r="H44" s="97"/>
      <c r="I44" s="98"/>
      <c r="J44" s="101">
        <f>SUM(D44:I44)</f>
        <v>55444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55444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>
        <f t="shared" si="26"/>
        <v>90344.12955465587</v>
      </c>
      <c r="F45" s="15">
        <f t="shared" si="26"/>
        <v>93058.98876404495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>
        <f aca="true" t="shared" si="27" ref="J45:P45">IF(OR(J43=0,J44=0)," ",J44/J43*1000)</f>
        <v>91946.9320066335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",(Q44/Q43)*1000)</f>
        <v> </v>
      </c>
      <c r="R45" s="28">
        <f>IF(OR(R43=0,R44=0)," ",(R44/R43)*1000)</f>
        <v>91946.9320066335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05">
        <f>D4+D7+D10+D13+D16+D19+D22+D25+D28+D31+D34+D37+D40+D43</f>
        <v>558954</v>
      </c>
      <c r="E46" s="106">
        <f>E4+E7+E10+E13+E16+E19+E22+E25+E28+E31+E34+E37+E40+E43</f>
        <v>768571</v>
      </c>
      <c r="F46" s="17">
        <f aca="true" t="shared" si="28" ref="F46:I47">F4+F7+F10+F13+F16+F19+F22+F25+F28+F31+F34+F37+F40+F43</f>
        <v>721549</v>
      </c>
      <c r="G46" s="17">
        <f t="shared" si="28"/>
        <v>695118</v>
      </c>
      <c r="H46" s="17">
        <f t="shared" si="28"/>
        <v>734705</v>
      </c>
      <c r="I46" s="26">
        <f t="shared" si="28"/>
        <v>641384</v>
      </c>
      <c r="J46" s="34">
        <f>SUM(D46:I46)</f>
        <v>4120281</v>
      </c>
      <c r="K46" s="30">
        <f aca="true" t="shared" si="29" ref="K46:P47">K4+K7+K10+K13+K16+K19+K22+K25+K28+K31+K34+K37+K40+K43</f>
        <v>626660</v>
      </c>
      <c r="L46" s="17">
        <f t="shared" si="29"/>
        <v>693220</v>
      </c>
      <c r="M46" s="17">
        <f t="shared" si="29"/>
        <v>0</v>
      </c>
      <c r="N46" s="17">
        <f t="shared" si="29"/>
        <v>0</v>
      </c>
      <c r="O46" s="17">
        <f t="shared" si="29"/>
        <v>0</v>
      </c>
      <c r="P46" s="26">
        <f t="shared" si="29"/>
        <v>0</v>
      </c>
      <c r="Q46" s="34">
        <f>SUM(K46:P46)</f>
        <v>1319880</v>
      </c>
      <c r="R46" s="30">
        <f>J46+Q46</f>
        <v>5440161</v>
      </c>
    </row>
    <row r="47" spans="1:18" ht="16.5" customHeight="1">
      <c r="A47" s="112"/>
      <c r="B47" s="53" t="s">
        <v>10</v>
      </c>
      <c r="C47" s="53" t="s">
        <v>2</v>
      </c>
      <c r="D47" s="105">
        <f>D5+D8+D11+D14+D17+D20+D23+D26+D29+D32+D35+D38+D41+D44</f>
        <v>49928037</v>
      </c>
      <c r="E47" s="107">
        <f>E5+E8+E11+E14+E17+E20+E23+E26+E29+E32+E35+E38+E41+E44</f>
        <v>66523018</v>
      </c>
      <c r="F47" s="16">
        <f t="shared" si="28"/>
        <v>65018614</v>
      </c>
      <c r="G47" s="16">
        <f t="shared" si="28"/>
        <v>62383951</v>
      </c>
      <c r="H47" s="16">
        <f t="shared" si="28"/>
        <v>65122865</v>
      </c>
      <c r="I47" s="25">
        <f t="shared" si="28"/>
        <v>56100453</v>
      </c>
      <c r="J47" s="33">
        <f>SUM(D47:I47)</f>
        <v>365076938</v>
      </c>
      <c r="K47" s="29">
        <f t="shared" si="29"/>
        <v>54881664</v>
      </c>
      <c r="L47" s="16">
        <f t="shared" si="29"/>
        <v>58355880</v>
      </c>
      <c r="M47" s="16">
        <f t="shared" si="29"/>
        <v>0</v>
      </c>
      <c r="N47" s="16">
        <f t="shared" si="29"/>
        <v>0</v>
      </c>
      <c r="O47" s="16">
        <f t="shared" si="29"/>
        <v>0</v>
      </c>
      <c r="P47" s="25">
        <f t="shared" si="29"/>
        <v>0</v>
      </c>
      <c r="Q47" s="33">
        <f>SUM(K47:P47)</f>
        <v>113237544</v>
      </c>
      <c r="R47" s="29">
        <f>J47+Q47</f>
        <v>478314482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89324.05349993023</v>
      </c>
      <c r="E48" s="15">
        <f>IF(OR(E46=0,E47=0)," ",E47/E46*1000)</f>
        <v>86554.1609038072</v>
      </c>
      <c r="F48" s="15">
        <f aca="true" t="shared" si="30" ref="F48:Q48">IF(OR(F46=0,F47=0)," ",(F47/F46)*1000)</f>
        <v>90109.76939889045</v>
      </c>
      <c r="G48" s="15">
        <f t="shared" si="30"/>
        <v>89745.84315181019</v>
      </c>
      <c r="H48" s="15">
        <f t="shared" si="30"/>
        <v>88638.11325634099</v>
      </c>
      <c r="I48" s="24">
        <f t="shared" si="30"/>
        <v>87467.80867623763</v>
      </c>
      <c r="J48" s="32">
        <f t="shared" si="30"/>
        <v>88604.86408572619</v>
      </c>
      <c r="K48" s="28">
        <f t="shared" si="30"/>
        <v>87578.0550856924</v>
      </c>
      <c r="L48" s="15">
        <f t="shared" si="30"/>
        <v>84180.89495398286</v>
      </c>
      <c r="M48" s="15" t="str">
        <f t="shared" si="30"/>
        <v> </v>
      </c>
      <c r="N48" s="15" t="str">
        <f t="shared" si="30"/>
        <v> </v>
      </c>
      <c r="O48" s="15" t="str">
        <f t="shared" si="30"/>
        <v> </v>
      </c>
      <c r="P48" s="24" t="str">
        <f>IF(OR(P46=0,P47=0)," ",(P47/P46)*1000)</f>
        <v> </v>
      </c>
      <c r="Q48" s="32">
        <f t="shared" si="30"/>
        <v>85793.81761978361</v>
      </c>
      <c r="R48" s="28">
        <f>IF(OR(R46=0,R47=0)," ",(R47/R46)*1000)</f>
        <v>87922.85412141295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※4月～10月は確報値。11月は速報値。確報値速報値は修正される可能性があります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7.28125" style="0" customWidth="1"/>
  </cols>
  <sheetData>
    <row r="1" spans="1:16" ht="27" customHeight="1">
      <c r="A1" s="46" t="s">
        <v>45</v>
      </c>
      <c r="B1" s="84" t="s">
        <v>38</v>
      </c>
      <c r="C1" s="4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3.25" customHeight="1" thickBot="1">
      <c r="A2" s="56" t="s">
        <v>25</v>
      </c>
      <c r="B2" s="57" t="s">
        <v>46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9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>
        <v>3000</v>
      </c>
      <c r="F4" s="97"/>
      <c r="G4" s="97"/>
      <c r="H4" s="97"/>
      <c r="I4" s="98"/>
      <c r="J4" s="101">
        <f>SUM(D4:I4)</f>
        <v>3000</v>
      </c>
      <c r="K4" s="98"/>
      <c r="L4" s="97"/>
      <c r="M4" s="97"/>
      <c r="N4" s="97"/>
      <c r="O4" s="97"/>
      <c r="P4" s="98"/>
      <c r="Q4" s="34">
        <f>SUM(K4:P4)</f>
        <v>0</v>
      </c>
      <c r="R4" s="27">
        <f>J4+Q4</f>
        <v>3000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>
        <v>247674</v>
      </c>
      <c r="F5" s="97"/>
      <c r="G5" s="97"/>
      <c r="H5" s="97"/>
      <c r="I5" s="98"/>
      <c r="J5" s="101">
        <f>SUM(D5:I5)</f>
        <v>247674</v>
      </c>
      <c r="K5" s="100"/>
      <c r="L5" s="103"/>
      <c r="M5" s="103"/>
      <c r="N5" s="103"/>
      <c r="O5" s="103"/>
      <c r="P5" s="100"/>
      <c r="Q5" s="33">
        <f>SUM(K5:P5)</f>
        <v>0</v>
      </c>
      <c r="R5" s="27">
        <f>J5+Q5</f>
        <v>247674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P6">IF(OR(D4=0,D5=0)," ",D5/D4*1000)</f>
        <v> </v>
      </c>
      <c r="E6" s="15">
        <f t="shared" si="0"/>
        <v>82558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>
        <f t="shared" si="0"/>
        <v>82558</v>
      </c>
      <c r="K6" s="99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99" t="str">
        <f t="shared" si="0"/>
        <v> </v>
      </c>
      <c r="Q6" s="32" t="str">
        <f>IF(OR(Q4=0,Q5=0)," ",(Q5/Q4)*1000)</f>
        <v> </v>
      </c>
      <c r="R6" s="28">
        <f>IF(OR(R4=0,R5=0)," ",(R5/R4)*1000)</f>
        <v>82558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1" ref="D9:P9">IF(OR(D7=0,D8=0)," ",D8/D7*1000)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99" t="str">
        <f t="shared" si="1"/>
        <v> </v>
      </c>
      <c r="J9" s="32" t="str">
        <f t="shared" si="1"/>
        <v> </v>
      </c>
      <c r="K9" s="99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99" t="str">
        <f t="shared" si="1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>
        <v>14054</v>
      </c>
      <c r="J10" s="101">
        <f>SUM(D10:I10)</f>
        <v>14054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14054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/>
      <c r="E11" s="97"/>
      <c r="F11" s="97"/>
      <c r="G11" s="97"/>
      <c r="H11" s="97"/>
      <c r="I11" s="98">
        <v>1281591</v>
      </c>
      <c r="J11" s="101">
        <f>SUM(D11:I11)</f>
        <v>1281591</v>
      </c>
      <c r="K11" s="100"/>
      <c r="L11" s="103"/>
      <c r="M11" s="103"/>
      <c r="N11" s="103"/>
      <c r="O11" s="103"/>
      <c r="P11" s="100"/>
      <c r="Q11" s="33">
        <f>SUM(K11:P11)</f>
        <v>0</v>
      </c>
      <c r="R11" s="29">
        <f>J11+Q11</f>
        <v>1281591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 t="str">
        <f aca="true" t="shared" si="2" ref="D12:P12">IF(OR(D10=0,D11=0)," ",D11/D10*1000)</f>
        <v> </v>
      </c>
      <c r="E12" s="15" t="str">
        <f t="shared" si="2"/>
        <v> </v>
      </c>
      <c r="F12" s="15" t="str">
        <f t="shared" si="2"/>
        <v> </v>
      </c>
      <c r="G12" s="15" t="str">
        <f t="shared" si="2"/>
        <v> </v>
      </c>
      <c r="H12" s="15" t="str">
        <f t="shared" si="2"/>
        <v> </v>
      </c>
      <c r="I12" s="99">
        <f t="shared" si="2"/>
        <v>91190.47957876761</v>
      </c>
      <c r="J12" s="32">
        <f t="shared" si="2"/>
        <v>91190.47957876761</v>
      </c>
      <c r="K12" s="99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99" t="str">
        <f t="shared" si="2"/>
        <v> </v>
      </c>
      <c r="Q12" s="32" t="str">
        <f>IF(OR(Q10=0,Q11=0)," ",(Q11/Q10)*1000)</f>
        <v> </v>
      </c>
      <c r="R12" s="28">
        <f>IF(OR(R10=0,R11=0)," ",(R11/R10)*1000)</f>
        <v>91190.47957876761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/>
      <c r="E13" s="97"/>
      <c r="F13" s="97">
        <v>1000</v>
      </c>
      <c r="G13" s="97"/>
      <c r="H13" s="97"/>
      <c r="I13" s="98"/>
      <c r="J13" s="101">
        <f>SUM(D13:I13)</f>
        <v>1000</v>
      </c>
      <c r="K13" s="98"/>
      <c r="L13" s="97"/>
      <c r="M13" s="97"/>
      <c r="N13" s="97"/>
      <c r="O13" s="97"/>
      <c r="P13" s="98"/>
      <c r="Q13" s="31">
        <f>SUM(K13:P13)</f>
        <v>0</v>
      </c>
      <c r="R13" s="27">
        <f>J13+Q13</f>
        <v>1000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/>
      <c r="E14" s="97"/>
      <c r="F14" s="97">
        <v>91940</v>
      </c>
      <c r="G14" s="97"/>
      <c r="H14" s="97"/>
      <c r="I14" s="98"/>
      <c r="J14" s="101">
        <f>SUM(D14:I14)</f>
        <v>91940</v>
      </c>
      <c r="K14" s="100"/>
      <c r="L14" s="103"/>
      <c r="M14" s="103"/>
      <c r="N14" s="103"/>
      <c r="O14" s="103"/>
      <c r="P14" s="100"/>
      <c r="Q14" s="33">
        <f>SUM(K14:P14)</f>
        <v>0</v>
      </c>
      <c r="R14" s="29">
        <f>J14+Q14</f>
        <v>91940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 aca="true" t="shared" si="3" ref="D15:P15">IF(OR(D13=0,D14=0)," ",D14/D13*1000)</f>
        <v> </v>
      </c>
      <c r="E15" s="15" t="str">
        <f t="shared" si="3"/>
        <v> </v>
      </c>
      <c r="F15" s="15">
        <f t="shared" si="3"/>
        <v>91940</v>
      </c>
      <c r="G15" s="15" t="str">
        <f t="shared" si="3"/>
        <v> </v>
      </c>
      <c r="H15" s="15" t="str">
        <f t="shared" si="3"/>
        <v> </v>
      </c>
      <c r="I15" s="99" t="str">
        <f t="shared" si="3"/>
        <v> </v>
      </c>
      <c r="J15" s="32">
        <f t="shared" si="3"/>
        <v>91940</v>
      </c>
      <c r="K15" s="99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99" t="str">
        <f t="shared" si="3"/>
        <v> </v>
      </c>
      <c r="Q15" s="32" t="str">
        <f>IF(OR(Q13=0,Q14=0)," ",(Q14/Q13)*1000)</f>
        <v> </v>
      </c>
      <c r="R15" s="28">
        <f>IF(OR(R13=0,R14=0)," ",(R14/R13)*1000)</f>
        <v>91940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101">
        <f>SUM(D16:I16)</f>
        <v>0</v>
      </c>
      <c r="K16" s="98"/>
      <c r="L16" s="97"/>
      <c r="M16" s="97"/>
      <c r="N16" s="97"/>
      <c r="O16" s="97"/>
      <c r="P16" s="98"/>
      <c r="Q16" s="31">
        <f>SUM(K16:P16)</f>
        <v>0</v>
      </c>
      <c r="R16" s="27">
        <f>J16+Q16</f>
        <v>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101">
        <f>SUM(D17:I17)</f>
        <v>0</v>
      </c>
      <c r="K17" s="100"/>
      <c r="L17" s="103"/>
      <c r="M17" s="103"/>
      <c r="N17" s="103"/>
      <c r="O17" s="103"/>
      <c r="P17" s="100"/>
      <c r="Q17" s="31">
        <f>SUM(K17:P17)</f>
        <v>0</v>
      </c>
      <c r="R17" s="27">
        <f>J17+Q17</f>
        <v>0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 t="str">
        <f aca="true" t="shared" si="4" ref="D18:P18">IF(OR(D16=0,D17=0)," ",D17/D16*1000)</f>
        <v> </v>
      </c>
      <c r="E18" s="15" t="str">
        <f t="shared" si="4"/>
        <v> </v>
      </c>
      <c r="F18" s="15" t="str">
        <f t="shared" si="4"/>
        <v> </v>
      </c>
      <c r="G18" s="15" t="str">
        <f t="shared" si="4"/>
        <v> </v>
      </c>
      <c r="H18" s="15" t="str">
        <f t="shared" si="4"/>
        <v> </v>
      </c>
      <c r="I18" s="99" t="str">
        <f t="shared" si="4"/>
        <v> </v>
      </c>
      <c r="J18" s="32" t="str">
        <f t="shared" si="4"/>
        <v> </v>
      </c>
      <c r="K18" s="99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99" t="str">
        <f t="shared" si="4"/>
        <v> </v>
      </c>
      <c r="Q18" s="32" t="str">
        <f>IF(OR(Q16=0,Q17=0)," ",(Q17/Q16)*1000)</f>
        <v> </v>
      </c>
      <c r="R18" s="28" t="str">
        <f>IF(OR(R16=0,R17=0)," ",(R17/R16)*1000)</f>
        <v> 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10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101">
        <f>SUM(D20:I20)</f>
        <v>0</v>
      </c>
      <c r="K20" s="100"/>
      <c r="L20" s="103"/>
      <c r="M20" s="103"/>
      <c r="N20" s="103"/>
      <c r="O20" s="103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 aca="true" t="shared" si="5" ref="D21:P21">IF(OR(D19=0,D20=0)," ",D20/D19*1000)</f>
        <v> </v>
      </c>
      <c r="E21" s="15" t="str">
        <f t="shared" si="5"/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99" t="str">
        <f t="shared" si="5"/>
        <v> </v>
      </c>
      <c r="J21" s="32" t="str">
        <f t="shared" si="5"/>
        <v> </v>
      </c>
      <c r="K21" s="99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99" t="str">
        <f t="shared" si="5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6" ref="D24:P24">IF(OR(D22=0,D23=0)," ",D23/D22*1000)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99" t="str">
        <f t="shared" si="6"/>
        <v> </v>
      </c>
      <c r="J24" s="32" t="str">
        <f t="shared" si="6"/>
        <v> </v>
      </c>
      <c r="K24" s="99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99" t="str">
        <f t="shared" si="6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7" ref="D27:P27">IF(OR(D25=0,D26=0)," ",D26/D25*1000)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99" t="str">
        <f t="shared" si="7"/>
        <v> </v>
      </c>
      <c r="J27" s="32" t="str">
        <f t="shared" si="7"/>
        <v> </v>
      </c>
      <c r="K27" s="99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99" t="str">
        <f t="shared" si="7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8" ref="D30:P30">IF(OR(D28=0,D29=0)," ",D29/D28*1000)</f>
        <v> </v>
      </c>
      <c r="E30" s="15" t="str">
        <f t="shared" si="8"/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99" t="str">
        <f t="shared" si="8"/>
        <v> </v>
      </c>
      <c r="J30" s="32" t="str">
        <f t="shared" si="8"/>
        <v> </v>
      </c>
      <c r="K30" s="99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99" t="str">
        <f t="shared" si="8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9" ref="D33:P33">IF(OR(D31=0,D32=0)," ",D32/D31*1000)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99" t="str">
        <f t="shared" si="9"/>
        <v> </v>
      </c>
      <c r="J33" s="32" t="str">
        <f t="shared" si="9"/>
        <v> </v>
      </c>
      <c r="K33" s="99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9" t="str">
        <f t="shared" si="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101">
        <f>SUM(D35:I35)</f>
        <v>0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10" ref="D36:P36">IF(OR(D34=0,D35=0)," ",D35/D34*1000)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99" t="str">
        <f t="shared" si="10"/>
        <v> </v>
      </c>
      <c r="J36" s="32" t="str">
        <f t="shared" si="10"/>
        <v> </v>
      </c>
      <c r="K36" s="99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99" t="str">
        <f t="shared" si="10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 aca="true" t="shared" si="11" ref="D39:P39">IF(OR(D37=0,D38=0)," ",D38/D37*1000)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99" t="str">
        <f t="shared" si="11"/>
        <v> </v>
      </c>
      <c r="J39" s="32" t="str">
        <f t="shared" si="11"/>
        <v> </v>
      </c>
      <c r="K39" s="99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99" t="str">
        <f t="shared" si="11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0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11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12" ref="D42:P42">IF(OR(D40=0,D41=0)," ",D41/D40*1000)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99" t="str">
        <f t="shared" si="12"/>
        <v> </v>
      </c>
      <c r="J42" s="32" t="str">
        <f t="shared" si="12"/>
        <v> </v>
      </c>
      <c r="K42" s="99" t="str">
        <f t="shared" si="12"/>
        <v> 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99" t="str">
        <f t="shared" si="12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13" ref="D45:P45">IF(OR(D43=0,D44=0)," ",D44/D43*1000)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99" t="str">
        <f t="shared" si="13"/>
        <v> </v>
      </c>
      <c r="J45" s="32" t="str">
        <f t="shared" si="13"/>
        <v> </v>
      </c>
      <c r="K45" s="99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99" t="str">
        <f t="shared" si="13"/>
        <v> </v>
      </c>
      <c r="Q45" s="32" t="str">
        <f>IF(OR(Q43=0,Q44=0)," ",(Q44/Q43)*1000)</f>
        <v> </v>
      </c>
      <c r="R45" s="28" t="str">
        <f>IF(OR(R43=0,R44=0)," ",(R44/R43)*1000)</f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0</v>
      </c>
      <c r="E46" s="17">
        <f t="shared" si="14"/>
        <v>3000</v>
      </c>
      <c r="F46" s="17">
        <f t="shared" si="14"/>
        <v>1000</v>
      </c>
      <c r="G46" s="17">
        <f t="shared" si="14"/>
        <v>0</v>
      </c>
      <c r="H46" s="17">
        <f t="shared" si="14"/>
        <v>0</v>
      </c>
      <c r="I46" s="26">
        <f t="shared" si="14"/>
        <v>14054</v>
      </c>
      <c r="J46" s="34">
        <f>SUM(D46:I46)</f>
        <v>18054</v>
      </c>
      <c r="K46" s="30">
        <f aca="true" t="shared" si="15" ref="K46:P47">K4+K7+K10+K13+K16+K19+K22+K25+K28+K31+K34+K37+K40+K43</f>
        <v>0</v>
      </c>
      <c r="L46" s="17">
        <f t="shared" si="15"/>
        <v>0</v>
      </c>
      <c r="M46" s="17">
        <f t="shared" si="15"/>
        <v>0</v>
      </c>
      <c r="N46" s="17">
        <f t="shared" si="15"/>
        <v>0</v>
      </c>
      <c r="O46" s="17">
        <f t="shared" si="15"/>
        <v>0</v>
      </c>
      <c r="P46" s="26">
        <f t="shared" si="15"/>
        <v>0</v>
      </c>
      <c r="Q46" s="34">
        <f>SUM(K46:P46)</f>
        <v>0</v>
      </c>
      <c r="R46" s="30">
        <f>J46+Q46</f>
        <v>18054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14"/>
        <v>0</v>
      </c>
      <c r="E47" s="16">
        <f t="shared" si="14"/>
        <v>247674</v>
      </c>
      <c r="F47" s="16">
        <f t="shared" si="14"/>
        <v>91940</v>
      </c>
      <c r="G47" s="16">
        <f t="shared" si="14"/>
        <v>0</v>
      </c>
      <c r="H47" s="16">
        <f t="shared" si="14"/>
        <v>0</v>
      </c>
      <c r="I47" s="25">
        <f t="shared" si="14"/>
        <v>1281591</v>
      </c>
      <c r="J47" s="33">
        <f>SUM(D47:I47)</f>
        <v>1621205</v>
      </c>
      <c r="K47" s="29">
        <f t="shared" si="15"/>
        <v>0</v>
      </c>
      <c r="L47" s="16">
        <f t="shared" si="15"/>
        <v>0</v>
      </c>
      <c r="M47" s="16">
        <f t="shared" si="15"/>
        <v>0</v>
      </c>
      <c r="N47" s="16">
        <f t="shared" si="15"/>
        <v>0</v>
      </c>
      <c r="O47" s="16">
        <f t="shared" si="15"/>
        <v>0</v>
      </c>
      <c r="P47" s="25">
        <f t="shared" si="15"/>
        <v>0</v>
      </c>
      <c r="Q47" s="33">
        <f>SUM(K47:P47)</f>
        <v>0</v>
      </c>
      <c r="R47" s="29">
        <f>J47+Q47</f>
        <v>1621205</v>
      </c>
    </row>
    <row r="48" spans="1:18" ht="16.5" customHeight="1" thickBot="1">
      <c r="A48" s="113"/>
      <c r="B48" s="54" t="s">
        <v>18</v>
      </c>
      <c r="C48" s="55" t="s">
        <v>3</v>
      </c>
      <c r="D48" s="20" t="str">
        <f>IF(OR(D46=0,D47=0)," ",(D47/D46)*1000)</f>
        <v> </v>
      </c>
      <c r="E48" s="15">
        <f aca="true" t="shared" si="16" ref="E48:Q48">IF(OR(E46=0,E47=0)," ",(E47/E46)*1000)</f>
        <v>82558</v>
      </c>
      <c r="F48" s="15">
        <f t="shared" si="16"/>
        <v>91940</v>
      </c>
      <c r="G48" s="15" t="str">
        <f t="shared" si="16"/>
        <v> </v>
      </c>
      <c r="H48" s="15" t="str">
        <f t="shared" si="16"/>
        <v> </v>
      </c>
      <c r="I48" s="24">
        <f t="shared" si="16"/>
        <v>91190.47957876761</v>
      </c>
      <c r="J48" s="32">
        <f t="shared" si="16"/>
        <v>89797.55178907722</v>
      </c>
      <c r="K48" s="28" t="str">
        <f t="shared" si="16"/>
        <v> </v>
      </c>
      <c r="L48" s="15" t="str">
        <f t="shared" si="16"/>
        <v> </v>
      </c>
      <c r="M48" s="15" t="str">
        <f t="shared" si="16"/>
        <v> </v>
      </c>
      <c r="N48" s="15" t="str">
        <f t="shared" si="16"/>
        <v> </v>
      </c>
      <c r="O48" s="15" t="str">
        <f t="shared" si="16"/>
        <v> </v>
      </c>
      <c r="P48" s="24" t="str">
        <f>IF(OR(P46=0,P47=0)," ",(P47/P46)*1000)</f>
        <v> </v>
      </c>
      <c r="Q48" s="32" t="str">
        <f t="shared" si="16"/>
        <v> </v>
      </c>
      <c r="R48" s="28">
        <f>IF(OR(R46=0,R47=0)," ",(R47/R46)*1000)</f>
        <v>89797.55178907722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※4月～10月は確報値。11月は速報値。確報値速報値は修正される可能性があります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6">
    <mergeCell ref="A46:A48"/>
    <mergeCell ref="A49:C49"/>
    <mergeCell ref="A22:A24"/>
    <mergeCell ref="A25:A27"/>
    <mergeCell ref="A40:A42"/>
    <mergeCell ref="A28:A30"/>
    <mergeCell ref="A31:A33"/>
    <mergeCell ref="A34:A36"/>
    <mergeCell ref="A37:A39"/>
    <mergeCell ref="A43:A45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scale="62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M41" sqref="M4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00390625" style="0" customWidth="1"/>
  </cols>
  <sheetData>
    <row r="1" spans="1:16" ht="27.75" customHeight="1">
      <c r="A1" s="46" t="s">
        <v>44</v>
      </c>
      <c r="B1" s="84" t="s">
        <v>38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'B一般'!D4+'B原料'!D4</f>
        <v>0</v>
      </c>
      <c r="E4" s="14">
        <f>'B一般'!E4+'B原料'!E4</f>
        <v>0</v>
      </c>
      <c r="F4" s="14">
        <f>'B一般'!F4+'B原料'!F4</f>
        <v>46181</v>
      </c>
      <c r="G4" s="14">
        <f>'B一般'!G4+'B原料'!G4</f>
        <v>28695</v>
      </c>
      <c r="H4" s="14">
        <f>'B一般'!H4+'B原料'!H4</f>
        <v>30056</v>
      </c>
      <c r="I4" s="23">
        <f>'B一般'!I4+'B原料'!I4</f>
        <v>46514</v>
      </c>
      <c r="J4" s="36">
        <f>SUM(D4:I4)</f>
        <v>151446</v>
      </c>
      <c r="K4" s="27">
        <f>'B一般'!K4+'B原料'!K4</f>
        <v>29291</v>
      </c>
      <c r="L4" s="14">
        <f>'B一般'!L4+'B原料'!L4</f>
        <v>23651</v>
      </c>
      <c r="M4" s="14">
        <f>'B一般'!M4+'B原料'!M4</f>
        <v>0</v>
      </c>
      <c r="N4" s="14">
        <f>'B一般'!N4+'B原料'!N4</f>
        <v>0</v>
      </c>
      <c r="O4" s="14">
        <f>'B一般'!O4+'B原料'!O4</f>
        <v>0</v>
      </c>
      <c r="P4" s="23">
        <f>'B一般'!P4+'B原料'!P4</f>
        <v>0</v>
      </c>
      <c r="Q4" s="36">
        <f>SUM(K4:P4)</f>
        <v>52942</v>
      </c>
      <c r="R4" s="27">
        <f>J4+Q4</f>
        <v>204388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'B一般'!D5+'B原料'!D5</f>
        <v>0</v>
      </c>
      <c r="E5" s="14">
        <f>'B一般'!E5+'B原料'!E5</f>
        <v>0</v>
      </c>
      <c r="F5" s="14">
        <f>'B一般'!F5+'B原料'!F5</f>
        <v>4132433</v>
      </c>
      <c r="G5" s="14">
        <f>'B一般'!G5+'B原料'!G5</f>
        <v>2616195</v>
      </c>
      <c r="H5" s="14">
        <f>'B一般'!H5+'B原料'!H5</f>
        <v>2683044</v>
      </c>
      <c r="I5" s="23">
        <f>'B一般'!I5+'B原料'!I5</f>
        <v>4293573</v>
      </c>
      <c r="J5" s="31">
        <f>SUM(D5:I5)</f>
        <v>13725245</v>
      </c>
      <c r="K5" s="27">
        <f>'B一般'!K5+'B原料'!K5</f>
        <v>2695732</v>
      </c>
      <c r="L5" s="14">
        <f>'B一般'!L5+'B原料'!L5</f>
        <v>2326562</v>
      </c>
      <c r="M5" s="14">
        <f>'B一般'!M5+'B原料'!M5</f>
        <v>0</v>
      </c>
      <c r="N5" s="14">
        <f>'B一般'!N5+'B原料'!N5</f>
        <v>0</v>
      </c>
      <c r="O5" s="14">
        <f>'B一般'!O5+'B原料'!O5</f>
        <v>0</v>
      </c>
      <c r="P5" s="23">
        <f>'B一般'!P5+'B原料'!P5</f>
        <v>0</v>
      </c>
      <c r="Q5" s="31">
        <f>SUM(K5:P5)</f>
        <v>5022294</v>
      </c>
      <c r="R5" s="27">
        <f>J5+Q5</f>
        <v>18747539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 t="str">
        <f aca="true" t="shared" si="0" ref="E6:R6">IF(OR(E4=0,E5=0)," ",(E5/E4)*1000)</f>
        <v> </v>
      </c>
      <c r="F6" s="15">
        <f t="shared" si="0"/>
        <v>89483.40226500077</v>
      </c>
      <c r="G6" s="15">
        <f t="shared" si="0"/>
        <v>91172.50392054365</v>
      </c>
      <c r="H6" s="15">
        <f t="shared" si="0"/>
        <v>89268.16608996541</v>
      </c>
      <c r="I6" s="24">
        <f t="shared" si="0"/>
        <v>92307.11183729631</v>
      </c>
      <c r="J6" s="32">
        <f t="shared" si="0"/>
        <v>90627.97960989396</v>
      </c>
      <c r="K6" s="28">
        <f t="shared" si="0"/>
        <v>92032.77457239425</v>
      </c>
      <c r="L6" s="15">
        <f t="shared" si="0"/>
        <v>98370.55515623018</v>
      </c>
      <c r="M6" s="15" t="str">
        <f t="shared" si="0"/>
        <v> 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>
        <f t="shared" si="0"/>
        <v>94864.07766990291</v>
      </c>
      <c r="R6" s="28">
        <f t="shared" si="0"/>
        <v>91725.24316496076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9">
        <f>'B一般'!D7+'B原料'!D7</f>
        <v>0</v>
      </c>
      <c r="E7" s="14">
        <f>'B一般'!E7+'B原料'!E7</f>
        <v>0</v>
      </c>
      <c r="F7" s="14">
        <f>'B一般'!F7+'B原料'!F7</f>
        <v>0</v>
      </c>
      <c r="G7" s="14">
        <f>'B一般'!G7+'B原料'!G7</f>
        <v>0</v>
      </c>
      <c r="H7" s="14">
        <f>'B一般'!H7+'B原料'!H7</f>
        <v>0</v>
      </c>
      <c r="I7" s="23">
        <f>'B一般'!I7+'B原料'!I7</f>
        <v>0</v>
      </c>
      <c r="J7" s="36">
        <f>SUM(D7:I7)</f>
        <v>0</v>
      </c>
      <c r="K7" s="27">
        <f>'B一般'!K7+'B原料'!K7</f>
        <v>0</v>
      </c>
      <c r="L7" s="14">
        <f>'B一般'!L7+'B原料'!L7</f>
        <v>0</v>
      </c>
      <c r="M7" s="14">
        <f>'B一般'!M7+'B原料'!M7</f>
        <v>0</v>
      </c>
      <c r="N7" s="14">
        <f>'B一般'!N7+'B原料'!N7</f>
        <v>0</v>
      </c>
      <c r="O7" s="14">
        <f>'B一般'!O7+'B原料'!O7</f>
        <v>0</v>
      </c>
      <c r="P7" s="23">
        <f>'B一般'!P7+'B原料'!P7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'B一般'!D8+'B原料'!D8</f>
        <v>0</v>
      </c>
      <c r="E8" s="14">
        <f>'B一般'!E8+'B原料'!E8</f>
        <v>0</v>
      </c>
      <c r="F8" s="14">
        <f>'B一般'!F8+'B原料'!F8</f>
        <v>0</v>
      </c>
      <c r="G8" s="14">
        <f>'B一般'!G8+'B原料'!G8</f>
        <v>0</v>
      </c>
      <c r="H8" s="14">
        <f>'B一般'!H8+'B原料'!H8</f>
        <v>0</v>
      </c>
      <c r="I8" s="23">
        <f>'B一般'!I8+'B原料'!I8</f>
        <v>0</v>
      </c>
      <c r="J8" s="31">
        <f>SUM(D8:I8)</f>
        <v>0</v>
      </c>
      <c r="K8" s="27">
        <f>'B一般'!K8+'B原料'!K8</f>
        <v>0</v>
      </c>
      <c r="L8" s="14">
        <f>'B一般'!L8+'B原料'!L8</f>
        <v>0</v>
      </c>
      <c r="M8" s="14">
        <f>'B一般'!M8+'B原料'!M8</f>
        <v>0</v>
      </c>
      <c r="N8" s="14">
        <f>'B一般'!N8+'B原料'!N8</f>
        <v>0</v>
      </c>
      <c r="O8" s="14">
        <f>'B一般'!O8+'B原料'!O8</f>
        <v>0</v>
      </c>
      <c r="P8" s="23">
        <f>'B一般'!P8+'B原料'!P8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9">
        <f>'B一般'!D10+'B原料'!D10</f>
        <v>47446</v>
      </c>
      <c r="E10" s="14">
        <f>'B一般'!E10+'B原料'!E10</f>
        <v>9449</v>
      </c>
      <c r="F10" s="14">
        <f>'B一般'!F10+'B原料'!F10</f>
        <v>13070</v>
      </c>
      <c r="G10" s="14">
        <f>'B一般'!G10+'B原料'!G10</f>
        <v>31406</v>
      </c>
      <c r="H10" s="14">
        <f>'B一般'!H10+'B原料'!H10</f>
        <v>15999</v>
      </c>
      <c r="I10" s="23">
        <f>'B一般'!I10+'B原料'!I10</f>
        <v>0</v>
      </c>
      <c r="J10" s="36">
        <f>SUM(D10:I10)</f>
        <v>117370</v>
      </c>
      <c r="K10" s="27">
        <f>'B一般'!K10+'B原料'!K10</f>
        <v>34416</v>
      </c>
      <c r="L10" s="14">
        <f>'B一般'!L10+'B原料'!L10</f>
        <v>0</v>
      </c>
      <c r="M10" s="14">
        <f>'B一般'!M10+'B原料'!M10</f>
        <v>0</v>
      </c>
      <c r="N10" s="14">
        <f>'B一般'!N10+'B原料'!N10</f>
        <v>0</v>
      </c>
      <c r="O10" s="14">
        <f>'B一般'!O10+'B原料'!O10</f>
        <v>0</v>
      </c>
      <c r="P10" s="23">
        <f>'B一般'!P10+'B原料'!P10</f>
        <v>0</v>
      </c>
      <c r="Q10" s="36">
        <f>SUM(K10:P10)</f>
        <v>34416</v>
      </c>
      <c r="R10" s="27">
        <f>J10+Q10</f>
        <v>151786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21">
        <f>'B一般'!D11+'B原料'!D11</f>
        <v>4407127</v>
      </c>
      <c r="E11" s="16">
        <f>'B一般'!E11+'B原料'!E11</f>
        <v>838807</v>
      </c>
      <c r="F11" s="16">
        <f>'B一般'!F11+'B原料'!F11</f>
        <v>1237640</v>
      </c>
      <c r="G11" s="16">
        <f>'B一般'!G11+'B原料'!G11</f>
        <v>2883196</v>
      </c>
      <c r="H11" s="16">
        <f>'B一般'!H11+'B原料'!H11</f>
        <v>1439534</v>
      </c>
      <c r="I11" s="25">
        <f>'B一般'!I11+'B原料'!I11</f>
        <v>0</v>
      </c>
      <c r="J11" s="31">
        <f>SUM(D11:I11)</f>
        <v>10806304</v>
      </c>
      <c r="K11" s="29">
        <f>'B一般'!K11+'B原料'!K11</f>
        <v>3014692</v>
      </c>
      <c r="L11" s="16">
        <f>'B一般'!L11+'B原料'!L11</f>
        <v>0</v>
      </c>
      <c r="M11" s="16">
        <f>'B一般'!M11+'B原料'!M11</f>
        <v>0</v>
      </c>
      <c r="N11" s="16">
        <f>'B一般'!N11+'B原料'!N11</f>
        <v>0</v>
      </c>
      <c r="O11" s="16">
        <f>'B一般'!O11+'B原料'!O11</f>
        <v>0</v>
      </c>
      <c r="P11" s="25">
        <f>'B一般'!P11+'B原料'!P11</f>
        <v>0</v>
      </c>
      <c r="Q11" s="31">
        <f>SUM(K11:P11)</f>
        <v>3014692</v>
      </c>
      <c r="R11" s="27">
        <f>J11+Q11</f>
        <v>13820996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>IF(OR(D10=0,D11=0)," ",(D11/D10)*1000)</f>
        <v>92887.21915440712</v>
      </c>
      <c r="E12" s="15">
        <f aca="true" t="shared" si="2" ref="E12:R12">IF(OR(E10=0,E11=0)," ",(E11/E10)*1000)</f>
        <v>88772.03936924542</v>
      </c>
      <c r="F12" s="15">
        <f t="shared" si="2"/>
        <v>94693.19051262432</v>
      </c>
      <c r="G12" s="15">
        <f t="shared" si="2"/>
        <v>91803.98649939502</v>
      </c>
      <c r="H12" s="15">
        <f t="shared" si="2"/>
        <v>89976.4985311582</v>
      </c>
      <c r="I12" s="24" t="str">
        <f t="shared" si="2"/>
        <v> </v>
      </c>
      <c r="J12" s="32">
        <f t="shared" si="2"/>
        <v>92070.4098151146</v>
      </c>
      <c r="K12" s="28">
        <f t="shared" si="2"/>
        <v>87595.65318456532</v>
      </c>
      <c r="L12" s="15" t="str">
        <f t="shared" si="2"/>
        <v> </v>
      </c>
      <c r="M12" s="15" t="str">
        <f t="shared" si="2"/>
        <v> </v>
      </c>
      <c r="N12" s="15" t="str">
        <f t="shared" si="2"/>
        <v> </v>
      </c>
      <c r="O12" s="15" t="str">
        <f t="shared" si="2"/>
        <v> </v>
      </c>
      <c r="P12" s="24" t="str">
        <f t="shared" si="2"/>
        <v> </v>
      </c>
      <c r="Q12" s="32">
        <f t="shared" si="2"/>
        <v>87595.65318456532</v>
      </c>
      <c r="R12" s="28">
        <f t="shared" si="2"/>
        <v>91055.80224790165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9">
        <f>'B一般'!D13+'B原料'!D13</f>
        <v>42074</v>
      </c>
      <c r="E13" s="14">
        <f>'B一般'!E13+'B原料'!E13</f>
        <v>61144</v>
      </c>
      <c r="F13" s="14">
        <f>'B一般'!F13+'B原料'!F13</f>
        <v>67061</v>
      </c>
      <c r="G13" s="14">
        <f>'B一般'!G13+'B原料'!G13</f>
        <v>67417</v>
      </c>
      <c r="H13" s="14">
        <f>'B一般'!H13+'B原料'!H13</f>
        <v>35191</v>
      </c>
      <c r="I13" s="23">
        <f>'B一般'!I13+'B原料'!I13</f>
        <v>42750</v>
      </c>
      <c r="J13" s="36">
        <f>SUM(D13:I13)</f>
        <v>315637</v>
      </c>
      <c r="K13" s="27">
        <f>'B一般'!K13+'B原料'!K13</f>
        <v>71590</v>
      </c>
      <c r="L13" s="14">
        <f>'B一般'!L13+'B原料'!L13</f>
        <v>32126</v>
      </c>
      <c r="M13" s="14">
        <f>'B一般'!M13+'B原料'!M13</f>
        <v>0</v>
      </c>
      <c r="N13" s="14">
        <f>'B一般'!N13+'B原料'!N13</f>
        <v>0</v>
      </c>
      <c r="O13" s="14">
        <f>'B一般'!O13+'B原料'!O13</f>
        <v>0</v>
      </c>
      <c r="P13" s="23">
        <f>'B一般'!P13+'B原料'!P13</f>
        <v>0</v>
      </c>
      <c r="Q13" s="36">
        <f>SUM(K13:P13)</f>
        <v>103716</v>
      </c>
      <c r="R13" s="27">
        <f>J13+Q13</f>
        <v>419353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21">
        <f>'B一般'!D14+'B原料'!D14</f>
        <v>3945355</v>
      </c>
      <c r="E14" s="16">
        <f>'B一般'!E14+'B原料'!E14</f>
        <v>5688826</v>
      </c>
      <c r="F14" s="16">
        <f>'B一般'!F14+'B原料'!F14</f>
        <v>6387828</v>
      </c>
      <c r="G14" s="16">
        <f>'B一般'!G14+'B原料'!G14</f>
        <v>6401252</v>
      </c>
      <c r="H14" s="16">
        <f>'B一般'!H14+'B原料'!H14</f>
        <v>3350254</v>
      </c>
      <c r="I14" s="25">
        <f>'B一般'!I14+'B原料'!I14</f>
        <v>3891141</v>
      </c>
      <c r="J14" s="31">
        <f>SUM(D14:I14)</f>
        <v>29664656</v>
      </c>
      <c r="K14" s="29">
        <f>'B一般'!K14+'B原料'!K14</f>
        <v>6263998</v>
      </c>
      <c r="L14" s="16">
        <f>'B一般'!L14+'B原料'!L14</f>
        <v>2490934</v>
      </c>
      <c r="M14" s="16">
        <f>'B一般'!M14+'B原料'!M14</f>
        <v>0</v>
      </c>
      <c r="N14" s="16">
        <f>'B一般'!N14+'B原料'!N14</f>
        <v>0</v>
      </c>
      <c r="O14" s="16">
        <f>'B一般'!O14+'B原料'!O14</f>
        <v>0</v>
      </c>
      <c r="P14" s="25">
        <f>'B一般'!P14+'B原料'!P14</f>
        <v>0</v>
      </c>
      <c r="Q14" s="31">
        <f>SUM(K14:P14)</f>
        <v>8754932</v>
      </c>
      <c r="R14" s="27">
        <f>J14+Q14</f>
        <v>38419588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>IF(OR(D13=0,D14=0)," ",(D14/D13)*1000)</f>
        <v>93771.8068165613</v>
      </c>
      <c r="E15" s="15">
        <f aca="true" t="shared" si="3" ref="E15:R15">IF(OR(E13=0,E14=0)," ",(E14/E13)*1000)</f>
        <v>93039.80766714641</v>
      </c>
      <c r="F15" s="15">
        <f t="shared" si="3"/>
        <v>95253.99263357243</v>
      </c>
      <c r="G15" s="15">
        <f t="shared" si="3"/>
        <v>94950.11643947371</v>
      </c>
      <c r="H15" s="15">
        <f t="shared" si="3"/>
        <v>95202.011878037</v>
      </c>
      <c r="I15" s="24">
        <f t="shared" si="3"/>
        <v>91020.84210526316</v>
      </c>
      <c r="J15" s="32">
        <f t="shared" si="3"/>
        <v>93983.45567851678</v>
      </c>
      <c r="K15" s="28">
        <f t="shared" si="3"/>
        <v>87498.22600921917</v>
      </c>
      <c r="L15" s="15">
        <f t="shared" si="3"/>
        <v>77536.38797235883</v>
      </c>
      <c r="M15" s="15" t="str">
        <f t="shared" si="3"/>
        <v> </v>
      </c>
      <c r="N15" s="15" t="str">
        <f t="shared" si="3"/>
        <v> </v>
      </c>
      <c r="O15" s="15" t="str">
        <f t="shared" si="3"/>
        <v> </v>
      </c>
      <c r="P15" s="24" t="str">
        <f t="shared" si="3"/>
        <v> </v>
      </c>
      <c r="Q15" s="32">
        <f t="shared" si="3"/>
        <v>84412.54965482665</v>
      </c>
      <c r="R15" s="28">
        <f t="shared" si="3"/>
        <v>91616.34231780862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19">
        <f>'B一般'!D16+'B原料'!D16</f>
        <v>14409</v>
      </c>
      <c r="E16" s="14">
        <f>'B一般'!E16+'B原料'!E16</f>
        <v>103374</v>
      </c>
      <c r="F16" s="14">
        <f>'B一般'!F16+'B原料'!F16</f>
        <v>36127</v>
      </c>
      <c r="G16" s="14">
        <f>'B一般'!G16+'B原料'!G16</f>
        <v>57957</v>
      </c>
      <c r="H16" s="14">
        <f>'B一般'!H16+'B原料'!H16</f>
        <v>45752</v>
      </c>
      <c r="I16" s="23">
        <f>'B一般'!I16+'B原料'!I16</f>
        <v>108453</v>
      </c>
      <c r="J16" s="36">
        <f>SUM(D16:I16)</f>
        <v>366072</v>
      </c>
      <c r="K16" s="27">
        <f>'B一般'!K16+'B原料'!K16</f>
        <v>37014</v>
      </c>
      <c r="L16" s="14">
        <f>'B一般'!L16+'B原料'!L16</f>
        <v>70048</v>
      </c>
      <c r="M16" s="14">
        <f>'B一般'!M16+'B原料'!M16</f>
        <v>0</v>
      </c>
      <c r="N16" s="14">
        <f>'B一般'!N16+'B原料'!N16</f>
        <v>0</v>
      </c>
      <c r="O16" s="14">
        <f>'B一般'!O16+'B原料'!O16</f>
        <v>0</v>
      </c>
      <c r="P16" s="23">
        <f>'B一般'!P16+'B原料'!P16</f>
        <v>0</v>
      </c>
      <c r="Q16" s="36">
        <f>SUM(K16:P16)</f>
        <v>107062</v>
      </c>
      <c r="R16" s="27">
        <f>J16+Q16</f>
        <v>473134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'B一般'!D17+'B原料'!D17</f>
        <v>1341985</v>
      </c>
      <c r="E17" s="14">
        <f>'B一般'!E17+'B原料'!E17</f>
        <v>9621932</v>
      </c>
      <c r="F17" s="14">
        <f>'B一般'!F17+'B原料'!F17</f>
        <v>3347458</v>
      </c>
      <c r="G17" s="14">
        <f>'B一般'!G17+'B原料'!G17</f>
        <v>5253023</v>
      </c>
      <c r="H17" s="14">
        <f>'B一般'!H17+'B原料'!H17</f>
        <v>4087960</v>
      </c>
      <c r="I17" s="23">
        <f>'B一般'!I17+'B原料'!I17</f>
        <v>9893413</v>
      </c>
      <c r="J17" s="31">
        <f>SUM(D17:I17)</f>
        <v>33545771</v>
      </c>
      <c r="K17" s="27">
        <f>'B一般'!K17+'B原料'!K17</f>
        <v>3385670</v>
      </c>
      <c r="L17" s="14">
        <f>'B一般'!L17+'B原料'!L17</f>
        <v>5853243</v>
      </c>
      <c r="M17" s="14">
        <f>'B一般'!M17+'B原料'!M17</f>
        <v>0</v>
      </c>
      <c r="N17" s="14">
        <f>'B一般'!N17+'B原料'!N17</f>
        <v>0</v>
      </c>
      <c r="O17" s="14">
        <f>'B一般'!O17+'B原料'!O17</f>
        <v>0</v>
      </c>
      <c r="P17" s="23">
        <f>'B一般'!P17+'B原料'!P17</f>
        <v>0</v>
      </c>
      <c r="Q17" s="31">
        <f>SUM(K17:P17)</f>
        <v>9238913</v>
      </c>
      <c r="R17" s="27">
        <f>J17+Q17</f>
        <v>42784684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>IF(OR(D16=0,D17=0)," ",(D17/D16)*1000)</f>
        <v>93135.19328197654</v>
      </c>
      <c r="E18" s="15">
        <f aca="true" t="shared" si="4" ref="E18:R18">IF(OR(E16=0,E17=0)," ",(E17/E16)*1000)</f>
        <v>93078.83994041054</v>
      </c>
      <c r="F18" s="15">
        <f t="shared" si="4"/>
        <v>92658.06737343261</v>
      </c>
      <c r="G18" s="15">
        <f t="shared" si="4"/>
        <v>90636.55813792984</v>
      </c>
      <c r="H18" s="15">
        <f t="shared" si="4"/>
        <v>89350.41091099841</v>
      </c>
      <c r="I18" s="24">
        <f t="shared" si="4"/>
        <v>91223.04592772906</v>
      </c>
      <c r="J18" s="32">
        <f t="shared" si="4"/>
        <v>91637.08505430626</v>
      </c>
      <c r="K18" s="28">
        <f t="shared" si="4"/>
        <v>91469.98433025341</v>
      </c>
      <c r="L18" s="15">
        <f t="shared" si="4"/>
        <v>83560.45854271356</v>
      </c>
      <c r="M18" s="15" t="str">
        <f t="shared" si="4"/>
        <v> </v>
      </c>
      <c r="N18" s="15" t="str">
        <f t="shared" si="4"/>
        <v> </v>
      </c>
      <c r="O18" s="15" t="str">
        <f t="shared" si="4"/>
        <v> </v>
      </c>
      <c r="P18" s="24" t="str">
        <f t="shared" si="4"/>
        <v> </v>
      </c>
      <c r="Q18" s="32">
        <f t="shared" si="4"/>
        <v>86294.97861052473</v>
      </c>
      <c r="R18" s="28">
        <f t="shared" si="4"/>
        <v>90428.2592246594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9">
        <f>'B一般'!D19+'B原料'!D19</f>
        <v>21499</v>
      </c>
      <c r="E19" s="14">
        <f>'B一般'!E19+'B原料'!E19</f>
        <v>9657</v>
      </c>
      <c r="F19" s="14">
        <f>'B一般'!F19+'B原料'!F19</f>
        <v>31286</v>
      </c>
      <c r="G19" s="14">
        <f>'B一般'!G19+'B原料'!G19</f>
        <v>83033</v>
      </c>
      <c r="H19" s="14">
        <f>'B一般'!H19+'B原料'!H19</f>
        <v>0</v>
      </c>
      <c r="I19" s="23">
        <f>'B一般'!I19+'B原料'!I19</f>
        <v>23508</v>
      </c>
      <c r="J19" s="36">
        <f>SUM(D19:I19)</f>
        <v>168983</v>
      </c>
      <c r="K19" s="27">
        <f>'B一般'!K19+'B原料'!K19</f>
        <v>21332</v>
      </c>
      <c r="L19" s="14">
        <f>'B一般'!L19+'B原料'!L19</f>
        <v>16879</v>
      </c>
      <c r="M19" s="14">
        <f>'B一般'!M19+'B原料'!M19</f>
        <v>0</v>
      </c>
      <c r="N19" s="14">
        <f>'B一般'!N19+'B原料'!N19</f>
        <v>0</v>
      </c>
      <c r="O19" s="14">
        <f>'B一般'!O19+'B原料'!O19</f>
        <v>0</v>
      </c>
      <c r="P19" s="23">
        <f>'B一般'!P19+'B原料'!P19</f>
        <v>0</v>
      </c>
      <c r="Q19" s="36">
        <f>SUM(K19:P19)</f>
        <v>38211</v>
      </c>
      <c r="R19" s="27">
        <f>J19+Q19</f>
        <v>207194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'B一般'!D20+'B原料'!D20</f>
        <v>2007971</v>
      </c>
      <c r="E20" s="14">
        <f>'B一般'!E20+'B原料'!E20</f>
        <v>887434</v>
      </c>
      <c r="F20" s="14">
        <f>'B一般'!F20+'B原料'!F20</f>
        <v>2831392</v>
      </c>
      <c r="G20" s="14">
        <f>'B一般'!G20+'B原料'!G20</f>
        <v>7713911</v>
      </c>
      <c r="H20" s="14">
        <f>'B一般'!H20+'B原料'!H20</f>
        <v>0</v>
      </c>
      <c r="I20" s="23">
        <f>'B一般'!I20+'B原料'!I20</f>
        <v>2108122</v>
      </c>
      <c r="J20" s="31">
        <f>SUM(D20:I20)</f>
        <v>15548830</v>
      </c>
      <c r="K20" s="27">
        <f>'B一般'!K20+'B原料'!K20</f>
        <v>1920983</v>
      </c>
      <c r="L20" s="14">
        <f>'B一般'!L20+'B原料'!L20</f>
        <v>1359809</v>
      </c>
      <c r="M20" s="14">
        <f>'B一般'!M20+'B原料'!M20</f>
        <v>0</v>
      </c>
      <c r="N20" s="14">
        <f>'B一般'!N20+'B原料'!N20</f>
        <v>0</v>
      </c>
      <c r="O20" s="14">
        <f>'B一般'!O20+'B原料'!O20</f>
        <v>0</v>
      </c>
      <c r="P20" s="23">
        <f>'B一般'!P20+'B原料'!P20</f>
        <v>0</v>
      </c>
      <c r="Q20" s="31">
        <f>SUM(K20:P20)</f>
        <v>3280792</v>
      </c>
      <c r="R20" s="27">
        <f>J20+Q20</f>
        <v>18829622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>IF(OR(D19=0,D20=0)," ",(D20/D19)*1000)</f>
        <v>93398.34410902833</v>
      </c>
      <c r="E21" s="15">
        <f aca="true" t="shared" si="5" ref="E21:R21">IF(OR(E19=0,E20=0)," ",(E20/E19)*1000)</f>
        <v>91895.41265403335</v>
      </c>
      <c r="F21" s="15">
        <f t="shared" si="5"/>
        <v>90500.28766860577</v>
      </c>
      <c r="G21" s="15">
        <f t="shared" si="5"/>
        <v>92901.74990666361</v>
      </c>
      <c r="H21" s="15" t="str">
        <f t="shared" si="5"/>
        <v> </v>
      </c>
      <c r="I21" s="24">
        <f t="shared" si="5"/>
        <v>89676.79087970054</v>
      </c>
      <c r="J21" s="32">
        <f t="shared" si="5"/>
        <v>92014.16710556683</v>
      </c>
      <c r="K21" s="28">
        <f t="shared" si="5"/>
        <v>90051.7063566473</v>
      </c>
      <c r="L21" s="15">
        <f t="shared" si="5"/>
        <v>80562.17785413828</v>
      </c>
      <c r="M21" s="15" t="str">
        <f t="shared" si="5"/>
        <v> </v>
      </c>
      <c r="N21" s="15" t="str">
        <f t="shared" si="5"/>
        <v> </v>
      </c>
      <c r="O21" s="15" t="str">
        <f t="shared" si="5"/>
        <v> </v>
      </c>
      <c r="P21" s="24" t="str">
        <f t="shared" si="5"/>
        <v> </v>
      </c>
      <c r="Q21" s="32">
        <f t="shared" si="5"/>
        <v>85859.88327968385</v>
      </c>
      <c r="R21" s="28">
        <f t="shared" si="5"/>
        <v>90879.18569070533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9">
        <f>'B一般'!D22+'B原料'!D22</f>
        <v>0</v>
      </c>
      <c r="E22" s="14">
        <f>'B一般'!E22+'B原料'!E22</f>
        <v>0</v>
      </c>
      <c r="F22" s="14">
        <f>'B一般'!F22+'B原料'!F22</f>
        <v>0</v>
      </c>
      <c r="G22" s="14">
        <f>'B一般'!G22+'B原料'!G22</f>
        <v>0</v>
      </c>
      <c r="H22" s="14">
        <f>'B一般'!H22+'B原料'!H22</f>
        <v>0</v>
      </c>
      <c r="I22" s="23">
        <f>'B一般'!I22+'B原料'!I22</f>
        <v>0</v>
      </c>
      <c r="J22" s="36">
        <f>SUM(D22:I22)</f>
        <v>0</v>
      </c>
      <c r="K22" s="27">
        <f>'B一般'!K22+'B原料'!K22</f>
        <v>0</v>
      </c>
      <c r="L22" s="14">
        <f>'B一般'!L22+'B原料'!L22</f>
        <v>0</v>
      </c>
      <c r="M22" s="14">
        <f>'B一般'!M22+'B原料'!M22</f>
        <v>0</v>
      </c>
      <c r="N22" s="14">
        <f>'B一般'!N22+'B原料'!N22</f>
        <v>0</v>
      </c>
      <c r="O22" s="14">
        <f>'B一般'!O22+'B原料'!O22</f>
        <v>0</v>
      </c>
      <c r="P22" s="23">
        <f>'B一般'!P22+'B原料'!P22</f>
        <v>0</v>
      </c>
      <c r="Q22" s="36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'B一般'!D23+'B原料'!D23</f>
        <v>0</v>
      </c>
      <c r="E23" s="14">
        <f>'B一般'!E23+'B原料'!E23</f>
        <v>0</v>
      </c>
      <c r="F23" s="14">
        <f>'B一般'!F23+'B原料'!F23</f>
        <v>0</v>
      </c>
      <c r="G23" s="14">
        <f>'B一般'!G23+'B原料'!G23</f>
        <v>0</v>
      </c>
      <c r="H23" s="14">
        <f>'B一般'!H23+'B原料'!H23</f>
        <v>0</v>
      </c>
      <c r="I23" s="23">
        <f>'B一般'!I23+'B原料'!I23</f>
        <v>0</v>
      </c>
      <c r="J23" s="31">
        <f>SUM(D23:I23)</f>
        <v>0</v>
      </c>
      <c r="K23" s="27">
        <f>'B一般'!K23+'B原料'!K23</f>
        <v>0</v>
      </c>
      <c r="L23" s="14">
        <f>'B一般'!L23+'B原料'!L23</f>
        <v>0</v>
      </c>
      <c r="M23" s="14">
        <f>'B一般'!M23+'B原料'!M23</f>
        <v>0</v>
      </c>
      <c r="N23" s="14">
        <f>'B一般'!N23+'B原料'!N23</f>
        <v>0</v>
      </c>
      <c r="O23" s="14">
        <f>'B一般'!O23+'B原料'!O23</f>
        <v>0</v>
      </c>
      <c r="P23" s="23">
        <f>'B一般'!P23+'B原料'!P23</f>
        <v>0</v>
      </c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19">
        <f>'B一般'!D25+'B原料'!D25</f>
        <v>0</v>
      </c>
      <c r="E25" s="14">
        <f>'B一般'!E25+'B原料'!E25</f>
        <v>0</v>
      </c>
      <c r="F25" s="14">
        <f>'B一般'!F25+'B原料'!F25</f>
        <v>0</v>
      </c>
      <c r="G25" s="14">
        <f>'B一般'!G25+'B原料'!G25</f>
        <v>0</v>
      </c>
      <c r="H25" s="14">
        <f>'B一般'!H25+'B原料'!H25</f>
        <v>0</v>
      </c>
      <c r="I25" s="23">
        <f>'B一般'!I25+'B原料'!I25</f>
        <v>0</v>
      </c>
      <c r="J25" s="36">
        <f>SUM(D25:I25)</f>
        <v>0</v>
      </c>
      <c r="K25" s="27">
        <f>'B一般'!K25+'B原料'!K25</f>
        <v>0</v>
      </c>
      <c r="L25" s="14">
        <f>'B一般'!L25+'B原料'!L25</f>
        <v>0</v>
      </c>
      <c r="M25" s="14">
        <f>'B一般'!M25+'B原料'!M25</f>
        <v>0</v>
      </c>
      <c r="N25" s="14">
        <f>'B一般'!N25+'B原料'!N25</f>
        <v>0</v>
      </c>
      <c r="O25" s="14">
        <f>'B一般'!O25+'B原料'!O25</f>
        <v>0</v>
      </c>
      <c r="P25" s="23">
        <f>'B一般'!P25+'B原料'!P25</f>
        <v>0</v>
      </c>
      <c r="Q25" s="36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'B一般'!D26+'B原料'!D26</f>
        <v>0</v>
      </c>
      <c r="E26" s="14">
        <f>'B一般'!E26+'B原料'!E26</f>
        <v>0</v>
      </c>
      <c r="F26" s="14">
        <f>'B一般'!F26+'B原料'!F26</f>
        <v>0</v>
      </c>
      <c r="G26" s="14">
        <f>'B一般'!G26+'B原料'!G26</f>
        <v>0</v>
      </c>
      <c r="H26" s="14">
        <f>'B一般'!H26+'B原料'!H26</f>
        <v>0</v>
      </c>
      <c r="I26" s="23">
        <f>'B一般'!I26+'B原料'!I26</f>
        <v>0</v>
      </c>
      <c r="J26" s="31">
        <f>SUM(D26:I26)</f>
        <v>0</v>
      </c>
      <c r="K26" s="27">
        <f>'B一般'!K26+'B原料'!K26</f>
        <v>0</v>
      </c>
      <c r="L26" s="14">
        <f>'B一般'!L26+'B原料'!L26</f>
        <v>0</v>
      </c>
      <c r="M26" s="14">
        <f>'B一般'!M26+'B原料'!M26</f>
        <v>0</v>
      </c>
      <c r="N26" s="14">
        <f>'B一般'!N26+'B原料'!N26</f>
        <v>0</v>
      </c>
      <c r="O26" s="14">
        <f>'B一般'!O26+'B原料'!O26</f>
        <v>0</v>
      </c>
      <c r="P26" s="23">
        <f>'B一般'!P26+'B原料'!P26</f>
        <v>0</v>
      </c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9">
        <f>'B一般'!D28+'B原料'!D28</f>
        <v>0</v>
      </c>
      <c r="E28" s="14">
        <f>'B一般'!E28+'B原料'!E28</f>
        <v>0</v>
      </c>
      <c r="F28" s="14">
        <f>'B一般'!F28+'B原料'!F28</f>
        <v>0</v>
      </c>
      <c r="G28" s="14">
        <f>'B一般'!G28+'B原料'!G28</f>
        <v>0</v>
      </c>
      <c r="H28" s="14">
        <f>'B一般'!H28+'B原料'!H28</f>
        <v>0</v>
      </c>
      <c r="I28" s="23">
        <f>'B一般'!I28+'B原料'!I28</f>
        <v>0</v>
      </c>
      <c r="J28" s="36">
        <f>SUM(D28:I28)</f>
        <v>0</v>
      </c>
      <c r="K28" s="27">
        <f>'B一般'!K28+'B原料'!K28</f>
        <v>0</v>
      </c>
      <c r="L28" s="14">
        <f>'B一般'!L28+'B原料'!L28</f>
        <v>0</v>
      </c>
      <c r="M28" s="14">
        <f>'B一般'!M28+'B原料'!M28</f>
        <v>0</v>
      </c>
      <c r="N28" s="14">
        <f>'B一般'!N28+'B原料'!N28</f>
        <v>0</v>
      </c>
      <c r="O28" s="14">
        <f>'B一般'!O28+'B原料'!O28</f>
        <v>0</v>
      </c>
      <c r="P28" s="23">
        <f>'B一般'!P28+'B原料'!P28</f>
        <v>0</v>
      </c>
      <c r="Q28" s="36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'B一般'!D29+'B原料'!D29</f>
        <v>0</v>
      </c>
      <c r="E29" s="14">
        <f>'B一般'!E29+'B原料'!E29</f>
        <v>0</v>
      </c>
      <c r="F29" s="14">
        <f>'B一般'!F29+'B原料'!F29</f>
        <v>0</v>
      </c>
      <c r="G29" s="14">
        <f>'B一般'!G29+'B原料'!G29</f>
        <v>0</v>
      </c>
      <c r="H29" s="14">
        <f>'B一般'!H29+'B原料'!H29</f>
        <v>0</v>
      </c>
      <c r="I29" s="23">
        <f>'B一般'!I29+'B原料'!I29</f>
        <v>0</v>
      </c>
      <c r="J29" s="31">
        <f>SUM(D29:I29)</f>
        <v>0</v>
      </c>
      <c r="K29" s="27">
        <f>'B一般'!K29+'B原料'!K29</f>
        <v>0</v>
      </c>
      <c r="L29" s="14">
        <f>'B一般'!L29+'B原料'!L29</f>
        <v>0</v>
      </c>
      <c r="M29" s="14">
        <f>'B一般'!M29+'B原料'!M29</f>
        <v>0</v>
      </c>
      <c r="N29" s="14">
        <f>'B一般'!N29+'B原料'!N29</f>
        <v>0</v>
      </c>
      <c r="O29" s="14">
        <f>'B一般'!O29+'B原料'!O29</f>
        <v>0</v>
      </c>
      <c r="P29" s="23">
        <f>'B一般'!P29+'B原料'!P29</f>
        <v>0</v>
      </c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10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19">
        <f>'B一般'!D31+'B原料'!D31</f>
        <v>0</v>
      </c>
      <c r="E31" s="14">
        <f>'B一般'!E31+'B原料'!E31</f>
        <v>0</v>
      </c>
      <c r="F31" s="14">
        <f>'B一般'!F31+'B原料'!F31</f>
        <v>0</v>
      </c>
      <c r="G31" s="14">
        <f>'B一般'!G31+'B原料'!G31</f>
        <v>0</v>
      </c>
      <c r="H31" s="14">
        <f>'B一般'!H31+'B原料'!H31</f>
        <v>0</v>
      </c>
      <c r="I31" s="23">
        <f>'B一般'!I31+'B原料'!I31</f>
        <v>0</v>
      </c>
      <c r="J31" s="36">
        <f>SUM(D31:I31)</f>
        <v>0</v>
      </c>
      <c r="K31" s="27">
        <f>'B一般'!K31+'B原料'!K31</f>
        <v>0</v>
      </c>
      <c r="L31" s="14">
        <f>'B一般'!L31+'B原料'!L31</f>
        <v>0</v>
      </c>
      <c r="M31" s="14">
        <f>'B一般'!M31+'B原料'!M31</f>
        <v>0</v>
      </c>
      <c r="N31" s="14">
        <f>'B一般'!N31+'B原料'!N31</f>
        <v>0</v>
      </c>
      <c r="O31" s="14">
        <f>'B一般'!O31+'B原料'!O31</f>
        <v>0</v>
      </c>
      <c r="P31" s="23">
        <f>'B一般'!P31+'B原料'!P31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21">
        <f>'B一般'!D32+'B原料'!D32</f>
        <v>0</v>
      </c>
      <c r="E32" s="16">
        <f>'B一般'!E32+'B原料'!E32</f>
        <v>0</v>
      </c>
      <c r="F32" s="16">
        <f>'B一般'!F32+'B原料'!F32</f>
        <v>0</v>
      </c>
      <c r="G32" s="16">
        <f>'B一般'!G32+'B原料'!G32</f>
        <v>0</v>
      </c>
      <c r="H32" s="16">
        <f>'B一般'!H32+'B原料'!H32</f>
        <v>0</v>
      </c>
      <c r="I32" s="25">
        <f>'B一般'!I32+'B原料'!I32</f>
        <v>0</v>
      </c>
      <c r="J32" s="31">
        <f>SUM(D32:I32)</f>
        <v>0</v>
      </c>
      <c r="K32" s="29">
        <f>'B一般'!K32+'B原料'!K32</f>
        <v>0</v>
      </c>
      <c r="L32" s="16">
        <f>'B一般'!L32+'B原料'!L32</f>
        <v>0</v>
      </c>
      <c r="M32" s="16">
        <f>'B一般'!M32+'B原料'!M32</f>
        <v>0</v>
      </c>
      <c r="N32" s="16">
        <f>'B一般'!N32+'B原料'!N32</f>
        <v>0</v>
      </c>
      <c r="O32" s="16">
        <f>'B一般'!O32+'B原料'!O32</f>
        <v>0</v>
      </c>
      <c r="P32" s="25">
        <f>'B一般'!P32+'B原料'!P32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19">
        <f>'B一般'!D34+'B原料'!D34</f>
        <v>20900</v>
      </c>
      <c r="E34" s="14">
        <f>'B一般'!E34+'B原料'!E34</f>
        <v>0</v>
      </c>
      <c r="F34" s="14">
        <f>'B一般'!F34+'B原料'!F34</f>
        <v>32785</v>
      </c>
      <c r="G34" s="14">
        <f>'B一般'!G34+'B原料'!G34</f>
        <v>0</v>
      </c>
      <c r="H34" s="14">
        <f>'B一般'!H34+'B原料'!H34</f>
        <v>58456</v>
      </c>
      <c r="I34" s="23">
        <f>'B一般'!I34+'B原料'!I34</f>
        <v>12100</v>
      </c>
      <c r="J34" s="36">
        <f>SUM(D34:I34)</f>
        <v>124241</v>
      </c>
      <c r="K34" s="27">
        <f>'B一般'!K34+'B原料'!K34</f>
        <v>47695</v>
      </c>
      <c r="L34" s="14">
        <f>'B一般'!L34+'B原料'!L34</f>
        <v>8437</v>
      </c>
      <c r="M34" s="14">
        <f>'B一般'!M34+'B原料'!M34</f>
        <v>0</v>
      </c>
      <c r="N34" s="14">
        <f>'B一般'!N34+'B原料'!N34</f>
        <v>0</v>
      </c>
      <c r="O34" s="14">
        <f>'B一般'!O34+'B原料'!O34</f>
        <v>0</v>
      </c>
      <c r="P34" s="23">
        <f>'B一般'!P34+'B原料'!P34</f>
        <v>0</v>
      </c>
      <c r="Q34" s="36">
        <f>SUM(K34:P34)</f>
        <v>56132</v>
      </c>
      <c r="R34" s="27">
        <f>J34+Q34</f>
        <v>180373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'B一般'!D35+'B原料'!D35</f>
        <v>2000173</v>
      </c>
      <c r="E35" s="14">
        <f>'B一般'!E35+'B原料'!E35</f>
        <v>0</v>
      </c>
      <c r="F35" s="14">
        <f>'B一般'!F35+'B原料'!F35</f>
        <v>3105409</v>
      </c>
      <c r="G35" s="14">
        <f>'B一般'!G35+'B原料'!G35</f>
        <v>0</v>
      </c>
      <c r="H35" s="14">
        <f>'B一般'!H35+'B原料'!H35</f>
        <v>5247071</v>
      </c>
      <c r="I35" s="23">
        <f>'B一般'!I35+'B原料'!I35</f>
        <v>1099783</v>
      </c>
      <c r="J35" s="31">
        <f>SUM(D35:I35)</f>
        <v>11452436</v>
      </c>
      <c r="K35" s="27">
        <f>'B一般'!K35+'B原料'!K35</f>
        <v>4112412</v>
      </c>
      <c r="L35" s="14">
        <f>'B一般'!L35+'B原料'!L35</f>
        <v>723822</v>
      </c>
      <c r="M35" s="14">
        <f>'B一般'!M35+'B原料'!M35</f>
        <v>0</v>
      </c>
      <c r="N35" s="14">
        <f>'B一般'!N35+'B原料'!N35</f>
        <v>0</v>
      </c>
      <c r="O35" s="14">
        <f>'B一般'!O35+'B原料'!O35</f>
        <v>0</v>
      </c>
      <c r="P35" s="23">
        <f>'B一般'!P35+'B原料'!P35</f>
        <v>0</v>
      </c>
      <c r="Q35" s="31">
        <f>SUM(K35:P35)</f>
        <v>4836234</v>
      </c>
      <c r="R35" s="27">
        <f>J35+Q35</f>
        <v>16288670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>
        <f>IF(OR(D34=0,D35=0)," ",(D35/D34)*1000)</f>
        <v>95702.05741626795</v>
      </c>
      <c r="E36" s="15" t="str">
        <f aca="true" t="shared" si="10" ref="E36:R36">IF(OR(E34=0,E35=0)," ",(E35/E34)*1000)</f>
        <v> </v>
      </c>
      <c r="F36" s="15">
        <f t="shared" si="10"/>
        <v>94720.42092420314</v>
      </c>
      <c r="G36" s="15" t="str">
        <f t="shared" si="10"/>
        <v> </v>
      </c>
      <c r="H36" s="15">
        <f t="shared" si="10"/>
        <v>89761.03394005747</v>
      </c>
      <c r="I36" s="24">
        <f t="shared" si="10"/>
        <v>90891.15702479339</v>
      </c>
      <c r="J36" s="32">
        <f t="shared" si="10"/>
        <v>92179.20010302556</v>
      </c>
      <c r="K36" s="28">
        <f t="shared" si="10"/>
        <v>86223.12611384841</v>
      </c>
      <c r="L36" s="15">
        <f t="shared" si="10"/>
        <v>85791.39504563232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>
        <f t="shared" si="10"/>
        <v>86158.23416233165</v>
      </c>
      <c r="R36" s="28">
        <f t="shared" si="10"/>
        <v>90305.47809261919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22">
        <f>'B一般'!D37+'B原料'!D37</f>
        <v>1533</v>
      </c>
      <c r="E37" s="17">
        <f>'B一般'!E37+'B原料'!E37</f>
        <v>784</v>
      </c>
      <c r="F37" s="17">
        <f>'B一般'!F37+'B原料'!F37</f>
        <v>563</v>
      </c>
      <c r="G37" s="17">
        <f>'B一般'!G37+'B原料'!G37</f>
        <v>597</v>
      </c>
      <c r="H37" s="17">
        <f>'B一般'!H37+'B原料'!H37</f>
        <v>924</v>
      </c>
      <c r="I37" s="26">
        <f>'B一般'!I37+'B原料'!I37</f>
        <v>1373</v>
      </c>
      <c r="J37" s="36">
        <f>SUM(D37:I37)</f>
        <v>5774</v>
      </c>
      <c r="K37" s="30">
        <f>'B一般'!K37+'B原料'!K37</f>
        <v>2566</v>
      </c>
      <c r="L37" s="17">
        <f>'B一般'!L37+'B原料'!L37</f>
        <v>2471</v>
      </c>
      <c r="M37" s="17">
        <f>'B一般'!M37+'B原料'!M37</f>
        <v>0</v>
      </c>
      <c r="N37" s="17">
        <f>'B一般'!N37+'B原料'!N37</f>
        <v>0</v>
      </c>
      <c r="O37" s="17">
        <f>'B一般'!O37+'B原料'!O37</f>
        <v>0</v>
      </c>
      <c r="P37" s="26">
        <f>'B一般'!P37+'B原料'!P37</f>
        <v>0</v>
      </c>
      <c r="Q37" s="36">
        <f>SUM(K37:P37)</f>
        <v>5037</v>
      </c>
      <c r="R37" s="27">
        <f>J37+Q37</f>
        <v>10811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21">
        <f>'B一般'!D38+'B原料'!D38</f>
        <v>385672</v>
      </c>
      <c r="E38" s="16">
        <f>'B一般'!E38+'B原料'!E38</f>
        <v>213374</v>
      </c>
      <c r="F38" s="16">
        <f>'B一般'!F38+'B原料'!F38</f>
        <v>160733</v>
      </c>
      <c r="G38" s="16">
        <f>'B一般'!G38+'B原料'!G38</f>
        <v>160120</v>
      </c>
      <c r="H38" s="16">
        <f>'B一般'!H38+'B原料'!H38</f>
        <v>248349</v>
      </c>
      <c r="I38" s="25">
        <f>'B一般'!I38+'B原料'!I38</f>
        <v>373603</v>
      </c>
      <c r="J38" s="31">
        <f>SUM(D38:I38)</f>
        <v>1541851</v>
      </c>
      <c r="K38" s="29">
        <f>'B一般'!K38+'B原料'!K38</f>
        <v>688064</v>
      </c>
      <c r="L38" s="16">
        <f>'B一般'!L38+'B原料'!L38</f>
        <v>663464</v>
      </c>
      <c r="M38" s="16">
        <f>'B一般'!M38+'B原料'!M38</f>
        <v>0</v>
      </c>
      <c r="N38" s="16">
        <f>'B一般'!N38+'B原料'!N38</f>
        <v>0</v>
      </c>
      <c r="O38" s="16">
        <f>'B一般'!O38+'B原料'!O38</f>
        <v>0</v>
      </c>
      <c r="P38" s="25">
        <f>'B一般'!P38+'B原料'!P38</f>
        <v>0</v>
      </c>
      <c r="Q38" s="31">
        <f>SUM(K38:P38)</f>
        <v>1351528</v>
      </c>
      <c r="R38" s="27">
        <f>J38+Q38</f>
        <v>2893379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>
        <f>IF(OR(D37=0,D38=0)," ",(D38/D37)*1000)</f>
        <v>251579.9086757991</v>
      </c>
      <c r="E39" s="15">
        <f aca="true" t="shared" si="11" ref="E39:R39">IF(OR(E37=0,E38=0)," ",(E38/E37)*1000)</f>
        <v>272160.71428571426</v>
      </c>
      <c r="F39" s="15">
        <f t="shared" si="11"/>
        <v>285493.78330373</v>
      </c>
      <c r="G39" s="15">
        <f t="shared" si="11"/>
        <v>268207.70519262983</v>
      </c>
      <c r="H39" s="15">
        <f t="shared" si="11"/>
        <v>268775.97402597405</v>
      </c>
      <c r="I39" s="24">
        <f t="shared" si="11"/>
        <v>272107.06482155866</v>
      </c>
      <c r="J39" s="32">
        <f t="shared" si="11"/>
        <v>267033.4257014202</v>
      </c>
      <c r="K39" s="28">
        <f t="shared" si="11"/>
        <v>268146.5315666407</v>
      </c>
      <c r="L39" s="15">
        <f t="shared" si="11"/>
        <v>268500.20234722784</v>
      </c>
      <c r="M39" s="15" t="str">
        <f t="shared" si="11"/>
        <v> 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>
        <f t="shared" si="11"/>
        <v>268320.0317649395</v>
      </c>
      <c r="R39" s="28">
        <f t="shared" si="11"/>
        <v>267632.8739247063</v>
      </c>
      <c r="S39" s="10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22">
        <f>'B一般'!D40+'B原料'!D40</f>
        <v>0</v>
      </c>
      <c r="E40" s="17">
        <f>'B一般'!E40+'B原料'!E40</f>
        <v>0</v>
      </c>
      <c r="F40" s="17">
        <f>'B一般'!F40+'B原料'!F40</f>
        <v>0</v>
      </c>
      <c r="G40" s="17">
        <f>'B一般'!G40+'B原料'!G40</f>
        <v>0</v>
      </c>
      <c r="H40" s="17">
        <f>'B一般'!H40+'B原料'!H40</f>
        <v>0</v>
      </c>
      <c r="I40" s="26">
        <f>'B一般'!I40+'B原料'!I40</f>
        <v>12</v>
      </c>
      <c r="J40" s="36">
        <f>SUM(D40:I40)</f>
        <v>12</v>
      </c>
      <c r="K40" s="30">
        <f>'B一般'!K40+'B原料'!K40</f>
        <v>0</v>
      </c>
      <c r="L40" s="17">
        <f>'B一般'!L40+'B原料'!L40</f>
        <v>15</v>
      </c>
      <c r="M40" s="17">
        <f>'B一般'!M40+'B原料'!M40</f>
        <v>0</v>
      </c>
      <c r="N40" s="17">
        <f>'B一般'!N40+'B原料'!N40</f>
        <v>0</v>
      </c>
      <c r="O40" s="17">
        <f>'B一般'!O40+'B原料'!O40</f>
        <v>0</v>
      </c>
      <c r="P40" s="26">
        <f>'B一般'!P40+'B原料'!P40</f>
        <v>0</v>
      </c>
      <c r="Q40" s="36">
        <f>SUM(K40:P40)</f>
        <v>15</v>
      </c>
      <c r="R40" s="27">
        <f>J40+Q40</f>
        <v>27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21">
        <f>'B一般'!D41+'B原料'!D41</f>
        <v>0</v>
      </c>
      <c r="E41" s="16">
        <f>'B一般'!E41+'B原料'!E41</f>
        <v>0</v>
      </c>
      <c r="F41" s="16">
        <f>'B一般'!F41+'B原料'!F41</f>
        <v>0</v>
      </c>
      <c r="G41" s="16">
        <f>'B一般'!G41+'B原料'!G41</f>
        <v>0</v>
      </c>
      <c r="H41" s="16">
        <f>'B一般'!H41+'B原料'!H41</f>
        <v>0</v>
      </c>
      <c r="I41" s="25">
        <f>'B一般'!I41+'B原料'!I41</f>
        <v>3650</v>
      </c>
      <c r="J41" s="31">
        <f>SUM(D41:I41)</f>
        <v>3650</v>
      </c>
      <c r="K41" s="29">
        <f>'B一般'!K41+'B原料'!K41</f>
        <v>0</v>
      </c>
      <c r="L41" s="16">
        <f>'B一般'!L41+'B原料'!L41</f>
        <v>4156</v>
      </c>
      <c r="M41" s="16">
        <f>'B一般'!M41+'B原料'!M41</f>
        <v>0</v>
      </c>
      <c r="N41" s="16">
        <f>'B一般'!N41+'B原料'!N41</f>
        <v>0</v>
      </c>
      <c r="O41" s="16">
        <f>'B一般'!O41+'B原料'!O41</f>
        <v>0</v>
      </c>
      <c r="P41" s="25">
        <f>'B一般'!P41+'B原料'!P41</f>
        <v>0</v>
      </c>
      <c r="Q41" s="31">
        <f>SUM(K41:P41)</f>
        <v>4156</v>
      </c>
      <c r="R41" s="27">
        <f>J41+Q41</f>
        <v>7806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 t="str">
        <f aca="true" t="shared" si="12" ref="D42:R42">IF(OR(D40=0,D41=0)," ",(D41/D40)*1000)</f>
        <v> </v>
      </c>
      <c r="E42" s="15" t="str">
        <f t="shared" si="12"/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>
        <f t="shared" si="12"/>
        <v>304166.6666666667</v>
      </c>
      <c r="J42" s="32">
        <f t="shared" si="12"/>
        <v>304166.6666666667</v>
      </c>
      <c r="K42" s="28" t="str">
        <f t="shared" si="12"/>
        <v> </v>
      </c>
      <c r="L42" s="15">
        <f t="shared" si="12"/>
        <v>277066.6666666667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>
        <f t="shared" si="12"/>
        <v>277066.6666666667</v>
      </c>
      <c r="R42" s="28">
        <f t="shared" si="12"/>
        <v>289111.11111111107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22">
        <f>'B一般'!D43+'B原料'!D43</f>
        <v>0</v>
      </c>
      <c r="E43" s="17">
        <f>'B一般'!E43+'B原料'!E43</f>
        <v>0</v>
      </c>
      <c r="F43" s="17">
        <f>'B一般'!F43+'B原料'!F43</f>
        <v>0</v>
      </c>
      <c r="G43" s="17">
        <f>'B一般'!G43+'B原料'!G43</f>
        <v>0</v>
      </c>
      <c r="H43" s="17">
        <f>'B一般'!H43+'B原料'!H43</f>
        <v>0</v>
      </c>
      <c r="I43" s="26">
        <f>'B一般'!I43+'B原料'!I43</f>
        <v>0</v>
      </c>
      <c r="J43" s="36">
        <f>SUM(D43:I43)</f>
        <v>0</v>
      </c>
      <c r="K43" s="30">
        <f>'B一般'!K43+'B原料'!K43</f>
        <v>0</v>
      </c>
      <c r="L43" s="17">
        <f>'B一般'!L43+'B原料'!L43</f>
        <v>0</v>
      </c>
      <c r="M43" s="17">
        <f>'B一般'!M43+'B原料'!M43</f>
        <v>0</v>
      </c>
      <c r="N43" s="17">
        <f>'B一般'!N43+'B原料'!N43</f>
        <v>0</v>
      </c>
      <c r="O43" s="17">
        <f>'B一般'!O43+'B原料'!O43</f>
        <v>0</v>
      </c>
      <c r="P43" s="26">
        <f>'B一般'!P43+'B原料'!P43</f>
        <v>0</v>
      </c>
      <c r="Q43" s="36">
        <f>SUM(K43:P43)</f>
        <v>0</v>
      </c>
      <c r="R43" s="27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21">
        <f>'B一般'!D44+'B原料'!D44</f>
        <v>0</v>
      </c>
      <c r="E44" s="16">
        <f>'B一般'!E44+'B原料'!E44</f>
        <v>0</v>
      </c>
      <c r="F44" s="16">
        <f>'B一般'!F44+'B原料'!F44</f>
        <v>2563</v>
      </c>
      <c r="G44" s="16">
        <f>'B一般'!G44+'B原料'!G44</f>
        <v>0</v>
      </c>
      <c r="H44" s="16">
        <f>'B一般'!H44+'B原料'!H44</f>
        <v>0</v>
      </c>
      <c r="I44" s="25">
        <f>'B一般'!I44+'B原料'!I44</f>
        <v>0</v>
      </c>
      <c r="J44" s="31">
        <f>SUM(D44:I44)</f>
        <v>2563</v>
      </c>
      <c r="K44" s="29">
        <f>'B一般'!K44+'B原料'!K44</f>
        <v>0</v>
      </c>
      <c r="L44" s="16">
        <f>'B一般'!L44+'B原料'!L44</f>
        <v>0</v>
      </c>
      <c r="M44" s="16">
        <f>'B一般'!M44+'B原料'!M44</f>
        <v>0</v>
      </c>
      <c r="N44" s="16">
        <f>'B一般'!N44+'B原料'!N44</f>
        <v>0</v>
      </c>
      <c r="O44" s="16">
        <f>'B一般'!O44+'B原料'!O44</f>
        <v>0</v>
      </c>
      <c r="P44" s="25">
        <f>'B一般'!P44+'B原料'!P44</f>
        <v>0</v>
      </c>
      <c r="Q44" s="31">
        <f>SUM(K44:P44)</f>
        <v>0</v>
      </c>
      <c r="R44" s="27">
        <f>J44+Q44</f>
        <v>2563</v>
      </c>
    </row>
    <row r="45" spans="1:18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 t="str">
        <f t="shared" si="13"/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147861</v>
      </c>
      <c r="E46" s="17">
        <f t="shared" si="14"/>
        <v>184408</v>
      </c>
      <c r="F46" s="17">
        <f t="shared" si="14"/>
        <v>227073</v>
      </c>
      <c r="G46" s="17">
        <f t="shared" si="14"/>
        <v>269105</v>
      </c>
      <c r="H46" s="17">
        <f t="shared" si="14"/>
        <v>186378</v>
      </c>
      <c r="I46" s="26">
        <f t="shared" si="14"/>
        <v>234710</v>
      </c>
      <c r="J46" s="36">
        <f>SUM(D46:I46)</f>
        <v>1249535</v>
      </c>
      <c r="K46" s="30">
        <f aca="true" t="shared" si="15" ref="K46:P47">K4+K7+K10+K13+K16+K19+K22+K25+K28+K31+K34+K37+K40+K43</f>
        <v>243904</v>
      </c>
      <c r="L46" s="17">
        <f t="shared" si="15"/>
        <v>153627</v>
      </c>
      <c r="M46" s="17">
        <f t="shared" si="15"/>
        <v>0</v>
      </c>
      <c r="N46" s="17">
        <f t="shared" si="15"/>
        <v>0</v>
      </c>
      <c r="O46" s="17">
        <f t="shared" si="15"/>
        <v>0</v>
      </c>
      <c r="P46" s="26">
        <f t="shared" si="15"/>
        <v>0</v>
      </c>
      <c r="Q46" s="36">
        <f>SUM(K46:P46)</f>
        <v>397531</v>
      </c>
      <c r="R46" s="27">
        <f>J46+Q46</f>
        <v>1647066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14"/>
        <v>14088283</v>
      </c>
      <c r="E47" s="16">
        <f t="shared" si="14"/>
        <v>17250373</v>
      </c>
      <c r="F47" s="16">
        <f t="shared" si="14"/>
        <v>21205456</v>
      </c>
      <c r="G47" s="16">
        <f t="shared" si="14"/>
        <v>25027697</v>
      </c>
      <c r="H47" s="16">
        <f t="shared" si="14"/>
        <v>17056212</v>
      </c>
      <c r="I47" s="25">
        <f t="shared" si="14"/>
        <v>21663285</v>
      </c>
      <c r="J47" s="31">
        <f>SUM(D47:I47)</f>
        <v>116291306</v>
      </c>
      <c r="K47" s="29">
        <f t="shared" si="15"/>
        <v>22081551</v>
      </c>
      <c r="L47" s="16">
        <f t="shared" si="15"/>
        <v>13421990</v>
      </c>
      <c r="M47" s="16">
        <f t="shared" si="15"/>
        <v>0</v>
      </c>
      <c r="N47" s="16">
        <f t="shared" si="15"/>
        <v>0</v>
      </c>
      <c r="O47" s="16">
        <f t="shared" si="15"/>
        <v>0</v>
      </c>
      <c r="P47" s="25">
        <f t="shared" si="15"/>
        <v>0</v>
      </c>
      <c r="Q47" s="31">
        <f>SUM(K47:P47)</f>
        <v>35503541</v>
      </c>
      <c r="R47" s="27">
        <f>J47+Q47</f>
        <v>151794847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IF(OR(D46=0,D47=0)," ",(D47/D46)*1000)</f>
        <v>95280.5878493991</v>
      </c>
      <c r="E48" s="15">
        <f aca="true" t="shared" si="16" ref="E48:R48">IF(OR(E46=0,E47=0)," ",(E47/E46)*1000)</f>
        <v>93544.60218645612</v>
      </c>
      <c r="F48" s="15">
        <f t="shared" si="16"/>
        <v>93386.07408190318</v>
      </c>
      <c r="G48" s="15">
        <f t="shared" si="16"/>
        <v>93003.46333215659</v>
      </c>
      <c r="H48" s="15">
        <f t="shared" si="16"/>
        <v>91514.08428033353</v>
      </c>
      <c r="I48" s="24">
        <f t="shared" si="16"/>
        <v>92298.09126155682</v>
      </c>
      <c r="J48" s="32">
        <f t="shared" si="16"/>
        <v>93067.66597174149</v>
      </c>
      <c r="K48" s="28">
        <f t="shared" si="16"/>
        <v>90533.77968381002</v>
      </c>
      <c r="L48" s="15">
        <f t="shared" si="16"/>
        <v>87367.38984683681</v>
      </c>
      <c r="M48" s="15" t="str">
        <f t="shared" si="16"/>
        <v> </v>
      </c>
      <c r="N48" s="15" t="str">
        <f t="shared" si="16"/>
        <v> </v>
      </c>
      <c r="O48" s="15" t="str">
        <f t="shared" si="16"/>
        <v> </v>
      </c>
      <c r="P48" s="24" t="str">
        <f t="shared" si="16"/>
        <v> </v>
      </c>
      <c r="Q48" s="32">
        <f t="shared" si="16"/>
        <v>89310.11921082884</v>
      </c>
      <c r="R48" s="28">
        <f t="shared" si="16"/>
        <v>92160.7555495651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3" ht="16.5">
      <c r="A50" s="96" t="str">
        <f>'総合計'!A59</f>
        <v>※4月～10月は確報値。11月は速報値。確報値速報値は修正される可能性があります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showZeros="0" zoomScale="40" zoomScaleNormal="40" zoomScaleSheetLayoutView="70" zoomScalePageLayoutView="0" workbookViewId="0" topLeftCell="A1">
      <pane xSplit="3" ySplit="3" topLeftCell="D10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6" ht="27.75" customHeight="1">
      <c r="A1" s="46" t="s">
        <v>44</v>
      </c>
      <c r="B1" s="84" t="s">
        <v>38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0</v>
      </c>
      <c r="B2" s="57" t="s">
        <v>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/>
      <c r="F4" s="97">
        <v>19351</v>
      </c>
      <c r="G4" s="97">
        <v>17864</v>
      </c>
      <c r="H4" s="97">
        <v>12799</v>
      </c>
      <c r="I4" s="98">
        <v>23109</v>
      </c>
      <c r="J4" s="101">
        <f>SUM(D4:I4)</f>
        <v>73123</v>
      </c>
      <c r="K4" s="98">
        <v>17696</v>
      </c>
      <c r="L4" s="97">
        <v>23651</v>
      </c>
      <c r="M4" s="97"/>
      <c r="N4" s="97"/>
      <c r="O4" s="97"/>
      <c r="P4" s="98"/>
      <c r="Q4" s="34">
        <f>SUM(K4:P4)</f>
        <v>41347</v>
      </c>
      <c r="R4" s="27">
        <f>J4+Q4</f>
        <v>114470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/>
      <c r="F5" s="97">
        <v>1663141</v>
      </c>
      <c r="G5" s="97">
        <v>1620320</v>
      </c>
      <c r="H5" s="97">
        <v>1139559</v>
      </c>
      <c r="I5" s="98">
        <v>2066629</v>
      </c>
      <c r="J5" s="101">
        <f>SUM(D5:I5)</f>
        <v>6489649</v>
      </c>
      <c r="K5" s="100">
        <v>1580643</v>
      </c>
      <c r="L5" s="103">
        <v>2326562</v>
      </c>
      <c r="M5" s="103"/>
      <c r="N5" s="103"/>
      <c r="O5" s="103"/>
      <c r="P5" s="100"/>
      <c r="Q5" s="33">
        <f>SUM(K5:P5)</f>
        <v>3907205</v>
      </c>
      <c r="R5" s="27">
        <f>J5+Q5</f>
        <v>10396854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85945.99762286186</v>
      </c>
      <c r="G6" s="15">
        <f t="shared" si="0"/>
        <v>90703.09001343485</v>
      </c>
      <c r="H6" s="15">
        <f t="shared" si="0"/>
        <v>89035.00273458865</v>
      </c>
      <c r="I6" s="99">
        <f t="shared" si="0"/>
        <v>89429.6161668614</v>
      </c>
      <c r="J6" s="32">
        <f aca="true" t="shared" si="1" ref="J6:P6">IF(OR(J4=0,J5=0)," ",J5/J4*1000)</f>
        <v>88749.76409611203</v>
      </c>
      <c r="K6" s="99">
        <f t="shared" si="1"/>
        <v>89322.05018083182</v>
      </c>
      <c r="L6" s="15">
        <f t="shared" si="1"/>
        <v>98370.55515623018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>
        <f>IF(OR(Q4=0,Q5=0)," ",(Q5/Q4)*1000)</f>
        <v>94497.9079497908</v>
      </c>
      <c r="R6" s="28">
        <f>IF(OR(R4=0,R5=0)," ",(R5/R4)*1000)</f>
        <v>90826.01554992574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12575</v>
      </c>
      <c r="E10" s="97">
        <v>9449</v>
      </c>
      <c r="F10" s="97">
        <v>6914</v>
      </c>
      <c r="G10" s="97"/>
      <c r="H10" s="97">
        <v>11702</v>
      </c>
      <c r="I10" s="98"/>
      <c r="J10" s="101">
        <f>SUM(D10:I10)</f>
        <v>40640</v>
      </c>
      <c r="K10" s="98">
        <v>23866</v>
      </c>
      <c r="L10" s="97"/>
      <c r="M10" s="97"/>
      <c r="N10" s="97"/>
      <c r="O10" s="97"/>
      <c r="P10" s="98"/>
      <c r="Q10" s="31">
        <f>SUM(K10:P10)</f>
        <v>23866</v>
      </c>
      <c r="R10" s="27">
        <f>J10+Q10</f>
        <v>64506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1163820</v>
      </c>
      <c r="E11" s="97">
        <v>838807</v>
      </c>
      <c r="F11" s="97">
        <v>686628</v>
      </c>
      <c r="G11" s="97"/>
      <c r="H11" s="97">
        <v>1043030</v>
      </c>
      <c r="I11" s="98"/>
      <c r="J11" s="101">
        <f>SUM(D11:I11)</f>
        <v>3732285</v>
      </c>
      <c r="K11" s="100">
        <v>2182720</v>
      </c>
      <c r="L11" s="103"/>
      <c r="M11" s="103"/>
      <c r="N11" s="103"/>
      <c r="O11" s="103"/>
      <c r="P11" s="100"/>
      <c r="Q11" s="33">
        <f>SUM(K11:P11)</f>
        <v>2182720</v>
      </c>
      <c r="R11" s="29">
        <f>J11+Q11</f>
        <v>5915005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4" ref="D12:I12">IF(OR(D10=0,D11=0)," ",D11/D10*1000)</f>
        <v>92550.2982107356</v>
      </c>
      <c r="E12" s="15">
        <f t="shared" si="4"/>
        <v>88772.03936924542</v>
      </c>
      <c r="F12" s="15">
        <f t="shared" si="4"/>
        <v>99309.80619033845</v>
      </c>
      <c r="G12" s="15" t="str">
        <f t="shared" si="4"/>
        <v> </v>
      </c>
      <c r="H12" s="15">
        <f t="shared" si="4"/>
        <v>89132.62690138438</v>
      </c>
      <c r="I12" s="99" t="str">
        <f t="shared" si="4"/>
        <v> </v>
      </c>
      <c r="J12" s="32">
        <f aca="true" t="shared" si="5" ref="J12:P12">IF(OR(J10=0,J11=0)," ",J11/J10*1000)</f>
        <v>91837.72145669292</v>
      </c>
      <c r="K12" s="99">
        <f t="shared" si="5"/>
        <v>91457.30327662783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>
        <f>IF(OR(Q10=0,Q11=0)," ",(Q11/Q10)*1000)</f>
        <v>91457.30327662783</v>
      </c>
      <c r="R12" s="28">
        <f>IF(OR(R10=0,R11=0)," ",(R11/R10)*1000)</f>
        <v>91696.97392490621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>
        <v>42074</v>
      </c>
      <c r="E13" s="97">
        <v>25953</v>
      </c>
      <c r="F13" s="97">
        <v>36538</v>
      </c>
      <c r="G13" s="97">
        <v>45440</v>
      </c>
      <c r="H13" s="97">
        <v>8817</v>
      </c>
      <c r="I13" s="98">
        <v>24427</v>
      </c>
      <c r="J13" s="101">
        <f>SUM(D13:I13)</f>
        <v>183249</v>
      </c>
      <c r="K13" s="98">
        <v>65189</v>
      </c>
      <c r="L13" s="97">
        <v>32126</v>
      </c>
      <c r="M13" s="97"/>
      <c r="N13" s="97"/>
      <c r="O13" s="97"/>
      <c r="P13" s="98"/>
      <c r="Q13" s="31">
        <f>SUM(K13:P13)</f>
        <v>97315</v>
      </c>
      <c r="R13" s="27">
        <f>J13+Q13</f>
        <v>280564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>
        <v>3945355</v>
      </c>
      <c r="E14" s="97">
        <v>2393078</v>
      </c>
      <c r="F14" s="97">
        <v>3508697</v>
      </c>
      <c r="G14" s="97">
        <v>4230995</v>
      </c>
      <c r="H14" s="97">
        <v>820690</v>
      </c>
      <c r="I14" s="98">
        <v>2275524</v>
      </c>
      <c r="J14" s="101">
        <f>SUM(D14:I14)</f>
        <v>17174339</v>
      </c>
      <c r="K14" s="100">
        <v>5684281</v>
      </c>
      <c r="L14" s="103">
        <v>2490934</v>
      </c>
      <c r="M14" s="103"/>
      <c r="N14" s="103"/>
      <c r="O14" s="103"/>
      <c r="P14" s="100"/>
      <c r="Q14" s="33">
        <f>SUM(K14:P14)</f>
        <v>8175215</v>
      </c>
      <c r="R14" s="29">
        <f>J14+Q14</f>
        <v>25349554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>
        <f aca="true" t="shared" si="6" ref="D15:I15">IF(OR(D13=0,D14=0)," ",D14/D13*1000)</f>
        <v>93771.8068165613</v>
      </c>
      <c r="E15" s="15">
        <f t="shared" si="6"/>
        <v>92208.1454937772</v>
      </c>
      <c r="F15" s="15">
        <f t="shared" si="6"/>
        <v>96028.70983633478</v>
      </c>
      <c r="G15" s="15">
        <f t="shared" si="6"/>
        <v>93111.68573943662</v>
      </c>
      <c r="H15" s="15">
        <f t="shared" si="6"/>
        <v>93080.41283883406</v>
      </c>
      <c r="I15" s="99">
        <f t="shared" si="6"/>
        <v>93156.09776067467</v>
      </c>
      <c r="J15" s="32">
        <f aca="true" t="shared" si="7" ref="J15:P15">IF(OR(J13=0,J14=0)," ",J14/J13*1000)</f>
        <v>93721.32453655955</v>
      </c>
      <c r="K15" s="99">
        <f t="shared" si="7"/>
        <v>87196.93506573194</v>
      </c>
      <c r="L15" s="15">
        <f t="shared" si="7"/>
        <v>77536.38797235883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>
        <f>IF(OR(Q13=0,Q14=0)," ",(Q14/Q13)*1000)</f>
        <v>84007.7583106407</v>
      </c>
      <c r="R15" s="28">
        <f>IF(OR(R13=0,R14=0)," ",(R14/R13)*1000)</f>
        <v>90352.12643104602</v>
      </c>
      <c r="S15" s="10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>
        <v>5952</v>
      </c>
      <c r="E16" s="97">
        <v>59161</v>
      </c>
      <c r="F16" s="97">
        <v>17941</v>
      </c>
      <c r="G16" s="97">
        <v>42911</v>
      </c>
      <c r="H16" s="97">
        <v>33756</v>
      </c>
      <c r="I16" s="98">
        <v>88104</v>
      </c>
      <c r="J16" s="101">
        <f>SUM(D16:I16)</f>
        <v>247825</v>
      </c>
      <c r="K16" s="98">
        <v>37014</v>
      </c>
      <c r="L16" s="97">
        <v>58502</v>
      </c>
      <c r="M16" s="97"/>
      <c r="N16" s="97"/>
      <c r="O16" s="97"/>
      <c r="P16" s="98"/>
      <c r="Q16" s="31">
        <f>SUM(K16:P16)</f>
        <v>95516</v>
      </c>
      <c r="R16" s="27">
        <f>J16+Q16</f>
        <v>343341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567289</v>
      </c>
      <c r="E17" s="97">
        <v>5444206</v>
      </c>
      <c r="F17" s="97">
        <v>1640280</v>
      </c>
      <c r="G17" s="97">
        <v>3877659</v>
      </c>
      <c r="H17" s="97">
        <v>3030945</v>
      </c>
      <c r="I17" s="98">
        <v>7968592</v>
      </c>
      <c r="J17" s="101">
        <f>SUM(D17:I17)</f>
        <v>22528971</v>
      </c>
      <c r="K17" s="100">
        <v>3385670</v>
      </c>
      <c r="L17" s="103">
        <v>4739298</v>
      </c>
      <c r="M17" s="103"/>
      <c r="N17" s="103"/>
      <c r="O17" s="103"/>
      <c r="P17" s="100"/>
      <c r="Q17" s="31">
        <f>SUM(K17:P17)</f>
        <v>8124968</v>
      </c>
      <c r="R17" s="27">
        <f>J17+Q17</f>
        <v>30653939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8" ref="D18:I18">IF(OR(D16=0,D17=0)," ",D17/D16*1000)</f>
        <v>95310.65188172043</v>
      </c>
      <c r="E18" s="15">
        <f t="shared" si="8"/>
        <v>92023.56282010108</v>
      </c>
      <c r="F18" s="15">
        <f t="shared" si="8"/>
        <v>91426.34189844491</v>
      </c>
      <c r="G18" s="15">
        <f t="shared" si="8"/>
        <v>90365.15112675072</v>
      </c>
      <c r="H18" s="15">
        <f t="shared" si="8"/>
        <v>89789.81514397441</v>
      </c>
      <c r="I18" s="99">
        <f t="shared" si="8"/>
        <v>90445.29192772179</v>
      </c>
      <c r="J18" s="32">
        <f aca="true" t="shared" si="9" ref="J18:P18">IF(OR(J16=0,J17=0)," ",J17/J16*1000)</f>
        <v>90906.77292444264</v>
      </c>
      <c r="K18" s="99">
        <f t="shared" si="9"/>
        <v>91469.98433025341</v>
      </c>
      <c r="L18" s="15">
        <f t="shared" si="9"/>
        <v>81010.8714231992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>
        <f>IF(OR(Q16=0,Q17=0)," ",(Q17/Q16)*1000)</f>
        <v>85063.94740148248</v>
      </c>
      <c r="R18" s="28">
        <f>IF(OR(R16=0,R17=0)," ",(R17/R16)*1000)</f>
        <v>89281.32381509927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>
        <v>21499</v>
      </c>
      <c r="E19" s="97">
        <v>9657</v>
      </c>
      <c r="F19" s="97">
        <v>31286</v>
      </c>
      <c r="G19" s="97">
        <v>60930</v>
      </c>
      <c r="H19" s="97"/>
      <c r="I19" s="98">
        <v>6314</v>
      </c>
      <c r="J19" s="101">
        <f>SUM(D19:I19)</f>
        <v>129686</v>
      </c>
      <c r="K19" s="98">
        <v>9235</v>
      </c>
      <c r="L19" s="97">
        <v>1539</v>
      </c>
      <c r="M19" s="97"/>
      <c r="N19" s="97"/>
      <c r="O19" s="97"/>
      <c r="P19" s="98"/>
      <c r="Q19" s="31">
        <f>SUM(K19:P19)</f>
        <v>10774</v>
      </c>
      <c r="R19" s="27">
        <f>J19+Q19</f>
        <v>140460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>
        <v>2007971</v>
      </c>
      <c r="E20" s="97">
        <v>887434</v>
      </c>
      <c r="F20" s="97">
        <v>2831392</v>
      </c>
      <c r="G20" s="97">
        <v>5619881</v>
      </c>
      <c r="H20" s="97"/>
      <c r="I20" s="98">
        <v>562817</v>
      </c>
      <c r="J20" s="101">
        <f>SUM(D20:I20)</f>
        <v>11909495</v>
      </c>
      <c r="K20" s="100">
        <v>800810</v>
      </c>
      <c r="L20" s="103">
        <v>116424</v>
      </c>
      <c r="M20" s="103"/>
      <c r="N20" s="103"/>
      <c r="O20" s="103"/>
      <c r="P20" s="100"/>
      <c r="Q20" s="31">
        <f>SUM(K20:P20)</f>
        <v>917234</v>
      </c>
      <c r="R20" s="27">
        <f>J20+Q20</f>
        <v>12826729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>
        <f aca="true" t="shared" si="10" ref="D21:I21">IF(OR(D19=0,D20=0)," ",D20/D19*1000)</f>
        <v>93398.34410902833</v>
      </c>
      <c r="E21" s="15">
        <f t="shared" si="10"/>
        <v>91895.41265403335</v>
      </c>
      <c r="F21" s="15">
        <f t="shared" si="10"/>
        <v>90500.28766860577</v>
      </c>
      <c r="G21" s="15">
        <f t="shared" si="10"/>
        <v>92235.04021007715</v>
      </c>
      <c r="H21" s="15" t="str">
        <f t="shared" si="10"/>
        <v> </v>
      </c>
      <c r="I21" s="99">
        <f t="shared" si="10"/>
        <v>89137.94741843521</v>
      </c>
      <c r="J21" s="32">
        <f aca="true" t="shared" si="11" ref="J21:P21">IF(OR(J19=0,J20=0)," ",J20/J19*1000)</f>
        <v>91833.3127708465</v>
      </c>
      <c r="K21" s="99">
        <f t="shared" si="11"/>
        <v>86714.6724417975</v>
      </c>
      <c r="L21" s="15">
        <f t="shared" si="11"/>
        <v>75649.12280701754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>
        <f>IF(OR(Q19=0,Q20=0)," ",(Q20/Q19)*1000)</f>
        <v>85134.02635975496</v>
      </c>
      <c r="R21" s="28">
        <f>IF(OR(R19=0,R20=0)," ",(R20/R19)*1000)</f>
        <v>91319.44325786701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89">
        <v>20900</v>
      </c>
      <c r="E34" s="97"/>
      <c r="F34" s="97">
        <v>32785</v>
      </c>
      <c r="G34" s="97"/>
      <c r="H34" s="97">
        <v>15410</v>
      </c>
      <c r="I34" s="98"/>
      <c r="J34" s="101">
        <f>SUM(D34:I34)</f>
        <v>69095</v>
      </c>
      <c r="K34" s="98">
        <v>47695</v>
      </c>
      <c r="L34" s="97">
        <v>8437</v>
      </c>
      <c r="M34" s="97"/>
      <c r="N34" s="97"/>
      <c r="O34" s="97"/>
      <c r="P34" s="98"/>
      <c r="Q34" s="31">
        <f>SUM(K34:P34)</f>
        <v>56132</v>
      </c>
      <c r="R34" s="27">
        <f>J34+Q34</f>
        <v>125227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>
        <v>2000173</v>
      </c>
      <c r="E35" s="97"/>
      <c r="F35" s="97">
        <v>3105409</v>
      </c>
      <c r="G35" s="97"/>
      <c r="H35" s="97">
        <v>1428912</v>
      </c>
      <c r="I35" s="98"/>
      <c r="J35" s="101">
        <f>SUM(D35:I35)</f>
        <v>6534494</v>
      </c>
      <c r="K35" s="100">
        <v>4112412</v>
      </c>
      <c r="L35" s="103">
        <v>723822</v>
      </c>
      <c r="M35" s="103"/>
      <c r="N35" s="103"/>
      <c r="O35" s="103"/>
      <c r="P35" s="100"/>
      <c r="Q35" s="31">
        <f>SUM(K35:P35)</f>
        <v>4836234</v>
      </c>
      <c r="R35" s="27">
        <f>J35+Q35</f>
        <v>11370728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>
        <f aca="true" t="shared" si="20" ref="D36:I36">IF(OR(D34=0,D35=0)," ",D35/D34*1000)</f>
        <v>95702.05741626795</v>
      </c>
      <c r="E36" s="15" t="str">
        <f t="shared" si="20"/>
        <v> </v>
      </c>
      <c r="F36" s="15">
        <f t="shared" si="20"/>
        <v>94720.42092420314</v>
      </c>
      <c r="G36" s="15" t="str">
        <f t="shared" si="20"/>
        <v> </v>
      </c>
      <c r="H36" s="15">
        <f t="shared" si="20"/>
        <v>92726.28163530174</v>
      </c>
      <c r="I36" s="99" t="str">
        <f t="shared" si="20"/>
        <v> </v>
      </c>
      <c r="J36" s="32">
        <f aca="true" t="shared" si="21" ref="J36:P36">IF(OR(J34=0,J35=0)," ",J35/J34*1000)</f>
        <v>94572.60293798393</v>
      </c>
      <c r="K36" s="99">
        <f t="shared" si="21"/>
        <v>86223.12611384841</v>
      </c>
      <c r="L36" s="15">
        <f t="shared" si="21"/>
        <v>85791.39504563232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>
        <f>IF(OR(Q34=0,Q35=0)," ",(Q35/Q34)*1000)</f>
        <v>86158.23416233165</v>
      </c>
      <c r="R36" s="28">
        <f>IF(OR(R34=0,R35=0)," ",(R35/R34)*1000)</f>
        <v>90800.92951200619</v>
      </c>
      <c r="S36" s="10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>
        <v>1533</v>
      </c>
      <c r="E37" s="97">
        <v>784</v>
      </c>
      <c r="F37" s="97">
        <v>563</v>
      </c>
      <c r="G37" s="97">
        <v>597</v>
      </c>
      <c r="H37" s="97">
        <v>924</v>
      </c>
      <c r="I37" s="98">
        <v>1373</v>
      </c>
      <c r="J37" s="101">
        <f>SUM(D37:I37)</f>
        <v>5774</v>
      </c>
      <c r="K37" s="98">
        <v>2566</v>
      </c>
      <c r="L37" s="97">
        <v>2471</v>
      </c>
      <c r="M37" s="97"/>
      <c r="N37" s="97"/>
      <c r="O37" s="97"/>
      <c r="P37" s="98"/>
      <c r="Q37" s="31">
        <f>SUM(K37:P37)</f>
        <v>5037</v>
      </c>
      <c r="R37" s="27">
        <f>J37+Q37</f>
        <v>10811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>
        <v>385672</v>
      </c>
      <c r="E38" s="97">
        <v>213374</v>
      </c>
      <c r="F38" s="97">
        <v>160733</v>
      </c>
      <c r="G38" s="97">
        <v>160120</v>
      </c>
      <c r="H38" s="97">
        <v>248349</v>
      </c>
      <c r="I38" s="98">
        <v>373603</v>
      </c>
      <c r="J38" s="101">
        <f>SUM(D38:I38)</f>
        <v>1541851</v>
      </c>
      <c r="K38" s="100">
        <v>688064</v>
      </c>
      <c r="L38" s="103">
        <v>663464</v>
      </c>
      <c r="M38" s="103"/>
      <c r="N38" s="103"/>
      <c r="O38" s="103"/>
      <c r="P38" s="100"/>
      <c r="Q38" s="31">
        <f>SUM(K38:P38)</f>
        <v>1351528</v>
      </c>
      <c r="R38" s="27">
        <f>J38+Q38</f>
        <v>2893379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>
        <f aca="true" t="shared" si="22" ref="D39:I39">IF(OR(D37=0,D38=0)," ",D38/D37*1000)</f>
        <v>251579.9086757991</v>
      </c>
      <c r="E39" s="15">
        <f t="shared" si="22"/>
        <v>272160.71428571426</v>
      </c>
      <c r="F39" s="15">
        <f t="shared" si="22"/>
        <v>285493.78330373</v>
      </c>
      <c r="G39" s="15">
        <f t="shared" si="22"/>
        <v>268207.70519262983</v>
      </c>
      <c r="H39" s="15">
        <f t="shared" si="22"/>
        <v>268775.97402597405</v>
      </c>
      <c r="I39" s="99">
        <f t="shared" si="22"/>
        <v>272107.06482155866</v>
      </c>
      <c r="J39" s="32">
        <f aca="true" t="shared" si="23" ref="J39:P39">IF(OR(J37=0,J38=0)," ",J38/J37*1000)</f>
        <v>267033.4257014202</v>
      </c>
      <c r="K39" s="99">
        <f t="shared" si="23"/>
        <v>268146.5315666407</v>
      </c>
      <c r="L39" s="15">
        <f t="shared" si="23"/>
        <v>268500.20234722784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>
        <f>IF(OR(Q37=0,Q38=0)," ",(Q38/Q37)*1000)</f>
        <v>268320.0317649395</v>
      </c>
      <c r="R39" s="28">
        <f>IF(OR(R37=0,R38=0)," ",(R38/R37)*1000)</f>
        <v>267632.8739247063</v>
      </c>
      <c r="S39" s="10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>
        <v>12</v>
      </c>
      <c r="J40" s="101">
        <f>SUM(D40:I40)</f>
        <v>12</v>
      </c>
      <c r="K40" s="98"/>
      <c r="L40" s="97">
        <v>15</v>
      </c>
      <c r="M40" s="97"/>
      <c r="N40" s="97"/>
      <c r="O40" s="97"/>
      <c r="P40" s="98"/>
      <c r="Q40" s="31">
        <f>SUM(K40:P40)</f>
        <v>15</v>
      </c>
      <c r="R40" s="27">
        <f>J40+Q40</f>
        <v>27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/>
      <c r="G41" s="97"/>
      <c r="H41" s="97"/>
      <c r="I41" s="98">
        <v>3650</v>
      </c>
      <c r="J41" s="101">
        <f>SUM(D41:I41)</f>
        <v>3650</v>
      </c>
      <c r="K41" s="100"/>
      <c r="L41" s="103">
        <v>4156</v>
      </c>
      <c r="M41" s="103"/>
      <c r="N41" s="103"/>
      <c r="O41" s="103"/>
      <c r="P41" s="100"/>
      <c r="Q41" s="31">
        <f>SUM(K41:P41)</f>
        <v>4156</v>
      </c>
      <c r="R41" s="27">
        <f>J41+Q41</f>
        <v>7806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>
        <f t="shared" si="24"/>
        <v>304166.6666666667</v>
      </c>
      <c r="J42" s="32">
        <f aca="true" t="shared" si="25" ref="J42:P42">IF(OR(J40=0,J41=0)," ",J41/J40*1000)</f>
        <v>304166.6666666667</v>
      </c>
      <c r="K42" s="99" t="str">
        <f t="shared" si="25"/>
        <v> </v>
      </c>
      <c r="L42" s="15">
        <f t="shared" si="25"/>
        <v>277066.6666666667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>
        <f>IF(OR(Q40=0,Q41=0)," ",(Q41/Q40)*1000)</f>
        <v>277066.6666666667</v>
      </c>
      <c r="R42" s="28">
        <f>IF(OR(R40=0,R41=0)," ",(R41/R40)*1000)</f>
        <v>289111.11111111107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/>
      <c r="F44" s="97">
        <v>2563</v>
      </c>
      <c r="G44" s="97"/>
      <c r="H44" s="97"/>
      <c r="I44" s="98"/>
      <c r="J44" s="101">
        <f>SUM(D44:I44)</f>
        <v>2563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2563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 aca="true" t="shared" si="27" ref="J45:P45">IF(OR(J43=0,J44=0)," ",J44/J43*1000)</f>
        <v> 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",(Q44/Q43)*1000)</f>
        <v> </v>
      </c>
      <c r="R45" s="28" t="str">
        <f>IF(OR(R43=0,R44=0)," ",(R44/R43)*1000)</f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05">
        <f>D4+D7+D10+D13+D16+D19+D22+D25+D28+D31+D34+D37+D40+D43</f>
        <v>104533</v>
      </c>
      <c r="E46" s="106">
        <f>E4+E7+E10+E13+E16+E19+E22+E25+E28+E31+E34+E37+E40+E43</f>
        <v>105004</v>
      </c>
      <c r="F46" s="17">
        <f aca="true" t="shared" si="28" ref="F46:I47">F4+F7+F10+F13+F16+F19+F22+F25+F28+F31+F34+F37+F40+F43</f>
        <v>145378</v>
      </c>
      <c r="G46" s="17">
        <f t="shared" si="28"/>
        <v>167742</v>
      </c>
      <c r="H46" s="17">
        <f t="shared" si="28"/>
        <v>83408</v>
      </c>
      <c r="I46" s="26">
        <f t="shared" si="28"/>
        <v>143339</v>
      </c>
      <c r="J46" s="34">
        <f>SUM(D46:I46)</f>
        <v>749404</v>
      </c>
      <c r="K46" s="30">
        <f aca="true" t="shared" si="29" ref="K46:P47">K4+K7+K10+K13+K16+K19+K22+K25+K28+K31+K34+K37+K40+K43</f>
        <v>203261</v>
      </c>
      <c r="L46" s="17">
        <f t="shared" si="29"/>
        <v>126741</v>
      </c>
      <c r="M46" s="17">
        <f t="shared" si="29"/>
        <v>0</v>
      </c>
      <c r="N46" s="17">
        <f t="shared" si="29"/>
        <v>0</v>
      </c>
      <c r="O46" s="17">
        <f t="shared" si="29"/>
        <v>0</v>
      </c>
      <c r="P46" s="26">
        <f t="shared" si="29"/>
        <v>0</v>
      </c>
      <c r="Q46" s="34">
        <f>SUM(K46:P46)</f>
        <v>330002</v>
      </c>
      <c r="R46" s="30">
        <f>J46+Q46</f>
        <v>1079406</v>
      </c>
    </row>
    <row r="47" spans="1:18" ht="16.5" customHeight="1">
      <c r="A47" s="112"/>
      <c r="B47" s="53" t="s">
        <v>10</v>
      </c>
      <c r="C47" s="53" t="s">
        <v>2</v>
      </c>
      <c r="D47" s="105">
        <f>D5+D8+D11+D14+D17+D20+D23+D26+D29+D32+D35+D38+D41+D44</f>
        <v>10070280</v>
      </c>
      <c r="E47" s="107">
        <f>E5+E8+E11+E14+E17+E20+E23+E26+E29+E32+E35+E38+E41+E44</f>
        <v>9776899</v>
      </c>
      <c r="F47" s="16">
        <f t="shared" si="28"/>
        <v>13598843</v>
      </c>
      <c r="G47" s="16">
        <f t="shared" si="28"/>
        <v>15508975</v>
      </c>
      <c r="H47" s="16">
        <f t="shared" si="28"/>
        <v>7711485</v>
      </c>
      <c r="I47" s="25">
        <f t="shared" si="28"/>
        <v>13250815</v>
      </c>
      <c r="J47" s="33">
        <f>SUM(D47:I47)</f>
        <v>69917297</v>
      </c>
      <c r="K47" s="29">
        <f t="shared" si="29"/>
        <v>18434600</v>
      </c>
      <c r="L47" s="16">
        <f t="shared" si="29"/>
        <v>11064660</v>
      </c>
      <c r="M47" s="16">
        <f t="shared" si="29"/>
        <v>0</v>
      </c>
      <c r="N47" s="16">
        <f t="shared" si="29"/>
        <v>0</v>
      </c>
      <c r="O47" s="16">
        <f t="shared" si="29"/>
        <v>0</v>
      </c>
      <c r="P47" s="25">
        <f t="shared" si="29"/>
        <v>0</v>
      </c>
      <c r="Q47" s="33">
        <f>SUM(K47:P47)</f>
        <v>29499260</v>
      </c>
      <c r="R47" s="29">
        <f>J47+Q47</f>
        <v>99416557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96335.89392823318</v>
      </c>
      <c r="E48" s="15">
        <f>IF(OR(E46=0,E47=0)," ",E47/E46*1000)</f>
        <v>93109.77677040875</v>
      </c>
      <c r="F48" s="15">
        <f aca="true" t="shared" si="30" ref="F48:Q48">IF(OR(F46=0,F47=0)," ",(F47/F46)*1000)</f>
        <v>93541.27171924224</v>
      </c>
      <c r="G48" s="15">
        <f t="shared" si="30"/>
        <v>92457.31540103254</v>
      </c>
      <c r="H48" s="15">
        <f t="shared" si="30"/>
        <v>92454.9803376175</v>
      </c>
      <c r="I48" s="24">
        <f t="shared" si="30"/>
        <v>92443.89175311672</v>
      </c>
      <c r="J48" s="32">
        <f t="shared" si="30"/>
        <v>93297.20284385992</v>
      </c>
      <c r="K48" s="28">
        <f t="shared" si="30"/>
        <v>90694.23057054724</v>
      </c>
      <c r="L48" s="15">
        <f t="shared" si="30"/>
        <v>87301.34684119582</v>
      </c>
      <c r="M48" s="15" t="str">
        <f t="shared" si="30"/>
        <v> </v>
      </c>
      <c r="N48" s="15" t="str">
        <f t="shared" si="30"/>
        <v> </v>
      </c>
      <c r="O48" s="15" t="str">
        <f t="shared" si="30"/>
        <v> </v>
      </c>
      <c r="P48" s="24" t="str">
        <f>IF(OR(P46=0,P47=0)," ",(P47/P46)*1000)</f>
        <v> </v>
      </c>
      <c r="Q48" s="32">
        <f t="shared" si="30"/>
        <v>89391.15520511997</v>
      </c>
      <c r="R48" s="28">
        <f>IF(OR(R46=0,R47=0)," ",(R47/R46)*1000)</f>
        <v>92103.02425593336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9" ht="16.5">
      <c r="A50" s="96" t="str">
        <f>'総合計'!A59</f>
        <v>※4月～10月は確報値。11月は速報値。確報値速報値は修正される可能性があります</v>
      </c>
      <c r="B50" s="3"/>
      <c r="C50" s="3"/>
      <c r="H50" s="104"/>
      <c r="I50" s="104"/>
    </row>
    <row r="51" spans="1:9" ht="12.75">
      <c r="A51" s="3"/>
      <c r="B51" s="3"/>
      <c r="C51" s="3"/>
      <c r="H51" s="102"/>
      <c r="I51" s="102"/>
    </row>
    <row r="52" spans="1:9" ht="12.75">
      <c r="A52" s="3"/>
      <c r="B52" s="3"/>
      <c r="C52" s="3"/>
      <c r="H52" s="98"/>
      <c r="I52" s="98"/>
    </row>
    <row r="53" spans="8:9" ht="12.75">
      <c r="H53" s="98"/>
      <c r="I53" s="98"/>
    </row>
    <row r="54" spans="8:9" ht="12.75">
      <c r="H54" s="102"/>
      <c r="I54" s="102"/>
    </row>
    <row r="55" spans="8:9" ht="12.75">
      <c r="H55" s="98"/>
      <c r="I55" s="98"/>
    </row>
    <row r="56" spans="8:9" ht="12.75">
      <c r="H56" s="98"/>
      <c r="I56" s="98"/>
    </row>
    <row r="57" spans="8:9" ht="12.75">
      <c r="H57" s="102"/>
      <c r="I57" s="102"/>
    </row>
    <row r="58" spans="8:9" ht="12.75">
      <c r="H58" s="98"/>
      <c r="I58" s="98"/>
    </row>
    <row r="59" spans="8:9" ht="17.25" customHeight="1">
      <c r="H59" s="98"/>
      <c r="I59" s="98"/>
    </row>
    <row r="60" spans="8:9" ht="12.75">
      <c r="H60" s="102"/>
      <c r="I60" s="102"/>
    </row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40" zoomScaleNormal="4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J49" sqref="J49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8515625" style="0" customWidth="1"/>
  </cols>
  <sheetData>
    <row r="1" spans="1:16" ht="29.25" customHeight="1">
      <c r="A1" s="46" t="s">
        <v>44</v>
      </c>
      <c r="B1" s="84" t="s">
        <v>38</v>
      </c>
      <c r="C1" s="47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23.25" customHeight="1" thickBot="1">
      <c r="A2" s="56" t="s">
        <v>5</v>
      </c>
      <c r="B2" s="57" t="s">
        <v>7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41998</v>
      </c>
    </row>
    <row r="3" spans="1:19" ht="24" customHeight="1" thickBot="1">
      <c r="A3" s="51"/>
      <c r="B3" s="52"/>
      <c r="C3" s="52"/>
      <c r="D3" s="63" t="s">
        <v>26</v>
      </c>
      <c r="E3" s="65" t="s">
        <v>27</v>
      </c>
      <c r="F3" s="65" t="s">
        <v>28</v>
      </c>
      <c r="G3" s="65" t="s">
        <v>29</v>
      </c>
      <c r="H3" s="65" t="s">
        <v>30</v>
      </c>
      <c r="I3" s="66" t="s">
        <v>31</v>
      </c>
      <c r="J3" s="67" t="s">
        <v>14</v>
      </c>
      <c r="K3" s="66" t="s">
        <v>32</v>
      </c>
      <c r="L3" s="65" t="s">
        <v>33</v>
      </c>
      <c r="M3" s="65" t="s">
        <v>34</v>
      </c>
      <c r="N3" s="65" t="s">
        <v>35</v>
      </c>
      <c r="O3" s="65" t="s">
        <v>36</v>
      </c>
      <c r="P3" s="66" t="s">
        <v>37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/>
      <c r="F4" s="97">
        <v>26830</v>
      </c>
      <c r="G4" s="97">
        <v>10831</v>
      </c>
      <c r="H4" s="97">
        <v>17257</v>
      </c>
      <c r="I4" s="98">
        <v>23405</v>
      </c>
      <c r="J4" s="101">
        <f>SUM(D4:I4)</f>
        <v>78323</v>
      </c>
      <c r="K4" s="98">
        <v>11595</v>
      </c>
      <c r="L4" s="97"/>
      <c r="M4" s="97"/>
      <c r="N4" s="97"/>
      <c r="O4" s="97"/>
      <c r="P4" s="98"/>
      <c r="Q4" s="34">
        <f>SUM(K4:P4)</f>
        <v>11595</v>
      </c>
      <c r="R4" s="27">
        <f>J4+Q4</f>
        <v>89918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/>
      <c r="F5" s="97">
        <v>2469292</v>
      </c>
      <c r="G5" s="97">
        <v>995875</v>
      </c>
      <c r="H5" s="97">
        <v>1543485</v>
      </c>
      <c r="I5" s="98">
        <v>2226944</v>
      </c>
      <c r="J5" s="101">
        <f>SUM(D5:I5)</f>
        <v>7235596</v>
      </c>
      <c r="K5" s="100">
        <v>1115089</v>
      </c>
      <c r="L5" s="103"/>
      <c r="M5" s="103"/>
      <c r="N5" s="103"/>
      <c r="O5" s="103"/>
      <c r="P5" s="100"/>
      <c r="Q5" s="33">
        <f>SUM(K5:P5)</f>
        <v>1115089</v>
      </c>
      <c r="R5" s="27">
        <f>J5+Q5</f>
        <v>8350685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>
        <f t="shared" si="0"/>
        <v>92034.73723443906</v>
      </c>
      <c r="G6" s="15">
        <f t="shared" si="0"/>
        <v>91946.72698735112</v>
      </c>
      <c r="H6" s="15">
        <f t="shared" si="0"/>
        <v>89441.09636669178</v>
      </c>
      <c r="I6" s="99">
        <f t="shared" si="0"/>
        <v>95148.21619312113</v>
      </c>
      <c r="J6" s="32">
        <f aca="true" t="shared" si="1" ref="J6:P6">IF(OR(J4=0,J5=0)," ",J5/J4*1000)</f>
        <v>92381.49713366444</v>
      </c>
      <c r="K6" s="99">
        <f t="shared" si="1"/>
        <v>96169.81457524796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>
        <f>IF(OR(Q4=0,Q5=0)," ",(Q5/Q4)*1000)</f>
        <v>96169.81457524796</v>
      </c>
      <c r="R6" s="28">
        <f>IF(OR(R4=0,R5=0)," ",(R5/R4)*1000)</f>
        <v>92870.0037812229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3"/>
      <c r="M8" s="103"/>
      <c r="N8" s="103"/>
      <c r="O8" s="103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 aca="true" t="shared" si="3" ref="J9:P9">IF(OR(J7=0,J8=0)," ",J8/J7*1000)</f>
        <v> </v>
      </c>
      <c r="K9" s="99" t="str">
        <f t="shared" si="3"/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34871</v>
      </c>
      <c r="E10" s="97"/>
      <c r="F10" s="97">
        <v>6156</v>
      </c>
      <c r="G10" s="97">
        <v>31406</v>
      </c>
      <c r="H10" s="97">
        <v>4297</v>
      </c>
      <c r="I10" s="98"/>
      <c r="J10" s="101">
        <f>SUM(D10:I10)</f>
        <v>76730</v>
      </c>
      <c r="K10" s="98">
        <v>10550</v>
      </c>
      <c r="L10" s="97"/>
      <c r="M10" s="97"/>
      <c r="N10" s="97"/>
      <c r="O10" s="97"/>
      <c r="P10" s="98"/>
      <c r="Q10" s="31">
        <f>SUM(K10:P10)</f>
        <v>10550</v>
      </c>
      <c r="R10" s="27">
        <f>J10+Q10</f>
        <v>87280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3243307</v>
      </c>
      <c r="E11" s="97"/>
      <c r="F11" s="97">
        <v>551012</v>
      </c>
      <c r="G11" s="97">
        <v>2883196</v>
      </c>
      <c r="H11" s="97">
        <v>396504</v>
      </c>
      <c r="I11" s="98"/>
      <c r="J11" s="101">
        <f>SUM(D11:I11)</f>
        <v>7074019</v>
      </c>
      <c r="K11" s="100">
        <v>831972</v>
      </c>
      <c r="L11" s="103"/>
      <c r="M11" s="103"/>
      <c r="N11" s="103"/>
      <c r="O11" s="103"/>
      <c r="P11" s="100"/>
      <c r="Q11" s="33">
        <f>SUM(K11:P11)</f>
        <v>831972</v>
      </c>
      <c r="R11" s="29">
        <f>J11+Q11</f>
        <v>7905991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4" ref="D12:I12">IF(OR(D10=0,D11=0)," ",D11/D10*1000)</f>
        <v>93008.71784577443</v>
      </c>
      <c r="E12" s="15" t="str">
        <f t="shared" si="4"/>
        <v> </v>
      </c>
      <c r="F12" s="15">
        <f t="shared" si="4"/>
        <v>89508.12215724497</v>
      </c>
      <c r="G12" s="15">
        <f t="shared" si="4"/>
        <v>91803.98649939502</v>
      </c>
      <c r="H12" s="15">
        <f t="shared" si="4"/>
        <v>92274.610193158</v>
      </c>
      <c r="I12" s="99" t="str">
        <f t="shared" si="4"/>
        <v> </v>
      </c>
      <c r="J12" s="32">
        <f aca="true" t="shared" si="5" ref="J12:P12">IF(OR(J10=0,J11=0)," ",J11/J10*1000)</f>
        <v>92193.6530692037</v>
      </c>
      <c r="K12" s="99">
        <f t="shared" si="5"/>
        <v>78859.90521327013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>
        <f>IF(OR(Q10=0,Q11=0)," ",(Q11/Q10)*1000)</f>
        <v>78859.90521327013</v>
      </c>
      <c r="R12" s="28">
        <f>IF(OR(R10=0,R11=0)," ",(R11/R10)*1000)</f>
        <v>90581.93171402384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/>
      <c r="E13" s="97">
        <v>35191</v>
      </c>
      <c r="F13" s="97">
        <v>30523</v>
      </c>
      <c r="G13" s="97">
        <v>21977</v>
      </c>
      <c r="H13" s="97">
        <v>26374</v>
      </c>
      <c r="I13" s="98">
        <v>18323</v>
      </c>
      <c r="J13" s="101">
        <f>SUM(D13:I13)</f>
        <v>132388</v>
      </c>
      <c r="K13" s="98">
        <v>6401</v>
      </c>
      <c r="L13" s="97"/>
      <c r="M13" s="97"/>
      <c r="N13" s="97"/>
      <c r="O13" s="97"/>
      <c r="P13" s="98"/>
      <c r="Q13" s="31">
        <f>SUM(K13:P13)</f>
        <v>6401</v>
      </c>
      <c r="R13" s="27">
        <f>J13+Q13</f>
        <v>138789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/>
      <c r="E14" s="97">
        <v>3295748</v>
      </c>
      <c r="F14" s="97">
        <v>2879131</v>
      </c>
      <c r="G14" s="97">
        <v>2170257</v>
      </c>
      <c r="H14" s="97">
        <v>2529564</v>
      </c>
      <c r="I14" s="98">
        <v>1615617</v>
      </c>
      <c r="J14" s="101">
        <f>SUM(D14:I14)</f>
        <v>12490317</v>
      </c>
      <c r="K14" s="100">
        <v>579717</v>
      </c>
      <c r="L14" s="103"/>
      <c r="M14" s="103"/>
      <c r="N14" s="103"/>
      <c r="O14" s="103"/>
      <c r="P14" s="100"/>
      <c r="Q14" s="33">
        <f>SUM(K14:P14)</f>
        <v>579717</v>
      </c>
      <c r="R14" s="29">
        <f>J14+Q14</f>
        <v>13070034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>
        <f t="shared" si="6"/>
        <v>93653.14995311301</v>
      </c>
      <c r="F15" s="15">
        <f t="shared" si="6"/>
        <v>94326.60616584215</v>
      </c>
      <c r="G15" s="15">
        <f t="shared" si="6"/>
        <v>98751.28543477271</v>
      </c>
      <c r="H15" s="15">
        <f t="shared" si="6"/>
        <v>95911.2762569197</v>
      </c>
      <c r="I15" s="99">
        <f t="shared" si="6"/>
        <v>88174.26185668286</v>
      </c>
      <c r="J15" s="32">
        <f aca="true" t="shared" si="7" ref="J15:P15">IF(OR(J13=0,J14=0)," ",J14/J13*1000)</f>
        <v>94346.29271535185</v>
      </c>
      <c r="K15" s="99">
        <f t="shared" si="7"/>
        <v>90566.63021402906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>
        <f>IF(OR(Q13=0,Q14=0)," ",(Q14/Q13)*1000)</f>
        <v>90566.63021402906</v>
      </c>
      <c r="R15" s="28">
        <f>IF(OR(R13=0,R14=0)," ",(R14/R13)*1000)</f>
        <v>94171.97328318526</v>
      </c>
      <c r="S15" s="13"/>
    </row>
    <row r="16" spans="1:19" s="8" customFormat="1" ht="16.5" customHeight="1">
      <c r="A16" s="108" t="s">
        <v>23</v>
      </c>
      <c r="B16" s="53" t="s">
        <v>9</v>
      </c>
      <c r="C16" s="53" t="s">
        <v>1</v>
      </c>
      <c r="D16" s="89">
        <v>8457</v>
      </c>
      <c r="E16" s="97">
        <v>44213</v>
      </c>
      <c r="F16" s="97">
        <v>18186</v>
      </c>
      <c r="G16" s="97">
        <v>15046</v>
      </c>
      <c r="H16" s="97">
        <v>11996</v>
      </c>
      <c r="I16" s="98">
        <v>20349</v>
      </c>
      <c r="J16" s="101">
        <f>SUM(D16:I16)</f>
        <v>118247</v>
      </c>
      <c r="K16" s="98"/>
      <c r="L16" s="97">
        <v>11546</v>
      </c>
      <c r="M16" s="97"/>
      <c r="N16" s="97"/>
      <c r="O16" s="97"/>
      <c r="P16" s="98"/>
      <c r="Q16" s="31">
        <f>SUM(K16:P16)</f>
        <v>11546</v>
      </c>
      <c r="R16" s="27">
        <f>J16+Q16</f>
        <v>129793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774696</v>
      </c>
      <c r="E17" s="97">
        <v>4177726</v>
      </c>
      <c r="F17" s="97">
        <v>1707178</v>
      </c>
      <c r="G17" s="97">
        <v>1375364</v>
      </c>
      <c r="H17" s="97">
        <v>1057015</v>
      </c>
      <c r="I17" s="98">
        <v>1924821</v>
      </c>
      <c r="J17" s="101">
        <f>SUM(D17:I17)</f>
        <v>11016800</v>
      </c>
      <c r="K17" s="100"/>
      <c r="L17" s="103">
        <v>1113945</v>
      </c>
      <c r="M17" s="103"/>
      <c r="N17" s="103"/>
      <c r="O17" s="103"/>
      <c r="P17" s="100"/>
      <c r="Q17" s="31">
        <f>SUM(K17:P17)</f>
        <v>1113945</v>
      </c>
      <c r="R17" s="27">
        <f>J17+Q17</f>
        <v>12130745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8" ref="D18:I18">IF(OR(D16=0,D17=0)," ",D17/D16*1000)</f>
        <v>91604.1149343739</v>
      </c>
      <c r="E18" s="15">
        <f t="shared" si="8"/>
        <v>94490.89634270463</v>
      </c>
      <c r="F18" s="15">
        <f t="shared" si="8"/>
        <v>93873.19916419224</v>
      </c>
      <c r="G18" s="15">
        <f t="shared" si="8"/>
        <v>91410.60747042405</v>
      </c>
      <c r="H18" s="15">
        <f t="shared" si="8"/>
        <v>88113.95465155052</v>
      </c>
      <c r="I18" s="99">
        <f t="shared" si="8"/>
        <v>94590.44670499778</v>
      </c>
      <c r="J18" s="32">
        <f aca="true" t="shared" si="9" ref="J18:P18">IF(OR(J16=0,J17=0)," ",J17/J16*1000)</f>
        <v>93167.6913579203</v>
      </c>
      <c r="K18" s="99" t="str">
        <f t="shared" si="9"/>
        <v> </v>
      </c>
      <c r="L18" s="15">
        <f t="shared" si="9"/>
        <v>96478.8671401351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>
        <f>IF(OR(Q16=0,Q17=0)," ",(Q17/Q16)*1000)</f>
        <v>96478.8671401351</v>
      </c>
      <c r="R18" s="28">
        <f>IF(OR(R16=0,R17=0)," ",(R17/R16)*1000)</f>
        <v>93462.2437265492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/>
      <c r="E19" s="97"/>
      <c r="F19" s="97"/>
      <c r="G19" s="97">
        <v>22103</v>
      </c>
      <c r="H19" s="97"/>
      <c r="I19" s="98">
        <v>17194</v>
      </c>
      <c r="J19" s="101">
        <f>SUM(D19:I19)</f>
        <v>39297</v>
      </c>
      <c r="K19" s="98">
        <v>12097</v>
      </c>
      <c r="L19" s="97">
        <v>15340</v>
      </c>
      <c r="M19" s="97"/>
      <c r="N19" s="97"/>
      <c r="O19" s="97"/>
      <c r="P19" s="98"/>
      <c r="Q19" s="31">
        <f>SUM(K19:P19)</f>
        <v>27437</v>
      </c>
      <c r="R19" s="27">
        <f>J19+Q19</f>
        <v>66734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/>
      <c r="E20" s="97"/>
      <c r="F20" s="97"/>
      <c r="G20" s="97">
        <v>2094030</v>
      </c>
      <c r="H20" s="97"/>
      <c r="I20" s="98">
        <v>1545305</v>
      </c>
      <c r="J20" s="101">
        <f>SUM(D20:I20)</f>
        <v>3639335</v>
      </c>
      <c r="K20" s="100">
        <v>1120173</v>
      </c>
      <c r="L20" s="103">
        <v>1243385</v>
      </c>
      <c r="M20" s="103"/>
      <c r="N20" s="103"/>
      <c r="O20" s="103"/>
      <c r="P20" s="100"/>
      <c r="Q20" s="31">
        <f>SUM(K20:P20)</f>
        <v>2363558</v>
      </c>
      <c r="R20" s="27">
        <f>J20+Q20</f>
        <v>6002893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>
        <f t="shared" si="10"/>
        <v>94739.62810478215</v>
      </c>
      <c r="H21" s="15" t="str">
        <f t="shared" si="10"/>
        <v> </v>
      </c>
      <c r="I21" s="99">
        <f t="shared" si="10"/>
        <v>89874.66558101663</v>
      </c>
      <c r="J21" s="32">
        <f aca="true" t="shared" si="11" ref="J21:P21">IF(OR(J19=0,J20=0)," ",J20/J19*1000)</f>
        <v>92611.01356337633</v>
      </c>
      <c r="K21" s="99">
        <f t="shared" si="11"/>
        <v>92599.23948086302</v>
      </c>
      <c r="L21" s="15">
        <f t="shared" si="11"/>
        <v>81055.08474576271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>
        <f>IF(OR(Q19=0,Q20=0)," ",(Q20/Q19)*1000)</f>
        <v>86144.91380252942</v>
      </c>
      <c r="R21" s="28">
        <f>IF(OR(R19=0,R20=0)," ",(R20/R19)*1000)</f>
        <v>89952.54293163905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3"/>
      <c r="M23" s="103"/>
      <c r="N23" s="103"/>
      <c r="O23" s="103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 aca="true" t="shared" si="13" ref="J24:P24">IF(OR(J22=0,J23=0)," ",J23/J22*1000)</f>
        <v> </v>
      </c>
      <c r="K24" s="99" t="str">
        <f t="shared" si="13"/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22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3"/>
      <c r="M26" s="103"/>
      <c r="N26" s="103"/>
      <c r="O26" s="103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 aca="true" t="shared" si="15" ref="J27:P27">IF(OR(J25=0,J26=0)," ",J26/J25*1000)</f>
        <v> </v>
      </c>
      <c r="K27" s="99" t="str">
        <f t="shared" si="15"/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3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10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101">
        <f>SUM(D29:I29)</f>
        <v>0</v>
      </c>
      <c r="K29" s="100"/>
      <c r="L29" s="103"/>
      <c r="M29" s="103"/>
      <c r="N29" s="103"/>
      <c r="O29" s="103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 aca="true" t="shared" si="17" ref="J30:P30">IF(OR(J28=0,J29=0)," ",J29/J28*1000)</f>
        <v> </v>
      </c>
      <c r="K30" s="99" t="str">
        <f t="shared" si="17"/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08" t="s">
        <v>52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3"/>
      <c r="M32" s="103"/>
      <c r="N32" s="103"/>
      <c r="O32" s="103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 aca="true" t="shared" si="19" ref="J33:P33">IF(OR(J31=0,J32=0)," ",J32/J31*1000)</f>
        <v> </v>
      </c>
      <c r="K33" s="99" t="str">
        <f t="shared" si="19"/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3"/>
    </row>
    <row r="34" spans="1:19" s="8" customFormat="1" ht="16.5" customHeight="1">
      <c r="A34" s="108" t="s">
        <v>51</v>
      </c>
      <c r="B34" s="53" t="s">
        <v>9</v>
      </c>
      <c r="C34" s="53" t="s">
        <v>1</v>
      </c>
      <c r="D34" s="89"/>
      <c r="E34" s="97"/>
      <c r="F34" s="97"/>
      <c r="G34" s="97"/>
      <c r="H34" s="97">
        <v>43046</v>
      </c>
      <c r="I34" s="98">
        <v>12100</v>
      </c>
      <c r="J34" s="101">
        <f>SUM(D34:I34)</f>
        <v>55146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55146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/>
      <c r="E35" s="97"/>
      <c r="F35" s="97"/>
      <c r="G35" s="97"/>
      <c r="H35" s="97">
        <v>3818159</v>
      </c>
      <c r="I35" s="98">
        <v>1099783</v>
      </c>
      <c r="J35" s="101">
        <f>SUM(D35:I35)</f>
        <v>4917942</v>
      </c>
      <c r="K35" s="100"/>
      <c r="L35" s="103"/>
      <c r="M35" s="103"/>
      <c r="N35" s="103"/>
      <c r="O35" s="103"/>
      <c r="P35" s="100"/>
      <c r="Q35" s="31">
        <f>SUM(K35:P35)</f>
        <v>0</v>
      </c>
      <c r="R35" s="27">
        <f>J35+Q35</f>
        <v>4917942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>
        <f t="shared" si="20"/>
        <v>88699.5075036008</v>
      </c>
      <c r="I36" s="99">
        <f t="shared" si="20"/>
        <v>90891.15702479339</v>
      </c>
      <c r="J36" s="32">
        <f aca="true" t="shared" si="21" ref="J36:P36">IF(OR(J34=0,J35=0)," ",J35/J34*1000)</f>
        <v>89180.39386356217</v>
      </c>
      <c r="K36" s="99" t="str">
        <f t="shared" si="21"/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",(Q35/Q34)*1000)</f>
        <v> </v>
      </c>
      <c r="R36" s="28">
        <f>IF(OR(R34=0,R35=0)," ",(R35/R34)*1000)</f>
        <v>89180.39386356217</v>
      </c>
      <c r="S36" s="13"/>
    </row>
    <row r="37" spans="1:19" s="8" customFormat="1" ht="16.5" customHeight="1">
      <c r="A37" s="108" t="s">
        <v>11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3"/>
      <c r="M38" s="103"/>
      <c r="N38" s="103"/>
      <c r="O38" s="103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 aca="true" t="shared" si="23" ref="J39:P39">IF(OR(J37=0,J38=0)," ",J38/J37*1000)</f>
        <v> </v>
      </c>
      <c r="K39" s="99" t="str">
        <f t="shared" si="23"/>
        <v> 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3"/>
    </row>
    <row r="40" spans="1:19" s="8" customFormat="1" ht="16.5" customHeight="1">
      <c r="A40" s="108" t="s">
        <v>50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10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/>
      <c r="G41" s="97"/>
      <c r="H41" s="97"/>
      <c r="I41" s="98"/>
      <c r="J41" s="101">
        <f>SUM(D41:I41)</f>
        <v>0</v>
      </c>
      <c r="K41" s="100"/>
      <c r="L41" s="103"/>
      <c r="M41" s="103"/>
      <c r="N41" s="103"/>
      <c r="O41" s="103"/>
      <c r="P41" s="100"/>
      <c r="Q41" s="31">
        <f>SUM(K41:P41)</f>
        <v>0</v>
      </c>
      <c r="R41" s="27">
        <f>J41+Q41</f>
        <v>0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 t="str">
        <f t="shared" si="24"/>
        <v> </v>
      </c>
      <c r="J42" s="32" t="str">
        <f aca="true" t="shared" si="25" ref="J42:P42">IF(OR(J40=0,J41=0)," ",J41/J40*1000)</f>
        <v> </v>
      </c>
      <c r="K42" s="99" t="str">
        <f t="shared" si="25"/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/>
      <c r="F43" s="97"/>
      <c r="G43" s="97"/>
      <c r="H43" s="97"/>
      <c r="I43" s="98"/>
      <c r="J43" s="101">
        <f>SUM(D43:I43)</f>
        <v>0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/>
      <c r="F44" s="97"/>
      <c r="G44" s="97"/>
      <c r="H44" s="97"/>
      <c r="I44" s="98"/>
      <c r="J44" s="101">
        <f>SUM(D44:I44)</f>
        <v>0</v>
      </c>
      <c r="K44" s="100"/>
      <c r="L44" s="103"/>
      <c r="M44" s="103"/>
      <c r="N44" s="103"/>
      <c r="O44" s="103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 t="str">
        <f t="shared" si="26"/>
        <v> 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 t="str">
        <f aca="true" t="shared" si="27" ref="J45:P45">IF(OR(J43=0,J44=0)," ",J44/J43*1000)</f>
        <v> </v>
      </c>
      <c r="K45" s="99" t="str">
        <f t="shared" si="27"/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",(Q44/Q43)*1000)</f>
        <v> </v>
      </c>
      <c r="R45" s="28" t="str">
        <f>IF(OR(R43=0,R44=0)," ",(R44/R43)*1000)</f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05">
        <f>D4+D7+D10+D13+D16+D19+D22+D25+D28+D31+D34+D37+D40+D43</f>
        <v>43328</v>
      </c>
      <c r="E46" s="106">
        <f>E4+E7+E10+E13+E16+E19+E22+E25+E28+E31+E34+E37+E40+E43</f>
        <v>79404</v>
      </c>
      <c r="F46" s="17">
        <f aca="true" t="shared" si="28" ref="F46:I47">F4+F7+F10+F13+F16+F19+F22+F25+F28+F31+F34+F37+F40+F43</f>
        <v>81695</v>
      </c>
      <c r="G46" s="17">
        <f t="shared" si="28"/>
        <v>101363</v>
      </c>
      <c r="H46" s="17">
        <f t="shared" si="28"/>
        <v>102970</v>
      </c>
      <c r="I46" s="26">
        <f t="shared" si="28"/>
        <v>91371</v>
      </c>
      <c r="J46" s="34">
        <f>SUM(D46:I46)</f>
        <v>500131</v>
      </c>
      <c r="K46" s="30">
        <f aca="true" t="shared" si="29" ref="K46:P47">K4+K7+K10+K13+K16+K19+K22+K25+K28+K31+K34+K37+K40+K43</f>
        <v>40643</v>
      </c>
      <c r="L46" s="17">
        <f t="shared" si="29"/>
        <v>26886</v>
      </c>
      <c r="M46" s="17">
        <f t="shared" si="29"/>
        <v>0</v>
      </c>
      <c r="N46" s="17">
        <f t="shared" si="29"/>
        <v>0</v>
      </c>
      <c r="O46" s="17">
        <f t="shared" si="29"/>
        <v>0</v>
      </c>
      <c r="P46" s="26">
        <f t="shared" si="29"/>
        <v>0</v>
      </c>
      <c r="Q46" s="34">
        <f>SUM(K46:P46)</f>
        <v>67529</v>
      </c>
      <c r="R46" s="30">
        <f>J46+Q46</f>
        <v>567660</v>
      </c>
    </row>
    <row r="47" spans="1:18" ht="16.5" customHeight="1">
      <c r="A47" s="112"/>
      <c r="B47" s="53" t="s">
        <v>10</v>
      </c>
      <c r="C47" s="53" t="s">
        <v>2</v>
      </c>
      <c r="D47" s="105">
        <f>D5+D8+D11+D14+D17+D20+D23+D26+D29+D32+D35+D38+D41+D44</f>
        <v>4018003</v>
      </c>
      <c r="E47" s="107">
        <f>E5+E8+E11+E14+E17+E20+E23+E26+E29+E32+E35+E38+E41+E44</f>
        <v>7473474</v>
      </c>
      <c r="F47" s="16">
        <f t="shared" si="28"/>
        <v>7606613</v>
      </c>
      <c r="G47" s="16">
        <f t="shared" si="28"/>
        <v>9518722</v>
      </c>
      <c r="H47" s="16">
        <f t="shared" si="28"/>
        <v>9344727</v>
      </c>
      <c r="I47" s="25">
        <f t="shared" si="28"/>
        <v>8412470</v>
      </c>
      <c r="J47" s="33">
        <f>SUM(D47:I47)</f>
        <v>46374009</v>
      </c>
      <c r="K47" s="29">
        <f t="shared" si="29"/>
        <v>3646951</v>
      </c>
      <c r="L47" s="16">
        <f t="shared" si="29"/>
        <v>2357330</v>
      </c>
      <c r="M47" s="16">
        <f t="shared" si="29"/>
        <v>0</v>
      </c>
      <c r="N47" s="16">
        <f t="shared" si="29"/>
        <v>0</v>
      </c>
      <c r="O47" s="16">
        <f t="shared" si="29"/>
        <v>0</v>
      </c>
      <c r="P47" s="25">
        <f t="shared" si="29"/>
        <v>0</v>
      </c>
      <c r="Q47" s="33">
        <f>SUM(K47:P47)</f>
        <v>6004281</v>
      </c>
      <c r="R47" s="29">
        <f>J47+Q47</f>
        <v>52378290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92734.5596381093</v>
      </c>
      <c r="E48" s="15">
        <f>IF(OR(E46=0,E47=0)," ",E47/E46*1000)</f>
        <v>94119.61614024483</v>
      </c>
      <c r="F48" s="15">
        <f aca="true" t="shared" si="30" ref="F48:Q48">IF(OR(F46=0,F47=0)," ",(F47/F46)*1000)</f>
        <v>93109.89656649734</v>
      </c>
      <c r="G48" s="15">
        <f t="shared" si="30"/>
        <v>93907.26399179189</v>
      </c>
      <c r="H48" s="15">
        <f t="shared" si="30"/>
        <v>90751.9374575119</v>
      </c>
      <c r="I48" s="24">
        <f t="shared" si="30"/>
        <v>92069.36555362205</v>
      </c>
      <c r="J48" s="32">
        <f t="shared" si="30"/>
        <v>92723.72438421134</v>
      </c>
      <c r="K48" s="28">
        <f t="shared" si="30"/>
        <v>89731.34365081317</v>
      </c>
      <c r="L48" s="15">
        <f t="shared" si="30"/>
        <v>87678.71754816633</v>
      </c>
      <c r="M48" s="15" t="str">
        <f t="shared" si="30"/>
        <v> </v>
      </c>
      <c r="N48" s="15" t="str">
        <f t="shared" si="30"/>
        <v> </v>
      </c>
      <c r="O48" s="15" t="str">
        <f t="shared" si="30"/>
        <v> </v>
      </c>
      <c r="P48" s="24" t="str">
        <f>IF(OR(P46=0,P47=0)," ",(P47/P46)*1000)</f>
        <v> </v>
      </c>
      <c r="Q48" s="32">
        <f t="shared" si="30"/>
        <v>88914.11097454427</v>
      </c>
      <c r="R48" s="28">
        <f>IF(OR(R46=0,R47=0)," ",(R47/R46)*1000)</f>
        <v>92270.53165627312</v>
      </c>
    </row>
    <row r="49" spans="1:18" ht="15.75" thickBot="1">
      <c r="A49" s="115" t="s">
        <v>13</v>
      </c>
      <c r="B49" s="116"/>
      <c r="C49" s="117"/>
      <c r="D49" s="37">
        <f>'総合計'!D49</f>
        <v>102.39</v>
      </c>
      <c r="E49" s="38">
        <f>'総合計'!E49</f>
        <v>102.11</v>
      </c>
      <c r="F49" s="38">
        <f>'総合計'!F49</f>
        <v>101.97</v>
      </c>
      <c r="G49" s="38">
        <f>'総合計'!G49</f>
        <v>101.73</v>
      </c>
      <c r="H49" s="38">
        <f>'総合計'!H49</f>
        <v>102.18</v>
      </c>
      <c r="I49" s="39">
        <f>'総合計'!I49</f>
        <v>104.85</v>
      </c>
      <c r="J49" s="40">
        <f>'総合計'!J49</f>
        <v>102.52</v>
      </c>
      <c r="K49" s="41">
        <f>'総合計'!K49</f>
        <v>108.27</v>
      </c>
      <c r="L49" s="38">
        <f>'総合計'!L49</f>
        <v>111.32</v>
      </c>
      <c r="M49" s="38">
        <f>'総合計'!M49</f>
        <v>0</v>
      </c>
      <c r="N49" s="38">
        <f>'総合計'!N49</f>
        <v>0</v>
      </c>
      <c r="O49" s="38">
        <f>'総合計'!O49</f>
        <v>0</v>
      </c>
      <c r="P49" s="39">
        <f>'総合計'!P49</f>
        <v>0</v>
      </c>
      <c r="Q49" s="40">
        <f>'総合計'!Q49</f>
        <v>0</v>
      </c>
      <c r="R49" s="42">
        <f>'総合計'!R49</f>
        <v>0</v>
      </c>
    </row>
    <row r="50" spans="1:11" ht="16.5">
      <c r="A50" s="96" t="str">
        <f>'総合計'!A59</f>
        <v>※4月～10月は確報値。11月は速報値。確報値速報値は修正される可能性があります</v>
      </c>
      <c r="B50" s="3"/>
      <c r="C50" s="3"/>
      <c r="K50" s="100"/>
    </row>
    <row r="51" spans="1:11" ht="12.75">
      <c r="A51" s="3"/>
      <c r="B51" s="3"/>
      <c r="C51" s="3"/>
      <c r="K51" s="102" t="str">
        <f>IF(OR(K49=0,K50=0)," ",K50/K49*1000)</f>
        <v> </v>
      </c>
    </row>
    <row r="52" spans="1:11" ht="12.75">
      <c r="A52" s="3"/>
      <c r="B52" s="3"/>
      <c r="C52" s="3"/>
      <c r="K52" s="98"/>
    </row>
    <row r="53" ht="12.75">
      <c r="K53" s="100"/>
    </row>
    <row r="54" ht="12.75">
      <c r="K54" s="102" t="str">
        <f>IF(OR(K52=0,K53=0)," ",K53/K52*1000)</f>
        <v> </v>
      </c>
    </row>
    <row r="59" ht="17.25" customHeight="1"/>
  </sheetData>
  <sheetProtection/>
  <mergeCells count="17">
    <mergeCell ref="A46:A48"/>
    <mergeCell ref="A49:C49"/>
    <mergeCell ref="A13:A15"/>
    <mergeCell ref="A16:A18"/>
    <mergeCell ref="A19:A21"/>
    <mergeCell ref="A22:A24"/>
    <mergeCell ref="A43:A45"/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2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2012-08-01T01:31:51Z</cp:lastPrinted>
  <dcterms:created xsi:type="dcterms:W3CDTF">1998-08-05T13:54:29Z</dcterms:created>
  <dcterms:modified xsi:type="dcterms:W3CDTF">2014-12-25T05:51:38Z</dcterms:modified>
  <cp:category/>
  <cp:version/>
  <cp:contentType/>
  <cp:contentStatus/>
</cp:coreProperties>
</file>