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615" activeTab="0"/>
  </bookViews>
  <sheets>
    <sheet name="価格フロー" sheetId="1" r:id="rId1"/>
  </sheets>
  <definedNames>
    <definedName name="__123Graph_A" hidden="1">'価格フロー'!#REF!</definedName>
    <definedName name="__123Graph_B" hidden="1">'価格フロー'!#REF!</definedName>
    <definedName name="__123Graph_C" hidden="1">'価格フロー'!#REF!</definedName>
    <definedName name="__123Graph_D" hidden="1">'価格フロー'!#REF!</definedName>
    <definedName name="__123Graph_E" hidden="1">'価格フロー'!#REF!</definedName>
    <definedName name="__123Graph_F" hidden="1">'価格フロー'!#REF!</definedName>
    <definedName name="__123Graph_X" hidden="1">'価格フロー'!#REF!</definedName>
    <definedName name="_Regression_Int" localSheetId="0" hidden="1">1</definedName>
    <definedName name="_xlnm.Print_Area" localSheetId="0">'価格フロー'!$A$1:$Z$49</definedName>
    <definedName name="Print_Area_MI" localSheetId="0">'価格フロー'!$A$1:$Z$45</definedName>
    <definedName name="更改">'価格フロー'!#REF!</definedName>
  </definedNames>
  <calcPr fullCalcOnLoad="1"/>
</workbook>
</file>

<file path=xl/sharedStrings.xml><?xml version="1.0" encoding="utf-8"?>
<sst xmlns="http://schemas.openxmlformats.org/spreadsheetml/2006/main" count="93" uniqueCount="62">
  <si>
    <t>一般用</t>
  </si>
  <si>
    <t>原料用</t>
  </si>
  <si>
    <t>単位</t>
  </si>
  <si>
    <t>$/t</t>
  </si>
  <si>
    <t>為替レート</t>
  </si>
  <si>
    <t>サウジ→→→輸入業者</t>
  </si>
  <si>
    <t>産ガス国→→→輸入業者</t>
  </si>
  <si>
    <t>卸売業者→→→小売業者</t>
  </si>
  <si>
    <t>卸売価格</t>
  </si>
  <si>
    <t>小売価格</t>
  </si>
  <si>
    <t>小売業者→→→最終消費者</t>
  </si>
  <si>
    <r>
      <t>自動車用</t>
    </r>
    <r>
      <rPr>
        <sz val="14"/>
        <color indexed="12"/>
        <rFont val="Arial"/>
        <family val="2"/>
      </rPr>
      <t xml:space="preserve"> </t>
    </r>
    <r>
      <rPr>
        <sz val="14"/>
        <color indexed="12"/>
        <rFont val="ＭＳ ゴシック"/>
        <family val="3"/>
      </rPr>
      <t>（東京のタクシー）</t>
    </r>
  </si>
  <si>
    <r>
      <t>円</t>
    </r>
    <r>
      <rPr>
        <sz val="12"/>
        <color indexed="12"/>
        <rFont val="Arial"/>
        <family val="2"/>
      </rPr>
      <t>/t</t>
    </r>
  </si>
  <si>
    <r>
      <t>円</t>
    </r>
    <r>
      <rPr>
        <sz val="12"/>
        <color indexed="12"/>
        <rFont val="Arial"/>
        <family val="2"/>
      </rPr>
      <t>/Kg</t>
    </r>
  </si>
  <si>
    <r>
      <t>円</t>
    </r>
    <r>
      <rPr>
        <sz val="12"/>
        <color indexed="12"/>
        <rFont val="Arial"/>
        <family val="2"/>
      </rPr>
      <t>/10m</t>
    </r>
    <r>
      <rPr>
        <vertAlign val="superscript"/>
        <sz val="12"/>
        <color indexed="12"/>
        <rFont val="Arial"/>
        <family val="2"/>
      </rPr>
      <t>3</t>
    </r>
  </si>
  <si>
    <r>
      <t>円</t>
    </r>
    <r>
      <rPr>
        <sz val="12"/>
        <color indexed="12"/>
        <rFont val="Arial"/>
        <family val="2"/>
      </rPr>
      <t>/kg</t>
    </r>
  </si>
  <si>
    <r>
      <t>円</t>
    </r>
    <r>
      <rPr>
        <sz val="12"/>
        <color indexed="12"/>
        <rFont val="Arial"/>
        <family val="2"/>
      </rPr>
      <t>/$</t>
    </r>
  </si>
  <si>
    <t>出所）</t>
  </si>
  <si>
    <t>プロパン</t>
  </si>
  <si>
    <t>プロパン</t>
  </si>
  <si>
    <t>ブタン</t>
  </si>
  <si>
    <t>ブタン</t>
  </si>
  <si>
    <t>プロパン又はブタン</t>
  </si>
  <si>
    <t>総合計</t>
  </si>
  <si>
    <r>
      <t>円</t>
    </r>
    <r>
      <rPr>
        <sz val="12"/>
        <color indexed="12"/>
        <rFont val="Arial"/>
        <family val="2"/>
      </rPr>
      <t>/</t>
    </r>
    <r>
      <rPr>
        <sz val="12"/>
        <color indexed="12"/>
        <rFont val="ＭＳ ゴシック"/>
        <family val="3"/>
      </rPr>
      <t>ℓ</t>
    </r>
  </si>
  <si>
    <t>卸売価格：日本経済新聞社「週間商品市況｣</t>
  </si>
  <si>
    <t>為替レート：石油連盟</t>
  </si>
  <si>
    <t>家庭用 （東京）</t>
  </si>
  <si>
    <r>
      <rPr>
        <b/>
        <sz val="24"/>
        <rFont val="HGSｺﾞｼｯｸE"/>
        <family val="3"/>
      </rPr>
      <t>流通段階における</t>
    </r>
    <r>
      <rPr>
        <b/>
        <sz val="24"/>
        <rFont val="Arial"/>
        <family val="2"/>
      </rPr>
      <t>LP</t>
    </r>
    <r>
      <rPr>
        <b/>
        <sz val="24"/>
        <rFont val="HGSｺﾞｼｯｸE"/>
        <family val="3"/>
      </rPr>
      <t>ガス価格の推移</t>
    </r>
  </si>
  <si>
    <t>2月</t>
  </si>
  <si>
    <t>FOB価格</t>
  </si>
  <si>
    <t>CIF価格</t>
  </si>
  <si>
    <r>
      <t>CIF価格：財務省「貿易統計」</t>
    </r>
  </si>
  <si>
    <t>FOB価格：サウジアラビアCP（Contract Price）</t>
  </si>
  <si>
    <t>小売価格（自動車用）：一般社団法人 東京ハイヤー･タクシー協会「月別燃料購入価格表」(税込)</t>
  </si>
  <si>
    <t xml:space="preserve">      　※自動車用小売価格は、東京23区における法人タクシーのオートガススタンド及び自家用スタンドからの燃料仕入購入価格（一般小売価格とは異なる）。</t>
  </si>
  <si>
    <t>小売価格（家庭用）：総務省統計局「小売物価統計」(税込)</t>
  </si>
  <si>
    <t>7月</t>
  </si>
  <si>
    <t>8月</t>
  </si>
  <si>
    <t>9月</t>
  </si>
  <si>
    <t>10月</t>
  </si>
  <si>
    <t>11月</t>
  </si>
  <si>
    <t>12月</t>
  </si>
  <si>
    <t>3月</t>
  </si>
  <si>
    <t>4月</t>
  </si>
  <si>
    <t>5月</t>
  </si>
  <si>
    <t>6月</t>
  </si>
  <si>
    <r>
      <t>11</t>
    </r>
    <r>
      <rPr>
        <sz val="14"/>
        <color indexed="12"/>
        <rFont val="ＭＳ Ｐゴシック"/>
        <family val="3"/>
      </rPr>
      <t>月</t>
    </r>
  </si>
  <si>
    <r>
      <t>12</t>
    </r>
    <r>
      <rPr>
        <sz val="14"/>
        <color indexed="12"/>
        <rFont val="ＭＳ Ｐゴシック"/>
        <family val="3"/>
      </rPr>
      <t>月</t>
    </r>
  </si>
  <si>
    <r>
      <t>3</t>
    </r>
    <r>
      <rPr>
        <sz val="14"/>
        <color indexed="12"/>
        <rFont val="ＭＳ Ｐゴシック"/>
        <family val="3"/>
      </rPr>
      <t>月</t>
    </r>
  </si>
  <si>
    <r>
      <t>4</t>
    </r>
    <r>
      <rPr>
        <sz val="14"/>
        <color indexed="12"/>
        <rFont val="ＭＳ Ｐゴシック"/>
        <family val="3"/>
      </rPr>
      <t>月</t>
    </r>
  </si>
  <si>
    <r>
      <t>5</t>
    </r>
    <r>
      <rPr>
        <sz val="14"/>
        <color indexed="12"/>
        <rFont val="ＭＳ Ｐゴシック"/>
        <family val="3"/>
      </rPr>
      <t>月</t>
    </r>
  </si>
  <si>
    <r>
      <t>2008</t>
    </r>
    <r>
      <rPr>
        <sz val="14"/>
        <color indexed="12"/>
        <rFont val="ＭＳ ゴシック"/>
        <family val="3"/>
      </rPr>
      <t>年</t>
    </r>
  </si>
  <si>
    <r>
      <t>2009</t>
    </r>
    <r>
      <rPr>
        <sz val="14"/>
        <color indexed="12"/>
        <rFont val="ＭＳ ゴシック"/>
        <family val="3"/>
      </rPr>
      <t>年</t>
    </r>
  </si>
  <si>
    <r>
      <t>2010</t>
    </r>
    <r>
      <rPr>
        <sz val="14"/>
        <color indexed="12"/>
        <rFont val="ＭＳ ゴシック"/>
        <family val="3"/>
      </rPr>
      <t>年</t>
    </r>
  </si>
  <si>
    <r>
      <t>2011</t>
    </r>
    <r>
      <rPr>
        <sz val="14"/>
        <color indexed="12"/>
        <rFont val="ＭＳ ゴシック"/>
        <family val="3"/>
      </rPr>
      <t>年</t>
    </r>
  </si>
  <si>
    <r>
      <t>2012</t>
    </r>
    <r>
      <rPr>
        <sz val="14"/>
        <color indexed="12"/>
        <rFont val="ＭＳ ゴシック"/>
        <family val="3"/>
      </rPr>
      <t>年</t>
    </r>
  </si>
  <si>
    <r>
      <t>2008</t>
    </r>
    <r>
      <rPr>
        <sz val="14"/>
        <color indexed="12"/>
        <rFont val="ＭＳ Ｐゴシック"/>
        <family val="3"/>
      </rPr>
      <t>年度</t>
    </r>
  </si>
  <si>
    <r>
      <t>2009</t>
    </r>
    <r>
      <rPr>
        <sz val="14"/>
        <color indexed="12"/>
        <rFont val="ＭＳ Ｐゴシック"/>
        <family val="3"/>
      </rPr>
      <t>年度</t>
    </r>
  </si>
  <si>
    <r>
      <t>2010</t>
    </r>
    <r>
      <rPr>
        <sz val="14"/>
        <color indexed="12"/>
        <rFont val="ＭＳ Ｐゴシック"/>
        <family val="3"/>
      </rPr>
      <t>年度</t>
    </r>
  </si>
  <si>
    <r>
      <t>2011</t>
    </r>
    <r>
      <rPr>
        <sz val="14"/>
        <color indexed="12"/>
        <rFont val="ＭＳ Ｐゴシック"/>
        <family val="3"/>
      </rPr>
      <t>年度</t>
    </r>
  </si>
  <si>
    <r>
      <t>2012</t>
    </r>
    <r>
      <rPr>
        <sz val="14"/>
        <color indexed="12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</si>
</sst>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"/>
    <numFmt numFmtId="178" formatCode="#,##0.0;\-#,##0.0"/>
    <numFmt numFmtId="179" formatCode="0.0_);[Red]\(0.0\)"/>
    <numFmt numFmtId="180" formatCode="0.00000"/>
    <numFmt numFmtId="181" formatCode="0.000000"/>
    <numFmt numFmtId="182" formatCode="0.0000"/>
    <numFmt numFmtId="183" formatCode="0.000"/>
    <numFmt numFmtId="184" formatCode="#,##0.0;[Red]\-#,##0.0"/>
    <numFmt numFmtId="185" formatCode="yyyy/m/d\ "/>
    <numFmt numFmtId="186" formatCode="yyyy&quot;年&quot;m&quot;月&quot;d&quot;日&quot;;@"/>
    <numFmt numFmtId="187" formatCode="&quot;平&quot;&quot;成&quot;&quot;“&quot;yy&quot;年&quot;m&quot;月&quot;d&quot;日&quot;;@"/>
    <numFmt numFmtId="188" formatCode="&quot;平&quot;&quot;成&quot;&quot;“&quot;yy&quot;年&quot;m&quot;月&quot;d&quot;日&quot;;"/>
    <numFmt numFmtId="189" formatCode="&quot;yy&quot;&quot;年&quot;&quot;m&quot;&quot;月&quot;&quot;d&quot;"/>
    <numFmt numFmtId="190" formatCode="[$-411]ge\.m\.d;@"/>
  </numFmts>
  <fonts count="57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Arial"/>
      <family val="2"/>
    </font>
    <font>
      <sz val="14"/>
      <color indexed="12"/>
      <name val="ＭＳ ゴシック"/>
      <family val="3"/>
    </font>
    <font>
      <sz val="14"/>
      <color indexed="12"/>
      <name val="Arial"/>
      <family val="2"/>
    </font>
    <font>
      <sz val="14"/>
      <color indexed="12"/>
      <name val="ＭＳ Ｐゴシック"/>
      <family val="3"/>
    </font>
    <font>
      <b/>
      <sz val="16"/>
      <name val="Arial"/>
      <family val="2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color indexed="12"/>
      <name val="ＭＳ ゴシック"/>
      <family val="3"/>
    </font>
    <font>
      <sz val="12"/>
      <color indexed="12"/>
      <name val="Arial"/>
      <family val="2"/>
    </font>
    <font>
      <vertAlign val="superscript"/>
      <sz val="12"/>
      <color indexed="12"/>
      <name val="Arial"/>
      <family val="2"/>
    </font>
    <font>
      <sz val="13"/>
      <color indexed="12"/>
      <name val="ＭＳ Ｐゴシック"/>
      <family val="3"/>
    </font>
    <font>
      <sz val="12"/>
      <name val="Arial"/>
      <family val="2"/>
    </font>
    <font>
      <sz val="12"/>
      <name val="ＭＳ ゴシック"/>
      <family val="3"/>
    </font>
    <font>
      <sz val="12"/>
      <color indexed="12"/>
      <name val="ＭＳ Ｐゴシック"/>
      <family val="3"/>
    </font>
    <font>
      <b/>
      <sz val="24"/>
      <name val="HGSｺﾞｼｯｸE"/>
      <family val="3"/>
    </font>
    <font>
      <sz val="16"/>
      <name val="ＭＳ ゴシック"/>
      <family val="3"/>
    </font>
    <font>
      <sz val="12"/>
      <name val="ＭＳ Ｐゴシック"/>
      <family val="3"/>
    </font>
    <font>
      <b/>
      <sz val="24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medium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medium"/>
      <top style="hair"/>
      <bottom style="thin"/>
    </border>
    <border>
      <left style="medium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medium"/>
      <top style="thin"/>
      <bottom style="hair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90" fontId="0" fillId="0" borderId="10" xfId="0" applyNumberFormat="1" applyBorder="1" applyAlignment="1">
      <alignment horizontal="center"/>
    </xf>
    <xf numFmtId="2" fontId="2" fillId="0" borderId="0" xfId="0" applyNumberFormat="1" applyFont="1" applyBorder="1" applyAlignment="1" applyProtection="1">
      <alignment vertical="center"/>
      <protection locked="0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>
      <alignment/>
    </xf>
    <xf numFmtId="0" fontId="9" fillId="33" borderId="17" xfId="0" applyFont="1" applyFill="1" applyBorder="1" applyAlignment="1" applyProtection="1">
      <alignment horizontal="center" vertical="center" shrinkToFit="1"/>
      <protection/>
    </xf>
    <xf numFmtId="0" fontId="9" fillId="33" borderId="10" xfId="0" applyFont="1" applyFill="1" applyBorder="1" applyAlignment="1" applyProtection="1">
      <alignment horizontal="center" vertical="center" shrinkToFit="1"/>
      <protection/>
    </xf>
    <xf numFmtId="0" fontId="8" fillId="33" borderId="13" xfId="0" applyFont="1" applyFill="1" applyBorder="1" applyAlignment="1" applyProtection="1">
      <alignment horizontal="center" vertical="center" shrinkToFit="1"/>
      <protection/>
    </xf>
    <xf numFmtId="0" fontId="8" fillId="33" borderId="10" xfId="0" applyFont="1" applyFill="1" applyBorder="1" applyAlignment="1" applyProtection="1">
      <alignment horizontal="center" vertical="center" shrinkToFit="1"/>
      <protection/>
    </xf>
    <xf numFmtId="0" fontId="8" fillId="33" borderId="22" xfId="0" applyFont="1" applyFill="1" applyBorder="1" applyAlignment="1" applyProtection="1">
      <alignment horizontal="center" vertical="center" shrinkToFit="1"/>
      <protection/>
    </xf>
    <xf numFmtId="0" fontId="8" fillId="33" borderId="17" xfId="0" applyFont="1" applyFill="1" applyBorder="1" applyAlignment="1" applyProtection="1">
      <alignment horizontal="center" vertical="center" shrinkToFit="1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right" vertical="center"/>
      <protection locked="0"/>
    </xf>
    <xf numFmtId="177" fontId="14" fillId="0" borderId="23" xfId="0" applyNumberFormat="1" applyFont="1" applyFill="1" applyBorder="1" applyAlignment="1" applyProtection="1">
      <alignment vertical="center"/>
      <protection locked="0"/>
    </xf>
    <xf numFmtId="177" fontId="14" fillId="0" borderId="24" xfId="0" applyNumberFormat="1" applyFont="1" applyFill="1" applyBorder="1" applyAlignment="1" applyProtection="1">
      <alignment vertical="center"/>
      <protection locked="0"/>
    </xf>
    <xf numFmtId="37" fontId="17" fillId="0" borderId="25" xfId="0" applyNumberFormat="1" applyFont="1" applyFill="1" applyBorder="1" applyAlignment="1" applyProtection="1">
      <alignment vertical="center"/>
      <protection locked="0"/>
    </xf>
    <xf numFmtId="37" fontId="17" fillId="0" borderId="26" xfId="0" applyNumberFormat="1" applyFont="1" applyFill="1" applyBorder="1" applyAlignment="1" applyProtection="1">
      <alignment vertical="center"/>
      <protection locked="0"/>
    </xf>
    <xf numFmtId="37" fontId="17" fillId="0" borderId="24" xfId="0" applyNumberFormat="1" applyFont="1" applyFill="1" applyBorder="1" applyAlignment="1" applyProtection="1">
      <alignment vertical="center"/>
      <protection locked="0"/>
    </xf>
    <xf numFmtId="37" fontId="17" fillId="0" borderId="27" xfId="0" applyNumberFormat="1" applyFont="1" applyFill="1" applyBorder="1" applyAlignment="1" applyProtection="1">
      <alignment vertical="center"/>
      <protection locked="0"/>
    </xf>
    <xf numFmtId="37" fontId="17" fillId="0" borderId="28" xfId="0" applyNumberFormat="1" applyFont="1" applyFill="1" applyBorder="1" applyAlignment="1" applyProtection="1">
      <alignment vertical="center"/>
      <protection/>
    </xf>
    <xf numFmtId="37" fontId="17" fillId="0" borderId="26" xfId="0" applyNumberFormat="1" applyFont="1" applyFill="1" applyBorder="1" applyAlignment="1" applyProtection="1">
      <alignment vertical="center"/>
      <protection/>
    </xf>
    <xf numFmtId="184" fontId="14" fillId="0" borderId="23" xfId="49" applyNumberFormat="1" applyFont="1" applyFill="1" applyBorder="1" applyAlignment="1" applyProtection="1">
      <alignment vertical="center"/>
      <protection locked="0"/>
    </xf>
    <xf numFmtId="184" fontId="14" fillId="0" borderId="24" xfId="49" applyNumberFormat="1" applyFont="1" applyFill="1" applyBorder="1" applyAlignment="1" applyProtection="1">
      <alignment vertical="center"/>
      <protection locked="0"/>
    </xf>
    <xf numFmtId="37" fontId="17" fillId="0" borderId="29" xfId="0" applyNumberFormat="1" applyFont="1" applyFill="1" applyBorder="1" applyAlignment="1" applyProtection="1">
      <alignment vertical="center"/>
      <protection locked="0"/>
    </xf>
    <xf numFmtId="177" fontId="14" fillId="0" borderId="28" xfId="0" applyNumberFormat="1" applyFont="1" applyFill="1" applyBorder="1" applyAlignment="1" applyProtection="1">
      <alignment vertical="center"/>
      <protection locked="0"/>
    </xf>
    <xf numFmtId="177" fontId="14" fillId="0" borderId="26" xfId="0" applyNumberFormat="1" applyFont="1" applyFill="1" applyBorder="1" applyAlignment="1" applyProtection="1">
      <alignment vertical="center"/>
      <protection locked="0"/>
    </xf>
    <xf numFmtId="178" fontId="14" fillId="0" borderId="23" xfId="0" applyNumberFormat="1" applyFont="1" applyFill="1" applyBorder="1" applyAlignment="1" applyProtection="1">
      <alignment vertical="center"/>
      <protection locked="0"/>
    </xf>
    <xf numFmtId="37" fontId="17" fillId="0" borderId="30" xfId="0" applyNumberFormat="1" applyFont="1" applyFill="1" applyBorder="1" applyAlignment="1" applyProtection="1">
      <alignment vertical="center"/>
      <protection locked="0"/>
    </xf>
    <xf numFmtId="38" fontId="14" fillId="0" borderId="26" xfId="49" applyFont="1" applyFill="1" applyBorder="1" applyAlignment="1" applyProtection="1">
      <alignment vertical="center"/>
      <protection locked="0"/>
    </xf>
    <xf numFmtId="177" fontId="14" fillId="0" borderId="30" xfId="0" applyNumberFormat="1" applyFont="1" applyFill="1" applyBorder="1" applyAlignment="1" applyProtection="1">
      <alignment vertical="center"/>
      <protection locked="0"/>
    </xf>
    <xf numFmtId="184" fontId="14" fillId="0" borderId="27" xfId="49" applyNumberFormat="1" applyFont="1" applyFill="1" applyBorder="1" applyAlignment="1" applyProtection="1">
      <alignment vertical="center"/>
      <protection locked="0"/>
    </xf>
    <xf numFmtId="2" fontId="14" fillId="0" borderId="31" xfId="0" applyNumberFormat="1" applyFont="1" applyFill="1" applyBorder="1" applyAlignment="1" applyProtection="1">
      <alignment vertical="center"/>
      <protection locked="0"/>
    </xf>
    <xf numFmtId="37" fontId="17" fillId="0" borderId="28" xfId="0" applyNumberFormat="1" applyFont="1" applyFill="1" applyBorder="1" applyAlignment="1" applyProtection="1">
      <alignment vertical="center"/>
      <protection locked="0"/>
    </xf>
    <xf numFmtId="177" fontId="14" fillId="0" borderId="27" xfId="0" applyNumberFormat="1" applyFont="1" applyFill="1" applyBorder="1" applyAlignment="1" applyProtection="1">
      <alignment vertical="center"/>
      <protection locked="0"/>
    </xf>
    <xf numFmtId="37" fontId="14" fillId="0" borderId="27" xfId="0" applyNumberFormat="1" applyFont="1" applyFill="1" applyBorder="1" applyAlignment="1" applyProtection="1">
      <alignment vertical="center"/>
      <protection locked="0"/>
    </xf>
    <xf numFmtId="2" fontId="14" fillId="0" borderId="30" xfId="0" applyNumberFormat="1" applyFont="1" applyFill="1" applyBorder="1" applyAlignment="1" applyProtection="1">
      <alignment vertical="center"/>
      <protection locked="0"/>
    </xf>
    <xf numFmtId="2" fontId="14" fillId="0" borderId="27" xfId="0" applyNumberFormat="1" applyFont="1" applyFill="1" applyBorder="1" applyAlignment="1" applyProtection="1">
      <alignment vertical="center"/>
      <protection locked="0"/>
    </xf>
    <xf numFmtId="37" fontId="17" fillId="0" borderId="32" xfId="0" applyNumberFormat="1" applyFont="1" applyFill="1" applyBorder="1" applyAlignment="1" applyProtection="1">
      <alignment vertical="center"/>
      <protection locked="0"/>
    </xf>
    <xf numFmtId="37" fontId="17" fillId="0" borderId="33" xfId="0" applyNumberFormat="1" applyFont="1" applyFill="1" applyBorder="1" applyAlignment="1" applyProtection="1">
      <alignment vertical="center"/>
      <protection locked="0"/>
    </xf>
    <xf numFmtId="37" fontId="17" fillId="0" borderId="34" xfId="0" applyNumberFormat="1" applyFont="1" applyFill="1" applyBorder="1" applyAlignment="1" applyProtection="1">
      <alignment vertical="center"/>
      <protection locked="0"/>
    </xf>
    <xf numFmtId="37" fontId="17" fillId="0" borderId="35" xfId="0" applyNumberFormat="1" applyFont="1" applyFill="1" applyBorder="1" applyAlignment="1" applyProtection="1">
      <alignment vertical="center"/>
      <protection locked="0"/>
    </xf>
    <xf numFmtId="37" fontId="17" fillId="0" borderId="36" xfId="0" applyNumberFormat="1" applyFont="1" applyFill="1" applyBorder="1" applyAlignment="1" applyProtection="1">
      <alignment vertical="center"/>
      <protection/>
    </xf>
    <xf numFmtId="184" fontId="14" fillId="0" borderId="37" xfId="49" applyNumberFormat="1" applyFont="1" applyFill="1" applyBorder="1" applyAlignment="1" applyProtection="1">
      <alignment vertical="center"/>
      <protection locked="0"/>
    </xf>
    <xf numFmtId="184" fontId="14" fillId="0" borderId="34" xfId="49" applyNumberFormat="1" applyFont="1" applyFill="1" applyBorder="1" applyAlignment="1" applyProtection="1">
      <alignment vertical="center"/>
      <protection locked="0"/>
    </xf>
    <xf numFmtId="37" fontId="17" fillId="0" borderId="38" xfId="0" applyNumberFormat="1" applyFont="1" applyFill="1" applyBorder="1" applyAlignment="1" applyProtection="1">
      <alignment vertical="center"/>
      <protection locked="0"/>
    </xf>
    <xf numFmtId="177" fontId="14" fillId="0" borderId="36" xfId="0" applyNumberFormat="1" applyFont="1" applyFill="1" applyBorder="1" applyAlignment="1" applyProtection="1">
      <alignment vertical="center"/>
      <protection locked="0"/>
    </xf>
    <xf numFmtId="177" fontId="14" fillId="0" borderId="33" xfId="0" applyNumberFormat="1" applyFont="1" applyFill="1" applyBorder="1" applyAlignment="1" applyProtection="1">
      <alignment vertical="center"/>
      <protection locked="0"/>
    </xf>
    <xf numFmtId="178" fontId="14" fillId="0" borderId="37" xfId="0" applyNumberFormat="1" applyFont="1" applyFill="1" applyBorder="1" applyAlignment="1" applyProtection="1">
      <alignment vertical="center"/>
      <protection locked="0"/>
    </xf>
    <xf numFmtId="37" fontId="17" fillId="0" borderId="39" xfId="0" applyNumberFormat="1" applyFont="1" applyFill="1" applyBorder="1" applyAlignment="1" applyProtection="1">
      <alignment vertical="center"/>
      <protection locked="0"/>
    </xf>
    <xf numFmtId="37" fontId="14" fillId="0" borderId="33" xfId="0" applyNumberFormat="1" applyFont="1" applyFill="1" applyBorder="1" applyAlignment="1" applyProtection="1">
      <alignment vertical="center"/>
      <protection locked="0"/>
    </xf>
    <xf numFmtId="2" fontId="14" fillId="0" borderId="39" xfId="0" applyNumberFormat="1" applyFont="1" applyFill="1" applyBorder="1" applyAlignment="1" applyProtection="1">
      <alignment vertical="center"/>
      <protection locked="0"/>
    </xf>
    <xf numFmtId="2" fontId="14" fillId="0" borderId="40" xfId="0" applyNumberFormat="1" applyFont="1" applyFill="1" applyBorder="1" applyAlignment="1" applyProtection="1">
      <alignment vertical="center"/>
      <protection locked="0"/>
    </xf>
    <xf numFmtId="2" fontId="14" fillId="0" borderId="41" xfId="0" applyNumberFormat="1" applyFont="1" applyFill="1" applyBorder="1" applyAlignment="1" applyProtection="1">
      <alignment vertical="center"/>
      <protection locked="0"/>
    </xf>
    <xf numFmtId="55" fontId="8" fillId="0" borderId="42" xfId="0" applyNumberFormat="1" applyFont="1" applyFill="1" applyBorder="1" applyAlignment="1" applyProtection="1">
      <alignment horizontal="right" vertical="center"/>
      <protection locked="0"/>
    </xf>
    <xf numFmtId="37" fontId="14" fillId="0" borderId="26" xfId="0" applyNumberFormat="1" applyFont="1" applyFill="1" applyBorder="1" applyAlignment="1" applyProtection="1">
      <alignment vertical="center"/>
      <protection locked="0"/>
    </xf>
    <xf numFmtId="2" fontId="14" fillId="0" borderId="43" xfId="0" applyNumberFormat="1" applyFont="1" applyFill="1" applyBorder="1" applyAlignment="1" applyProtection="1">
      <alignment vertical="center"/>
      <protection locked="0"/>
    </xf>
    <xf numFmtId="37" fontId="17" fillId="0" borderId="44" xfId="0" applyNumberFormat="1" applyFont="1" applyFill="1" applyBorder="1" applyAlignment="1" applyProtection="1">
      <alignment vertical="center"/>
      <protection locked="0"/>
    </xf>
    <xf numFmtId="37" fontId="17" fillId="0" borderId="19" xfId="0" applyNumberFormat="1" applyFont="1" applyFill="1" applyBorder="1" applyAlignment="1" applyProtection="1">
      <alignment vertical="center"/>
      <protection locked="0"/>
    </xf>
    <xf numFmtId="177" fontId="14" fillId="0" borderId="12" xfId="0" applyNumberFormat="1" applyFont="1" applyFill="1" applyBorder="1" applyAlignment="1" applyProtection="1">
      <alignment vertical="center"/>
      <protection locked="0"/>
    </xf>
    <xf numFmtId="37" fontId="17" fillId="0" borderId="45" xfId="0" applyNumberFormat="1" applyFont="1" applyFill="1" applyBorder="1" applyAlignment="1" applyProtection="1">
      <alignment vertical="center"/>
      <protection locked="0"/>
    </xf>
    <xf numFmtId="37" fontId="17" fillId="0" borderId="10" xfId="0" applyNumberFormat="1" applyFont="1" applyFill="1" applyBorder="1" applyAlignment="1" applyProtection="1">
      <alignment vertical="center"/>
      <protection locked="0"/>
    </xf>
    <xf numFmtId="37" fontId="17" fillId="0" borderId="18" xfId="0" applyNumberFormat="1" applyFont="1" applyFill="1" applyBorder="1" applyAlignment="1" applyProtection="1">
      <alignment vertical="center"/>
      <protection/>
    </xf>
    <xf numFmtId="37" fontId="17" fillId="0" borderId="19" xfId="0" applyNumberFormat="1" applyFont="1" applyFill="1" applyBorder="1" applyAlignment="1" applyProtection="1">
      <alignment vertical="center"/>
      <protection/>
    </xf>
    <xf numFmtId="184" fontId="14" fillId="0" borderId="12" xfId="49" applyNumberFormat="1" applyFont="1" applyFill="1" applyBorder="1" applyAlignment="1" applyProtection="1">
      <alignment vertical="center"/>
      <protection locked="0"/>
    </xf>
    <xf numFmtId="184" fontId="14" fillId="0" borderId="45" xfId="49" applyNumberFormat="1" applyFont="1" applyFill="1" applyBorder="1" applyAlignment="1" applyProtection="1">
      <alignment vertical="center"/>
      <protection locked="0"/>
    </xf>
    <xf numFmtId="37" fontId="17" fillId="0" borderId="46" xfId="0" applyNumberFormat="1" applyFont="1" applyFill="1" applyBorder="1" applyAlignment="1" applyProtection="1">
      <alignment vertical="center"/>
      <protection locked="0"/>
    </xf>
    <xf numFmtId="177" fontId="14" fillId="0" borderId="18" xfId="0" applyNumberFormat="1" applyFont="1" applyFill="1" applyBorder="1" applyAlignment="1" applyProtection="1">
      <alignment vertical="center"/>
      <protection locked="0"/>
    </xf>
    <xf numFmtId="177" fontId="14" fillId="0" borderId="19" xfId="0" applyNumberFormat="1" applyFont="1" applyFill="1" applyBorder="1" applyAlignment="1" applyProtection="1">
      <alignment vertical="center"/>
      <protection locked="0"/>
    </xf>
    <xf numFmtId="178" fontId="14" fillId="0" borderId="12" xfId="0" applyNumberFormat="1" applyFont="1" applyFill="1" applyBorder="1" applyAlignment="1" applyProtection="1">
      <alignment vertical="center"/>
      <protection locked="0"/>
    </xf>
    <xf numFmtId="37" fontId="17" fillId="0" borderId="47" xfId="0" applyNumberFormat="1" applyFont="1" applyFill="1" applyBorder="1" applyAlignment="1" applyProtection="1">
      <alignment vertical="center"/>
      <protection locked="0"/>
    </xf>
    <xf numFmtId="2" fontId="14" fillId="0" borderId="47" xfId="0" applyNumberFormat="1" applyFont="1" applyFill="1" applyBorder="1" applyAlignment="1" applyProtection="1">
      <alignment vertical="center"/>
      <protection locked="0"/>
    </xf>
    <xf numFmtId="2" fontId="14" fillId="0" borderId="21" xfId="0" applyNumberFormat="1" applyFont="1" applyFill="1" applyBorder="1" applyAlignment="1" applyProtection="1">
      <alignment vertical="center"/>
      <protection locked="0"/>
    </xf>
    <xf numFmtId="37" fontId="17" fillId="0" borderId="33" xfId="0" applyNumberFormat="1" applyFont="1" applyFill="1" applyBorder="1" applyAlignment="1" applyProtection="1">
      <alignment vertical="center"/>
      <protection/>
    </xf>
    <xf numFmtId="37" fontId="17" fillId="0" borderId="48" xfId="0" applyNumberFormat="1" applyFont="1" applyFill="1" applyBorder="1" applyAlignment="1" applyProtection="1">
      <alignment vertical="center"/>
      <protection locked="0"/>
    </xf>
    <xf numFmtId="37" fontId="17" fillId="0" borderId="49" xfId="0" applyNumberFormat="1" applyFont="1" applyFill="1" applyBorder="1" applyAlignment="1" applyProtection="1">
      <alignment vertical="center"/>
      <protection locked="0"/>
    </xf>
    <xf numFmtId="177" fontId="14" fillId="0" borderId="50" xfId="0" applyNumberFormat="1" applyFont="1" applyFill="1" applyBorder="1" applyAlignment="1" applyProtection="1">
      <alignment vertical="center"/>
      <protection locked="0"/>
    </xf>
    <xf numFmtId="37" fontId="17" fillId="0" borderId="51" xfId="0" applyNumberFormat="1" applyFont="1" applyFill="1" applyBorder="1" applyAlignment="1" applyProtection="1">
      <alignment vertical="center"/>
      <protection locked="0"/>
    </xf>
    <xf numFmtId="37" fontId="17" fillId="0" borderId="52" xfId="0" applyNumberFormat="1" applyFont="1" applyFill="1" applyBorder="1" applyAlignment="1" applyProtection="1">
      <alignment vertical="center"/>
      <protection locked="0"/>
    </xf>
    <xf numFmtId="37" fontId="17" fillId="0" borderId="53" xfId="0" applyNumberFormat="1" applyFont="1" applyFill="1" applyBorder="1" applyAlignment="1" applyProtection="1">
      <alignment vertical="center"/>
      <protection/>
    </xf>
    <xf numFmtId="37" fontId="17" fillId="0" borderId="49" xfId="0" applyNumberFormat="1" applyFont="1" applyFill="1" applyBorder="1" applyAlignment="1" applyProtection="1">
      <alignment vertical="center"/>
      <protection/>
    </xf>
    <xf numFmtId="184" fontId="14" fillId="0" borderId="50" xfId="49" applyNumberFormat="1" applyFont="1" applyFill="1" applyBorder="1" applyAlignment="1" applyProtection="1">
      <alignment vertical="center"/>
      <protection locked="0"/>
    </xf>
    <xf numFmtId="184" fontId="14" fillId="0" borderId="51" xfId="49" applyNumberFormat="1" applyFont="1" applyFill="1" applyBorder="1" applyAlignment="1" applyProtection="1">
      <alignment vertical="center"/>
      <protection locked="0"/>
    </xf>
    <xf numFmtId="37" fontId="17" fillId="0" borderId="54" xfId="0" applyNumberFormat="1" applyFont="1" applyFill="1" applyBorder="1" applyAlignment="1" applyProtection="1">
      <alignment vertical="center"/>
      <protection locked="0"/>
    </xf>
    <xf numFmtId="177" fontId="14" fillId="0" borderId="53" xfId="0" applyNumberFormat="1" applyFont="1" applyFill="1" applyBorder="1" applyAlignment="1" applyProtection="1">
      <alignment vertical="center"/>
      <protection locked="0"/>
    </xf>
    <xf numFmtId="177" fontId="14" fillId="0" borderId="49" xfId="0" applyNumberFormat="1" applyFont="1" applyFill="1" applyBorder="1" applyAlignment="1" applyProtection="1">
      <alignment vertical="center"/>
      <protection locked="0"/>
    </xf>
    <xf numFmtId="178" fontId="14" fillId="0" borderId="50" xfId="0" applyNumberFormat="1" applyFont="1" applyFill="1" applyBorder="1" applyAlignment="1" applyProtection="1">
      <alignment vertical="center"/>
      <protection locked="0"/>
    </xf>
    <xf numFmtId="37" fontId="17" fillId="0" borderId="55" xfId="0" applyNumberFormat="1" applyFont="1" applyFill="1" applyBorder="1" applyAlignment="1" applyProtection="1">
      <alignment vertical="center"/>
      <protection locked="0"/>
    </xf>
    <xf numFmtId="37" fontId="14" fillId="0" borderId="49" xfId="0" applyNumberFormat="1" applyFont="1" applyFill="1" applyBorder="1" applyAlignment="1" applyProtection="1">
      <alignment vertical="center"/>
      <protection locked="0"/>
    </xf>
    <xf numFmtId="2" fontId="14" fillId="0" borderId="55" xfId="0" applyNumberFormat="1" applyFont="1" applyFill="1" applyBorder="1" applyAlignment="1" applyProtection="1">
      <alignment vertical="center"/>
      <protection locked="0"/>
    </xf>
    <xf numFmtId="2" fontId="14" fillId="0" borderId="56" xfId="0" applyNumberFormat="1" applyFont="1" applyFill="1" applyBorder="1" applyAlignment="1" applyProtection="1">
      <alignment vertical="center"/>
      <protection locked="0"/>
    </xf>
    <xf numFmtId="2" fontId="14" fillId="0" borderId="57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right" vertical="center"/>
      <protection locked="0"/>
    </xf>
    <xf numFmtId="177" fontId="14" fillId="0" borderId="45" xfId="0" applyNumberFormat="1" applyFont="1" applyFill="1" applyBorder="1" applyAlignment="1" applyProtection="1">
      <alignment vertical="center"/>
      <protection locked="0"/>
    </xf>
    <xf numFmtId="38" fontId="14" fillId="0" borderId="19" xfId="49" applyFont="1" applyFill="1" applyBorder="1" applyAlignment="1" applyProtection="1">
      <alignment vertical="center"/>
      <protection locked="0"/>
    </xf>
    <xf numFmtId="177" fontId="14" fillId="0" borderId="47" xfId="0" applyNumberFormat="1" applyFont="1" applyFill="1" applyBorder="1" applyAlignment="1" applyProtection="1">
      <alignment vertical="center"/>
      <protection locked="0"/>
    </xf>
    <xf numFmtId="184" fontId="14" fillId="0" borderId="10" xfId="49" applyNumberFormat="1" applyFont="1" applyFill="1" applyBorder="1" applyAlignment="1" applyProtection="1">
      <alignment vertical="center"/>
      <protection locked="0"/>
    </xf>
    <xf numFmtId="37" fontId="17" fillId="0" borderId="18" xfId="0" applyNumberFormat="1" applyFont="1" applyFill="1" applyBorder="1" applyAlignment="1" applyProtection="1">
      <alignment vertical="center"/>
      <protection locked="0"/>
    </xf>
    <xf numFmtId="177" fontId="14" fillId="0" borderId="10" xfId="0" applyNumberFormat="1" applyFont="1" applyFill="1" applyBorder="1" applyAlignment="1" applyProtection="1">
      <alignment vertical="center"/>
      <protection locked="0"/>
    </xf>
    <xf numFmtId="37" fontId="14" fillId="0" borderId="10" xfId="0" applyNumberFormat="1" applyFont="1" applyFill="1" applyBorder="1" applyAlignment="1" applyProtection="1">
      <alignment vertical="center"/>
      <protection locked="0"/>
    </xf>
    <xf numFmtId="2" fontId="14" fillId="0" borderId="10" xfId="0" applyNumberFormat="1" applyFont="1" applyFill="1" applyBorder="1" applyAlignment="1" applyProtection="1">
      <alignment vertical="center"/>
      <protection locked="0"/>
    </xf>
    <xf numFmtId="37" fontId="14" fillId="0" borderId="19" xfId="0" applyNumberFormat="1" applyFont="1" applyFill="1" applyBorder="1" applyAlignment="1" applyProtection="1">
      <alignment vertical="center"/>
      <protection locked="0"/>
    </xf>
    <xf numFmtId="2" fontId="14" fillId="0" borderId="58" xfId="0" applyNumberFormat="1" applyFont="1" applyFill="1" applyBorder="1" applyAlignment="1" applyProtection="1">
      <alignment vertical="center"/>
      <protection locked="0"/>
    </xf>
    <xf numFmtId="177" fontId="14" fillId="0" borderId="37" xfId="0" applyNumberFormat="1" applyFont="1" applyFill="1" applyBorder="1" applyAlignment="1" applyProtection="1">
      <alignment vertical="center"/>
      <protection locked="0"/>
    </xf>
    <xf numFmtId="14" fontId="22" fillId="0" borderId="0" xfId="0" applyNumberFormat="1" applyFont="1" applyBorder="1" applyAlignment="1">
      <alignment horizontal="right" shrinkToFit="1"/>
    </xf>
    <xf numFmtId="55" fontId="8" fillId="0" borderId="59" xfId="0" applyNumberFormat="1" applyFont="1" applyFill="1" applyBorder="1" applyAlignment="1" applyProtection="1">
      <alignment horizontal="right" vertical="center"/>
      <protection locked="0"/>
    </xf>
    <xf numFmtId="55" fontId="8" fillId="0" borderId="60" xfId="0" applyNumberFormat="1" applyFont="1" applyFill="1" applyBorder="1" applyAlignment="1" applyProtection="1">
      <alignment horizontal="right" vertical="center"/>
      <protection locked="0"/>
    </xf>
    <xf numFmtId="55" fontId="8" fillId="0" borderId="61" xfId="0" applyNumberFormat="1" applyFont="1" applyFill="1" applyBorder="1" applyAlignment="1" applyProtection="1">
      <alignment horizontal="right" vertical="center"/>
      <protection locked="0"/>
    </xf>
    <xf numFmtId="38" fontId="14" fillId="0" borderId="62" xfId="49" applyFont="1" applyFill="1" applyBorder="1" applyAlignment="1" applyProtection="1">
      <alignment vertical="center"/>
      <protection locked="0"/>
    </xf>
    <xf numFmtId="38" fontId="14" fillId="0" borderId="51" xfId="49" applyFont="1" applyFill="1" applyBorder="1" applyAlignment="1" applyProtection="1">
      <alignment vertical="center"/>
      <protection locked="0"/>
    </xf>
    <xf numFmtId="38" fontId="14" fillId="0" borderId="63" xfId="49" applyFont="1" applyFill="1" applyBorder="1" applyAlignment="1" applyProtection="1">
      <alignment vertical="center"/>
      <protection locked="0"/>
    </xf>
    <xf numFmtId="38" fontId="14" fillId="0" borderId="24" xfId="49" applyFont="1" applyFill="1" applyBorder="1" applyAlignment="1" applyProtection="1">
      <alignment vertical="center"/>
      <protection locked="0"/>
    </xf>
    <xf numFmtId="38" fontId="14" fillId="0" borderId="15" xfId="49" applyFont="1" applyFill="1" applyBorder="1" applyAlignment="1" applyProtection="1">
      <alignment vertical="center"/>
      <protection locked="0"/>
    </xf>
    <xf numFmtId="38" fontId="14" fillId="0" borderId="45" xfId="49" applyFont="1" applyFill="1" applyBorder="1" applyAlignment="1" applyProtection="1">
      <alignment vertical="center"/>
      <protection locked="0"/>
    </xf>
    <xf numFmtId="38" fontId="14" fillId="0" borderId="64" xfId="49" applyFont="1" applyFill="1" applyBorder="1" applyAlignment="1" applyProtection="1">
      <alignment vertical="center"/>
      <protection locked="0"/>
    </xf>
    <xf numFmtId="38" fontId="14" fillId="0" borderId="34" xfId="49" applyFont="1" applyFill="1" applyBorder="1" applyAlignment="1" applyProtection="1">
      <alignment vertical="center"/>
      <protection locked="0"/>
    </xf>
    <xf numFmtId="0" fontId="7" fillId="33" borderId="65" xfId="0" applyFont="1" applyFill="1" applyBorder="1" applyAlignment="1" applyProtection="1">
      <alignment horizontal="center" vertical="center"/>
      <protection/>
    </xf>
    <xf numFmtId="0" fontId="7" fillId="33" borderId="66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67" xfId="0" applyFont="1" applyFill="1" applyBorder="1" applyAlignment="1" applyProtection="1">
      <alignment horizontal="center" vertical="center"/>
      <protection/>
    </xf>
    <xf numFmtId="0" fontId="23" fillId="34" borderId="0" xfId="0" applyFont="1" applyFill="1" applyBorder="1" applyAlignment="1" applyProtection="1">
      <alignment horizontal="center" vertical="top"/>
      <protection/>
    </xf>
    <xf numFmtId="0" fontId="6" fillId="33" borderId="68" xfId="0" applyFont="1" applyFill="1" applyBorder="1" applyAlignment="1">
      <alignment vertical="center"/>
    </xf>
    <xf numFmtId="0" fontId="6" fillId="33" borderId="69" xfId="0" applyFont="1" applyFill="1" applyBorder="1" applyAlignment="1">
      <alignment vertical="center"/>
    </xf>
    <xf numFmtId="0" fontId="6" fillId="33" borderId="61" xfId="0" applyFont="1" applyFill="1" applyBorder="1" applyAlignment="1">
      <alignment vertical="center"/>
    </xf>
    <xf numFmtId="0" fontId="9" fillId="33" borderId="65" xfId="0" applyFont="1" applyFill="1" applyBorder="1" applyAlignment="1" applyProtection="1">
      <alignment horizontal="center" vertical="center"/>
      <protection/>
    </xf>
    <xf numFmtId="0" fontId="9" fillId="33" borderId="70" xfId="0" applyFont="1" applyFill="1" applyBorder="1" applyAlignment="1" applyProtection="1">
      <alignment horizontal="center" vertical="center"/>
      <protection/>
    </xf>
    <xf numFmtId="0" fontId="12" fillId="33" borderId="65" xfId="0" applyFont="1" applyFill="1" applyBorder="1" applyAlignment="1" applyProtection="1">
      <alignment horizontal="center" vertical="center"/>
      <protection/>
    </xf>
    <xf numFmtId="0" fontId="12" fillId="33" borderId="66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6" fillId="33" borderId="71" xfId="0" applyFont="1" applyFill="1" applyBorder="1" applyAlignment="1" applyProtection="1">
      <alignment horizontal="center" vertical="center"/>
      <protection/>
    </xf>
    <xf numFmtId="0" fontId="16" fillId="33" borderId="72" xfId="0" applyFont="1" applyFill="1" applyBorder="1" applyAlignment="1" applyProtection="1">
      <alignment horizontal="center" vertical="center"/>
      <protection/>
    </xf>
    <xf numFmtId="0" fontId="16" fillId="33" borderId="21" xfId="0" applyFont="1" applyFill="1" applyBorder="1" applyAlignment="1" applyProtection="1">
      <alignment horizontal="center" vertical="center"/>
      <protection/>
    </xf>
    <xf numFmtId="0" fontId="10" fillId="33" borderId="65" xfId="0" applyFont="1" applyFill="1" applyBorder="1" applyAlignment="1" applyProtection="1">
      <alignment horizontal="center" vertical="center"/>
      <protection/>
    </xf>
    <xf numFmtId="0" fontId="10" fillId="33" borderId="66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1" fillId="33" borderId="65" xfId="0" applyFont="1" applyFill="1" applyBorder="1" applyAlignment="1" applyProtection="1">
      <alignment horizontal="center" vertical="center"/>
      <protection/>
    </xf>
    <xf numFmtId="0" fontId="11" fillId="33" borderId="66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2" fillId="33" borderId="67" xfId="0" applyFont="1" applyFill="1" applyBorder="1" applyAlignment="1" applyProtection="1">
      <alignment horizontal="center" vertical="center"/>
      <protection/>
    </xf>
    <xf numFmtId="0" fontId="11" fillId="33" borderId="6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O49"/>
  <sheetViews>
    <sheetView tabSelected="1" zoomScale="55" zoomScaleNormal="55" zoomScaleSheetLayoutView="4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38" sqref="Q38"/>
    </sheetView>
  </sheetViews>
  <sheetFormatPr defaultColWidth="10.58203125" defaultRowHeight="18"/>
  <cols>
    <col min="1" max="1" width="12.16015625" style="0" bestFit="1" customWidth="1"/>
    <col min="2" max="9" width="8.16015625" style="0" customWidth="1"/>
    <col min="10" max="10" width="10.66015625" style="0" customWidth="1"/>
    <col min="11" max="13" width="8.16015625" style="0" customWidth="1"/>
    <col min="14" max="14" width="8.08203125" style="0" customWidth="1"/>
    <col min="15" max="25" width="8.16015625" style="0" customWidth="1"/>
    <col min="26" max="26" width="9.58203125" style="0" customWidth="1"/>
    <col min="27" max="27" width="10.58203125" style="0" customWidth="1"/>
    <col min="28" max="28" width="14.58203125" style="0" customWidth="1"/>
    <col min="29" max="34" width="10.58203125" style="0" customWidth="1"/>
    <col min="35" max="35" width="12.41015625" style="0" bestFit="1" customWidth="1"/>
  </cols>
  <sheetData>
    <row r="1" spans="1:26" ht="33.75" customHeight="1">
      <c r="A1" s="149" t="s">
        <v>28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26" ht="4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1"/>
      <c r="Z2" s="133">
        <v>41736</v>
      </c>
    </row>
    <row r="3" spans="1:32" s="6" customFormat="1" ht="30" customHeight="1" thickBot="1">
      <c r="A3" s="150"/>
      <c r="B3" s="155" t="s">
        <v>5</v>
      </c>
      <c r="C3" s="156"/>
      <c r="D3" s="156"/>
      <c r="E3" s="157"/>
      <c r="F3" s="155" t="s">
        <v>6</v>
      </c>
      <c r="G3" s="156"/>
      <c r="H3" s="156"/>
      <c r="I3" s="156"/>
      <c r="J3" s="156"/>
      <c r="K3" s="156"/>
      <c r="L3" s="157"/>
      <c r="M3" s="155" t="s">
        <v>7</v>
      </c>
      <c r="N3" s="156"/>
      <c r="O3" s="156"/>
      <c r="P3" s="156"/>
      <c r="Q3" s="156"/>
      <c r="R3" s="157"/>
      <c r="S3" s="155" t="s">
        <v>10</v>
      </c>
      <c r="T3" s="156"/>
      <c r="U3" s="156"/>
      <c r="V3" s="156"/>
      <c r="W3" s="156"/>
      <c r="X3" s="156"/>
      <c r="Y3" s="167"/>
      <c r="Z3" s="158" t="s">
        <v>4</v>
      </c>
      <c r="AA3" s="5"/>
      <c r="AE3" s="10"/>
      <c r="AF3" s="10"/>
    </row>
    <row r="4" spans="1:32" s="6" customFormat="1" ht="30" customHeight="1" thickBot="1">
      <c r="A4" s="151"/>
      <c r="B4" s="161" t="s">
        <v>30</v>
      </c>
      <c r="C4" s="162"/>
      <c r="D4" s="162"/>
      <c r="E4" s="163"/>
      <c r="F4" s="161" t="s">
        <v>31</v>
      </c>
      <c r="G4" s="162"/>
      <c r="H4" s="162"/>
      <c r="I4" s="162"/>
      <c r="J4" s="162"/>
      <c r="K4" s="162"/>
      <c r="L4" s="163"/>
      <c r="M4" s="164" t="s">
        <v>8</v>
      </c>
      <c r="N4" s="165"/>
      <c r="O4" s="165"/>
      <c r="P4" s="165"/>
      <c r="Q4" s="165"/>
      <c r="R4" s="166"/>
      <c r="S4" s="164" t="s">
        <v>9</v>
      </c>
      <c r="T4" s="165"/>
      <c r="U4" s="165"/>
      <c r="V4" s="165"/>
      <c r="W4" s="165"/>
      <c r="X4" s="165"/>
      <c r="Y4" s="168"/>
      <c r="Z4" s="159"/>
      <c r="AA4" s="5"/>
      <c r="AE4" s="10"/>
      <c r="AF4" s="10"/>
    </row>
    <row r="5" spans="1:32" s="6" customFormat="1" ht="30" customHeight="1" thickBot="1">
      <c r="A5" s="152"/>
      <c r="B5" s="35" t="s">
        <v>19</v>
      </c>
      <c r="C5" s="36" t="s">
        <v>21</v>
      </c>
      <c r="D5" s="37" t="s">
        <v>18</v>
      </c>
      <c r="E5" s="38" t="s">
        <v>20</v>
      </c>
      <c r="F5" s="153" t="s">
        <v>23</v>
      </c>
      <c r="G5" s="154"/>
      <c r="H5" s="37" t="s">
        <v>18</v>
      </c>
      <c r="I5" s="39" t="s">
        <v>20</v>
      </c>
      <c r="J5" s="41" t="s">
        <v>22</v>
      </c>
      <c r="K5" s="18" t="s">
        <v>0</v>
      </c>
      <c r="L5" s="19" t="s">
        <v>1</v>
      </c>
      <c r="M5" s="40" t="s">
        <v>18</v>
      </c>
      <c r="N5" s="38" t="s">
        <v>20</v>
      </c>
      <c r="O5" s="37" t="s">
        <v>18</v>
      </c>
      <c r="P5" s="38" t="s">
        <v>20</v>
      </c>
      <c r="Q5" s="37" t="s">
        <v>18</v>
      </c>
      <c r="R5" s="38" t="s">
        <v>20</v>
      </c>
      <c r="S5" s="145" t="s">
        <v>27</v>
      </c>
      <c r="T5" s="146"/>
      <c r="U5" s="147"/>
      <c r="V5" s="145" t="s">
        <v>11</v>
      </c>
      <c r="W5" s="146"/>
      <c r="X5" s="146"/>
      <c r="Y5" s="148"/>
      <c r="Z5" s="160"/>
      <c r="AA5" s="5"/>
      <c r="AE5" s="10"/>
      <c r="AF5" s="10"/>
    </row>
    <row r="6" spans="1:41" s="6" customFormat="1" ht="30" customHeight="1" thickBot="1">
      <c r="A6" s="17" t="s">
        <v>2</v>
      </c>
      <c r="B6" s="20" t="s">
        <v>3</v>
      </c>
      <c r="C6" s="21" t="s">
        <v>3</v>
      </c>
      <c r="D6" s="22" t="s">
        <v>12</v>
      </c>
      <c r="E6" s="23" t="s">
        <v>12</v>
      </c>
      <c r="F6" s="24" t="s">
        <v>3</v>
      </c>
      <c r="G6" s="23" t="s">
        <v>12</v>
      </c>
      <c r="H6" s="25" t="s">
        <v>12</v>
      </c>
      <c r="I6" s="26" t="s">
        <v>12</v>
      </c>
      <c r="J6" s="23" t="s">
        <v>12</v>
      </c>
      <c r="K6" s="22" t="s">
        <v>12</v>
      </c>
      <c r="L6" s="27" t="s">
        <v>12</v>
      </c>
      <c r="M6" s="20" t="s">
        <v>3</v>
      </c>
      <c r="N6" s="21" t="s">
        <v>3</v>
      </c>
      <c r="O6" s="22" t="s">
        <v>12</v>
      </c>
      <c r="P6" s="23" t="s">
        <v>12</v>
      </c>
      <c r="Q6" s="22" t="s">
        <v>13</v>
      </c>
      <c r="R6" s="23" t="s">
        <v>13</v>
      </c>
      <c r="S6" s="28" t="s">
        <v>3</v>
      </c>
      <c r="T6" s="29" t="s">
        <v>12</v>
      </c>
      <c r="U6" s="23" t="s">
        <v>14</v>
      </c>
      <c r="V6" s="28" t="s">
        <v>3</v>
      </c>
      <c r="W6" s="29" t="s">
        <v>12</v>
      </c>
      <c r="X6" s="29" t="s">
        <v>24</v>
      </c>
      <c r="Y6" s="23" t="s">
        <v>15</v>
      </c>
      <c r="Z6" s="30" t="s">
        <v>16</v>
      </c>
      <c r="AA6" s="5"/>
      <c r="AC6" s="7"/>
      <c r="AD6" s="7"/>
      <c r="AE6" s="8"/>
      <c r="AF6" s="8"/>
      <c r="AG6" s="7"/>
      <c r="AH6" s="7"/>
      <c r="AJ6" s="7"/>
      <c r="AK6" s="7"/>
      <c r="AL6" s="7"/>
      <c r="AM6" s="7"/>
      <c r="AN6" s="7"/>
      <c r="AO6" s="9"/>
    </row>
    <row r="7" spans="1:41" s="6" customFormat="1" ht="24" customHeight="1">
      <c r="A7" s="42" t="s">
        <v>52</v>
      </c>
      <c r="B7" s="43">
        <v>768.3</v>
      </c>
      <c r="C7" s="44">
        <v>784.58</v>
      </c>
      <c r="D7" s="45">
        <f aca="true" t="shared" si="0" ref="D7:D36">B7*Z7</f>
        <v>80072.226</v>
      </c>
      <c r="E7" s="46">
        <f aca="true" t="shared" si="1" ref="E7:E36">C7*Z7</f>
        <v>81768.92760000001</v>
      </c>
      <c r="F7" s="43">
        <f aca="true" t="shared" si="2" ref="F7:F34">G7/Z7</f>
        <v>854.4809057762426</v>
      </c>
      <c r="G7" s="47">
        <v>89054</v>
      </c>
      <c r="H7" s="45">
        <v>88044</v>
      </c>
      <c r="I7" s="48">
        <v>91409</v>
      </c>
      <c r="J7" s="47">
        <v>1651189</v>
      </c>
      <c r="K7" s="49">
        <v>88475</v>
      </c>
      <c r="L7" s="50">
        <v>95325</v>
      </c>
      <c r="M7" s="51">
        <f aca="true" t="shared" si="3" ref="M7:M37">O7/Z7</f>
        <v>1372.673191326041</v>
      </c>
      <c r="N7" s="52">
        <f aca="true" t="shared" si="4" ref="N7:N37">P7/Z7</f>
        <v>1009.1153329495298</v>
      </c>
      <c r="O7" s="53">
        <f aca="true" t="shared" si="5" ref="O7:P22">Q7*1000</f>
        <v>143060</v>
      </c>
      <c r="P7" s="47">
        <f t="shared" si="5"/>
        <v>105170</v>
      </c>
      <c r="Q7" s="54">
        <v>143.06</v>
      </c>
      <c r="R7" s="55">
        <v>105.17</v>
      </c>
      <c r="S7" s="56">
        <f aca="true" t="shared" si="6" ref="S7:S34">T7/Z7</f>
        <v>3104.6497793129915</v>
      </c>
      <c r="T7" s="57">
        <f aca="true" t="shared" si="7" ref="T7:T34">U7*0.0482*1000</f>
        <v>323566.6</v>
      </c>
      <c r="U7" s="58">
        <v>6713</v>
      </c>
      <c r="V7" s="56">
        <f aca="true" t="shared" si="8" ref="V7:V34">W7/Z7</f>
        <v>1379.965457685665</v>
      </c>
      <c r="W7" s="57">
        <f aca="true" t="shared" si="9" ref="W7:W37">X7/0.56*1000</f>
        <v>143820</v>
      </c>
      <c r="X7" s="59">
        <f aca="true" t="shared" si="10" ref="X7:X16">Y7*0.56</f>
        <v>80.53920000000001</v>
      </c>
      <c r="Y7" s="60">
        <v>143.82</v>
      </c>
      <c r="Z7" s="61">
        <v>104.22</v>
      </c>
      <c r="AA7" s="12"/>
      <c r="AB7" s="9"/>
      <c r="AC7" s="7"/>
      <c r="AD7" s="7"/>
      <c r="AE7" s="8"/>
      <c r="AF7" s="8"/>
      <c r="AG7" s="7"/>
      <c r="AH7" s="7"/>
      <c r="AJ7" s="7"/>
      <c r="AK7" s="7"/>
      <c r="AL7" s="7"/>
      <c r="AM7" s="7"/>
      <c r="AN7" s="7"/>
      <c r="AO7" s="7"/>
    </row>
    <row r="8" spans="1:41" s="6" customFormat="1" ht="24" customHeight="1">
      <c r="A8" s="42" t="s">
        <v>53</v>
      </c>
      <c r="B8" s="43">
        <v>502.92</v>
      </c>
      <c r="C8" s="44">
        <v>519.58</v>
      </c>
      <c r="D8" s="45">
        <f t="shared" si="0"/>
        <v>46957.640400000004</v>
      </c>
      <c r="E8" s="46">
        <f t="shared" si="1"/>
        <v>48513.18460000001</v>
      </c>
      <c r="F8" s="43">
        <f t="shared" si="2"/>
        <v>519.5566027632001</v>
      </c>
      <c r="G8" s="47">
        <v>48511</v>
      </c>
      <c r="H8" s="45">
        <v>47713</v>
      </c>
      <c r="I8" s="48">
        <v>50628</v>
      </c>
      <c r="J8" s="47">
        <v>988732</v>
      </c>
      <c r="K8" s="49">
        <v>48390</v>
      </c>
      <c r="L8" s="50">
        <v>49581</v>
      </c>
      <c r="M8" s="51">
        <f t="shared" si="3"/>
        <v>1057.2989182821034</v>
      </c>
      <c r="N8" s="52">
        <f t="shared" si="4"/>
        <v>655.6709863982006</v>
      </c>
      <c r="O8" s="53">
        <f t="shared" si="5"/>
        <v>98720</v>
      </c>
      <c r="P8" s="47">
        <f t="shared" si="5"/>
        <v>61220</v>
      </c>
      <c r="Q8" s="54">
        <v>98.72</v>
      </c>
      <c r="R8" s="55">
        <v>61.22</v>
      </c>
      <c r="S8" s="56">
        <f t="shared" si="6"/>
        <v>3389.538395630288</v>
      </c>
      <c r="T8" s="57">
        <f t="shared" si="7"/>
        <v>316481.2</v>
      </c>
      <c r="U8" s="58">
        <v>6566</v>
      </c>
      <c r="V8" s="56">
        <f t="shared" si="8"/>
        <v>1126.3789225661346</v>
      </c>
      <c r="W8" s="57">
        <f t="shared" si="9"/>
        <v>105170</v>
      </c>
      <c r="X8" s="59">
        <f t="shared" si="10"/>
        <v>58.89520000000001</v>
      </c>
      <c r="Y8" s="60">
        <v>105.17</v>
      </c>
      <c r="Z8" s="61">
        <v>93.37</v>
      </c>
      <c r="AA8" s="12"/>
      <c r="AC8" s="7"/>
      <c r="AD8" s="7"/>
      <c r="AE8" s="8"/>
      <c r="AF8" s="8"/>
      <c r="AG8" s="7"/>
      <c r="AH8" s="7"/>
      <c r="AI8" s="7"/>
      <c r="AJ8" s="7"/>
      <c r="AK8" s="7"/>
      <c r="AL8" s="7"/>
      <c r="AM8" s="7"/>
      <c r="AN8" s="7"/>
      <c r="AO8" s="7"/>
    </row>
    <row r="9" spans="1:41" s="6" customFormat="1" ht="24" customHeight="1">
      <c r="A9" s="42" t="s">
        <v>54</v>
      </c>
      <c r="B9" s="43">
        <v>708.33</v>
      </c>
      <c r="C9" s="44">
        <v>717.08</v>
      </c>
      <c r="D9" s="45">
        <f t="shared" si="0"/>
        <v>62403.873</v>
      </c>
      <c r="E9" s="46">
        <f t="shared" si="1"/>
        <v>63174.748</v>
      </c>
      <c r="F9" s="43">
        <f t="shared" si="2"/>
        <v>730.9307604994325</v>
      </c>
      <c r="G9" s="47">
        <v>64395</v>
      </c>
      <c r="H9" s="45">
        <v>64186</v>
      </c>
      <c r="I9" s="48">
        <v>65004</v>
      </c>
      <c r="J9" s="47">
        <v>1047164</v>
      </c>
      <c r="K9" s="49">
        <v>64509</v>
      </c>
      <c r="L9" s="50">
        <v>62445</v>
      </c>
      <c r="M9" s="51">
        <f t="shared" si="3"/>
        <v>1331.7820658342794</v>
      </c>
      <c r="N9" s="52">
        <f t="shared" si="4"/>
        <v>896.7082860385925</v>
      </c>
      <c r="O9" s="53">
        <f t="shared" si="5"/>
        <v>117330</v>
      </c>
      <c r="P9" s="47">
        <f t="shared" si="5"/>
        <v>79000</v>
      </c>
      <c r="Q9" s="54">
        <v>117.33</v>
      </c>
      <c r="R9" s="55">
        <v>79</v>
      </c>
      <c r="S9" s="56">
        <f t="shared" si="6"/>
        <v>3467.55505107832</v>
      </c>
      <c r="T9" s="57">
        <f t="shared" si="7"/>
        <v>305491.6</v>
      </c>
      <c r="U9" s="58">
        <v>6338</v>
      </c>
      <c r="V9" s="56">
        <f t="shared" si="8"/>
        <v>1357.843359818388</v>
      </c>
      <c r="W9" s="57">
        <f t="shared" si="9"/>
        <v>119625.99999999999</v>
      </c>
      <c r="X9" s="59">
        <f t="shared" si="10"/>
        <v>66.99056</v>
      </c>
      <c r="Y9" s="60">
        <v>119.626</v>
      </c>
      <c r="Z9" s="61">
        <v>88.1</v>
      </c>
      <c r="AA9" s="12"/>
      <c r="AE9" s="10"/>
      <c r="AF9" s="10"/>
      <c r="AO9" s="7"/>
    </row>
    <row r="10" spans="1:41" s="6" customFormat="1" ht="24" customHeight="1">
      <c r="A10" s="42" t="s">
        <v>55</v>
      </c>
      <c r="B10" s="43">
        <v>828.75</v>
      </c>
      <c r="C10" s="44">
        <v>870.83</v>
      </c>
      <c r="D10" s="45">
        <f t="shared" si="0"/>
        <v>66300</v>
      </c>
      <c r="E10" s="46">
        <f t="shared" si="1"/>
        <v>69666.40000000001</v>
      </c>
      <c r="F10" s="43">
        <f t="shared" si="2"/>
        <v>893.375</v>
      </c>
      <c r="G10" s="47">
        <v>71470</v>
      </c>
      <c r="H10" s="45">
        <v>70285</v>
      </c>
      <c r="I10" s="48">
        <v>74855</v>
      </c>
      <c r="J10" s="47">
        <v>907737.5</v>
      </c>
      <c r="K10" s="49">
        <v>71262</v>
      </c>
      <c r="L10" s="50">
        <v>75095</v>
      </c>
      <c r="M10" s="51">
        <f t="shared" si="3"/>
        <v>1535.75</v>
      </c>
      <c r="N10" s="52">
        <f t="shared" si="4"/>
        <v>1107.625</v>
      </c>
      <c r="O10" s="53">
        <f t="shared" si="5"/>
        <v>122860</v>
      </c>
      <c r="P10" s="47">
        <f t="shared" si="5"/>
        <v>88610</v>
      </c>
      <c r="Q10" s="54">
        <v>122.86</v>
      </c>
      <c r="R10" s="55">
        <v>88.61</v>
      </c>
      <c r="S10" s="56">
        <f t="shared" si="6"/>
        <v>3985.7885416666672</v>
      </c>
      <c r="T10" s="57">
        <f t="shared" si="7"/>
        <v>318863.0833333334</v>
      </c>
      <c r="U10" s="58">
        <v>6615.416666666667</v>
      </c>
      <c r="V10" s="56">
        <f t="shared" si="8"/>
        <v>1593.9375000000005</v>
      </c>
      <c r="W10" s="57">
        <f t="shared" si="9"/>
        <v>127515.00000000004</v>
      </c>
      <c r="X10" s="59">
        <f t="shared" si="10"/>
        <v>71.40840000000003</v>
      </c>
      <c r="Y10" s="60">
        <v>127.51500000000003</v>
      </c>
      <c r="Z10" s="61">
        <v>80</v>
      </c>
      <c r="AA10" s="12"/>
      <c r="AB10" s="9"/>
      <c r="AC10" s="7"/>
      <c r="AD10" s="7"/>
      <c r="AE10" s="8"/>
      <c r="AF10" s="8"/>
      <c r="AG10" s="7"/>
      <c r="AH10" s="7"/>
      <c r="AI10" s="7"/>
      <c r="AJ10" s="7"/>
      <c r="AK10" s="7"/>
      <c r="AL10" s="7"/>
      <c r="AM10" s="7"/>
      <c r="AN10" s="7"/>
      <c r="AO10" s="7"/>
    </row>
    <row r="11" spans="1:41" s="6" customFormat="1" ht="24" customHeight="1" thickBot="1">
      <c r="A11" s="121" t="s">
        <v>56</v>
      </c>
      <c r="B11" s="88">
        <v>914.58</v>
      </c>
      <c r="C11" s="122">
        <v>917.92</v>
      </c>
      <c r="D11" s="86">
        <f t="shared" si="0"/>
        <v>72791.4222</v>
      </c>
      <c r="E11" s="87">
        <f t="shared" si="1"/>
        <v>73057.2528</v>
      </c>
      <c r="F11" s="88">
        <f t="shared" si="2"/>
        <v>971.1521547933157</v>
      </c>
      <c r="G11" s="89">
        <v>77294</v>
      </c>
      <c r="H11" s="86">
        <v>77236</v>
      </c>
      <c r="I11" s="90">
        <v>77439</v>
      </c>
      <c r="J11" s="89">
        <v>2108460</v>
      </c>
      <c r="K11" s="91">
        <v>77425</v>
      </c>
      <c r="L11" s="92">
        <v>74007</v>
      </c>
      <c r="M11" s="93">
        <f t="shared" si="3"/>
        <v>1673.20015077271</v>
      </c>
      <c r="N11" s="94">
        <f t="shared" si="4"/>
        <v>1146.5008166855132</v>
      </c>
      <c r="O11" s="95">
        <f t="shared" si="5"/>
        <v>133170</v>
      </c>
      <c r="P11" s="89">
        <f t="shared" si="5"/>
        <v>91250</v>
      </c>
      <c r="Q11" s="96">
        <v>133.17</v>
      </c>
      <c r="R11" s="97">
        <v>91.25</v>
      </c>
      <c r="S11" s="98">
        <f t="shared" si="6"/>
        <v>4064.8121623319507</v>
      </c>
      <c r="T11" s="99">
        <f t="shared" si="7"/>
        <v>323518.39999999997</v>
      </c>
      <c r="U11" s="123">
        <v>6712</v>
      </c>
      <c r="V11" s="98">
        <f t="shared" si="8"/>
        <v>1613.8283703982913</v>
      </c>
      <c r="W11" s="99">
        <f t="shared" si="9"/>
        <v>128444.6</v>
      </c>
      <c r="X11" s="124">
        <f t="shared" si="10"/>
        <v>71.928976</v>
      </c>
      <c r="Y11" s="125">
        <v>128.4446</v>
      </c>
      <c r="Z11" s="101">
        <v>79.59</v>
      </c>
      <c r="AA11" s="12"/>
      <c r="AC11" s="7"/>
      <c r="AD11" s="7"/>
      <c r="AE11" s="8"/>
      <c r="AF11" s="8"/>
      <c r="AG11" s="7"/>
      <c r="AH11" s="7"/>
      <c r="AI11" s="7"/>
      <c r="AJ11" s="7"/>
      <c r="AK11" s="7"/>
      <c r="AL11" s="7"/>
      <c r="AM11" s="7"/>
      <c r="AN11" s="7"/>
      <c r="AO11" s="7"/>
    </row>
    <row r="12" spans="1:41" s="6" customFormat="1" ht="24" customHeight="1">
      <c r="A12" s="42" t="s">
        <v>57</v>
      </c>
      <c r="B12" s="43">
        <v>673.75</v>
      </c>
      <c r="C12" s="44">
        <v>687.08</v>
      </c>
      <c r="D12" s="45">
        <f t="shared" si="0"/>
        <v>67604.075</v>
      </c>
      <c r="E12" s="46">
        <f t="shared" si="1"/>
        <v>68941.60720000001</v>
      </c>
      <c r="F12" s="43">
        <f t="shared" si="2"/>
        <v>751.4550528204106</v>
      </c>
      <c r="G12" s="47">
        <v>75401</v>
      </c>
      <c r="H12" s="45">
        <v>73434</v>
      </c>
      <c r="I12" s="48">
        <v>80245</v>
      </c>
      <c r="J12" s="47">
        <v>1459782</v>
      </c>
      <c r="K12" s="62">
        <v>74011</v>
      </c>
      <c r="L12" s="46">
        <v>91483</v>
      </c>
      <c r="M12" s="51">
        <f t="shared" si="3"/>
        <v>1285.628861869643</v>
      </c>
      <c r="N12" s="52">
        <f t="shared" si="4"/>
        <v>906.318517042057</v>
      </c>
      <c r="O12" s="53">
        <f t="shared" si="5"/>
        <v>129000</v>
      </c>
      <c r="P12" s="47">
        <f t="shared" si="5"/>
        <v>90940</v>
      </c>
      <c r="Q12" s="54">
        <v>129</v>
      </c>
      <c r="R12" s="63">
        <v>90.94</v>
      </c>
      <c r="S12" s="56">
        <f t="shared" si="6"/>
        <v>3231.4271476978274</v>
      </c>
      <c r="T12" s="57">
        <f t="shared" si="7"/>
        <v>324241.4</v>
      </c>
      <c r="U12" s="64">
        <v>6727</v>
      </c>
      <c r="V12" s="56">
        <f t="shared" si="8"/>
        <v>1309.7468606737093</v>
      </c>
      <c r="W12" s="57">
        <f t="shared" si="9"/>
        <v>131420</v>
      </c>
      <c r="X12" s="65">
        <f t="shared" si="10"/>
        <v>73.5952</v>
      </c>
      <c r="Y12" s="66">
        <v>131.42</v>
      </c>
      <c r="Z12" s="61">
        <v>100.34</v>
      </c>
      <c r="AA12" s="12"/>
      <c r="AE12" s="10"/>
      <c r="AF12" s="10"/>
      <c r="AO12" s="7"/>
    </row>
    <row r="13" spans="1:41" s="6" customFormat="1" ht="24" customHeight="1">
      <c r="A13" s="42" t="s">
        <v>58</v>
      </c>
      <c r="B13" s="43">
        <v>573.75</v>
      </c>
      <c r="C13" s="44">
        <v>590.42</v>
      </c>
      <c r="D13" s="45">
        <f t="shared" si="0"/>
        <v>53341.5375</v>
      </c>
      <c r="E13" s="46">
        <f t="shared" si="1"/>
        <v>54891.3474</v>
      </c>
      <c r="F13" s="43">
        <f t="shared" si="2"/>
        <v>590.8142411530602</v>
      </c>
      <c r="G13" s="47">
        <v>54928</v>
      </c>
      <c r="H13" s="45">
        <v>54504</v>
      </c>
      <c r="I13" s="48">
        <v>56040</v>
      </c>
      <c r="J13" s="47">
        <v>1077591</v>
      </c>
      <c r="K13" s="62">
        <v>55318</v>
      </c>
      <c r="L13" s="46">
        <v>51396</v>
      </c>
      <c r="M13" s="51">
        <f t="shared" si="3"/>
        <v>1143.379584812305</v>
      </c>
      <c r="N13" s="52">
        <f t="shared" si="4"/>
        <v>741.8522103904486</v>
      </c>
      <c r="O13" s="53">
        <f t="shared" si="5"/>
        <v>106300</v>
      </c>
      <c r="P13" s="47">
        <f t="shared" si="5"/>
        <v>68970</v>
      </c>
      <c r="Q13" s="54">
        <v>106.3</v>
      </c>
      <c r="R13" s="63">
        <v>68.97</v>
      </c>
      <c r="S13" s="56">
        <f t="shared" si="6"/>
        <v>3352.2770786275146</v>
      </c>
      <c r="T13" s="57">
        <f t="shared" si="7"/>
        <v>311661.2</v>
      </c>
      <c r="U13" s="64">
        <v>6466</v>
      </c>
      <c r="V13" s="56">
        <f t="shared" si="8"/>
        <v>1196.4074432612672</v>
      </c>
      <c r="W13" s="57">
        <f t="shared" si="9"/>
        <v>111230</v>
      </c>
      <c r="X13" s="65">
        <f t="shared" si="10"/>
        <v>62.28880000000001</v>
      </c>
      <c r="Y13" s="66">
        <v>111.23</v>
      </c>
      <c r="Z13" s="61">
        <v>92.97</v>
      </c>
      <c r="AA13" s="12"/>
      <c r="AE13" s="10"/>
      <c r="AF13" s="10"/>
      <c r="AO13" s="7"/>
    </row>
    <row r="14" spans="1:41" s="6" customFormat="1" ht="24" customHeight="1">
      <c r="A14" s="42" t="s">
        <v>59</v>
      </c>
      <c r="B14" s="43">
        <v>739.17</v>
      </c>
      <c r="C14" s="44">
        <v>750.83</v>
      </c>
      <c r="D14" s="45">
        <f t="shared" si="0"/>
        <v>63590.795099999996</v>
      </c>
      <c r="E14" s="46">
        <f t="shared" si="1"/>
        <v>64593.9049</v>
      </c>
      <c r="F14" s="43">
        <f t="shared" si="2"/>
        <v>771.2193420899686</v>
      </c>
      <c r="G14" s="47">
        <v>66348</v>
      </c>
      <c r="H14" s="45">
        <v>66078</v>
      </c>
      <c r="I14" s="48">
        <v>67144</v>
      </c>
      <c r="J14" s="47">
        <v>957603</v>
      </c>
      <c r="K14" s="62">
        <v>66508</v>
      </c>
      <c r="L14" s="46">
        <v>63603</v>
      </c>
      <c r="M14" s="51">
        <f t="shared" si="3"/>
        <v>1382.3084970359178</v>
      </c>
      <c r="N14" s="52">
        <f t="shared" si="4"/>
        <v>948.2738579565267</v>
      </c>
      <c r="O14" s="53">
        <f t="shared" si="5"/>
        <v>118920</v>
      </c>
      <c r="P14" s="47">
        <f t="shared" si="5"/>
        <v>81580</v>
      </c>
      <c r="Q14" s="54">
        <v>118.92</v>
      </c>
      <c r="R14" s="63">
        <v>81.58</v>
      </c>
      <c r="S14" s="56">
        <f t="shared" si="6"/>
        <v>3590.208066953388</v>
      </c>
      <c r="T14" s="57">
        <f t="shared" si="7"/>
        <v>308865.6</v>
      </c>
      <c r="U14" s="64">
        <v>6408</v>
      </c>
      <c r="V14" s="56">
        <f t="shared" si="8"/>
        <v>1406.8929443217485</v>
      </c>
      <c r="W14" s="57">
        <f t="shared" si="9"/>
        <v>121035.00000000001</v>
      </c>
      <c r="X14" s="65">
        <f t="shared" si="10"/>
        <v>67.77960000000002</v>
      </c>
      <c r="Y14" s="66">
        <v>121.03500000000001</v>
      </c>
      <c r="Z14" s="61">
        <v>86.03</v>
      </c>
      <c r="AA14" s="12"/>
      <c r="AE14" s="10"/>
      <c r="AF14" s="10"/>
      <c r="AI14" s="13"/>
      <c r="AL14" s="14"/>
      <c r="AO14" s="7"/>
    </row>
    <row r="15" spans="1:41" s="6" customFormat="1" ht="24" customHeight="1">
      <c r="A15" s="42" t="s">
        <v>60</v>
      </c>
      <c r="B15" s="43">
        <v>871.67</v>
      </c>
      <c r="C15" s="44">
        <v>915.83</v>
      </c>
      <c r="D15" s="45">
        <f t="shared" si="0"/>
        <v>68827.06319999999</v>
      </c>
      <c r="E15" s="46">
        <f t="shared" si="1"/>
        <v>72313.9368</v>
      </c>
      <c r="F15" s="43">
        <f t="shared" si="2"/>
        <v>924.2527862208714</v>
      </c>
      <c r="G15" s="47">
        <v>72979</v>
      </c>
      <c r="H15" s="45">
        <v>71912</v>
      </c>
      <c r="I15" s="48">
        <v>76029</v>
      </c>
      <c r="J15" s="47">
        <v>1459413.3</v>
      </c>
      <c r="K15" s="62">
        <v>72869</v>
      </c>
      <c r="L15" s="46">
        <v>74914</v>
      </c>
      <c r="M15" s="51">
        <f t="shared" si="3"/>
        <v>1539.1337386018238</v>
      </c>
      <c r="N15" s="52">
        <f t="shared" si="4"/>
        <v>1108.535967578521</v>
      </c>
      <c r="O15" s="53">
        <f t="shared" si="5"/>
        <v>121530</v>
      </c>
      <c r="P15" s="47">
        <f t="shared" si="5"/>
        <v>87530</v>
      </c>
      <c r="Q15" s="54">
        <v>121.53</v>
      </c>
      <c r="R15" s="63">
        <v>87.53</v>
      </c>
      <c r="S15" s="56">
        <f t="shared" si="6"/>
        <v>4051.919326241135</v>
      </c>
      <c r="T15" s="57">
        <f t="shared" si="7"/>
        <v>319939.55</v>
      </c>
      <c r="U15" s="64">
        <v>6637.75</v>
      </c>
      <c r="V15" s="56">
        <f t="shared" si="8"/>
        <v>1608.4941742654512</v>
      </c>
      <c r="W15" s="57">
        <f t="shared" si="9"/>
        <v>127006.70000000001</v>
      </c>
      <c r="X15" s="65">
        <f t="shared" si="10"/>
        <v>71.12375200000001</v>
      </c>
      <c r="Y15" s="66">
        <v>127.0067</v>
      </c>
      <c r="Z15" s="61">
        <v>78.96</v>
      </c>
      <c r="AA15" s="12"/>
      <c r="AO15" s="7"/>
    </row>
    <row r="16" spans="1:41" s="6" customFormat="1" ht="24" customHeight="1" thickBot="1">
      <c r="A16" s="121" t="s">
        <v>61</v>
      </c>
      <c r="B16" s="88">
        <v>887.08</v>
      </c>
      <c r="C16" s="122">
        <v>887.08</v>
      </c>
      <c r="D16" s="86">
        <f t="shared" si="0"/>
        <v>73521.19039999999</v>
      </c>
      <c r="E16" s="87">
        <f t="shared" si="1"/>
        <v>73521.19039999999</v>
      </c>
      <c r="F16" s="88">
        <f t="shared" si="2"/>
        <v>966.7109073359073</v>
      </c>
      <c r="G16" s="89">
        <v>80121</v>
      </c>
      <c r="H16" s="86">
        <v>80266</v>
      </c>
      <c r="I16" s="90">
        <v>79645</v>
      </c>
      <c r="J16" s="89">
        <v>1894898</v>
      </c>
      <c r="K16" s="126">
        <v>80210</v>
      </c>
      <c r="L16" s="87">
        <v>77882</v>
      </c>
      <c r="M16" s="93">
        <f t="shared" si="3"/>
        <v>1688.2239382239384</v>
      </c>
      <c r="N16" s="94">
        <f t="shared" si="4"/>
        <v>1137.1862934362935</v>
      </c>
      <c r="O16" s="95">
        <f t="shared" si="5"/>
        <v>139920</v>
      </c>
      <c r="P16" s="89">
        <f t="shared" si="5"/>
        <v>94250</v>
      </c>
      <c r="Q16" s="96">
        <v>139.92</v>
      </c>
      <c r="R16" s="127">
        <v>94.25</v>
      </c>
      <c r="S16" s="98">
        <f t="shared" si="6"/>
        <v>3904.037162162162</v>
      </c>
      <c r="T16" s="99">
        <f t="shared" si="7"/>
        <v>323566.6</v>
      </c>
      <c r="U16" s="128">
        <v>6713</v>
      </c>
      <c r="V16" s="98">
        <f t="shared" si="8"/>
        <v>1578.9997586872587</v>
      </c>
      <c r="W16" s="99">
        <f t="shared" si="9"/>
        <v>130867.5</v>
      </c>
      <c r="X16" s="100">
        <f t="shared" si="10"/>
        <v>73.28580000000001</v>
      </c>
      <c r="Y16" s="129">
        <v>130.8675</v>
      </c>
      <c r="Z16" s="101">
        <v>82.88</v>
      </c>
      <c r="AA16" s="12"/>
      <c r="AO16" s="7"/>
    </row>
    <row r="17" spans="1:41" s="6" customFormat="1" ht="24" customHeight="1">
      <c r="A17" s="83">
        <v>41061</v>
      </c>
      <c r="B17" s="139">
        <v>680</v>
      </c>
      <c r="C17" s="140">
        <v>765</v>
      </c>
      <c r="D17" s="45">
        <f t="shared" si="0"/>
        <v>53903.6</v>
      </c>
      <c r="E17" s="46">
        <f t="shared" si="1"/>
        <v>60641.549999999996</v>
      </c>
      <c r="F17" s="43">
        <f t="shared" si="2"/>
        <v>837.52996089315</v>
      </c>
      <c r="G17" s="47">
        <v>66391</v>
      </c>
      <c r="H17" s="45">
        <v>62943</v>
      </c>
      <c r="I17" s="48">
        <v>74213</v>
      </c>
      <c r="J17" s="47">
        <v>2099500</v>
      </c>
      <c r="K17" s="49">
        <v>65488</v>
      </c>
      <c r="L17" s="50">
        <v>77679</v>
      </c>
      <c r="M17" s="51">
        <f t="shared" si="3"/>
        <v>1639.9646776838654</v>
      </c>
      <c r="N17" s="52">
        <f t="shared" si="4"/>
        <v>1147.9752743787058</v>
      </c>
      <c r="O17" s="53">
        <f t="shared" si="5"/>
        <v>130000</v>
      </c>
      <c r="P17" s="47">
        <f t="shared" si="5"/>
        <v>91000</v>
      </c>
      <c r="Q17" s="54">
        <v>130</v>
      </c>
      <c r="R17" s="55">
        <v>91</v>
      </c>
      <c r="S17" s="56">
        <f t="shared" si="6"/>
        <v>4109.7994197048065</v>
      </c>
      <c r="T17" s="57">
        <f t="shared" si="7"/>
        <v>325783.8</v>
      </c>
      <c r="U17" s="84">
        <v>6759</v>
      </c>
      <c r="V17" s="56">
        <f t="shared" si="8"/>
        <v>1641.5415667970228</v>
      </c>
      <c r="W17" s="57">
        <f t="shared" si="9"/>
        <v>130125</v>
      </c>
      <c r="X17" s="65">
        <v>72.87</v>
      </c>
      <c r="Y17" s="85">
        <v>130.125</v>
      </c>
      <c r="Z17" s="61">
        <v>79.27</v>
      </c>
      <c r="AA17" s="5"/>
      <c r="AO17" s="7"/>
    </row>
    <row r="18" spans="1:27" s="6" customFormat="1" ht="24" customHeight="1">
      <c r="A18" s="83" t="s">
        <v>37</v>
      </c>
      <c r="B18" s="139">
        <v>575</v>
      </c>
      <c r="C18" s="140">
        <v>620</v>
      </c>
      <c r="D18" s="45">
        <f t="shared" si="0"/>
        <v>45724</v>
      </c>
      <c r="E18" s="46">
        <f t="shared" si="1"/>
        <v>49302.399999999994</v>
      </c>
      <c r="F18" s="43">
        <f t="shared" si="2"/>
        <v>718.9512072434608</v>
      </c>
      <c r="G18" s="47">
        <v>57171</v>
      </c>
      <c r="H18" s="45">
        <v>55060</v>
      </c>
      <c r="I18" s="48">
        <v>62082</v>
      </c>
      <c r="J18" s="47">
        <v>1256125</v>
      </c>
      <c r="K18" s="49">
        <v>56667</v>
      </c>
      <c r="L18" s="50">
        <v>61677</v>
      </c>
      <c r="M18" s="51">
        <f t="shared" si="3"/>
        <v>1496.4788732394368</v>
      </c>
      <c r="N18" s="52">
        <f t="shared" si="4"/>
        <v>1006.036217303823</v>
      </c>
      <c r="O18" s="53">
        <f t="shared" si="5"/>
        <v>119000</v>
      </c>
      <c r="P18" s="47">
        <f t="shared" si="5"/>
        <v>80000</v>
      </c>
      <c r="Q18" s="54">
        <v>119</v>
      </c>
      <c r="R18" s="55">
        <v>80</v>
      </c>
      <c r="S18" s="56">
        <f t="shared" si="6"/>
        <v>4085.9683098591554</v>
      </c>
      <c r="T18" s="57">
        <f t="shared" si="7"/>
        <v>324916.2</v>
      </c>
      <c r="U18" s="84">
        <v>6741</v>
      </c>
      <c r="V18" s="56">
        <f t="shared" si="8"/>
        <v>1520.3722334004026</v>
      </c>
      <c r="W18" s="57">
        <f t="shared" si="9"/>
        <v>120900</v>
      </c>
      <c r="X18" s="65">
        <v>67.70400000000001</v>
      </c>
      <c r="Y18" s="85">
        <v>120.9</v>
      </c>
      <c r="Z18" s="61">
        <v>79.52</v>
      </c>
      <c r="AA18" s="5"/>
    </row>
    <row r="19" spans="1:27" s="6" customFormat="1" ht="24" customHeight="1">
      <c r="A19" s="83" t="s">
        <v>38</v>
      </c>
      <c r="B19" s="139">
        <v>775</v>
      </c>
      <c r="C19" s="140">
        <v>775</v>
      </c>
      <c r="D19" s="45">
        <f t="shared" si="0"/>
        <v>60829.74999999999</v>
      </c>
      <c r="E19" s="46">
        <f t="shared" si="1"/>
        <v>60829.74999999999</v>
      </c>
      <c r="F19" s="43">
        <f t="shared" si="2"/>
        <v>748.1844820996306</v>
      </c>
      <c r="G19" s="47">
        <v>58725</v>
      </c>
      <c r="H19" s="45">
        <v>58272</v>
      </c>
      <c r="I19" s="48">
        <v>60235</v>
      </c>
      <c r="J19" s="47">
        <v>2343000</v>
      </c>
      <c r="K19" s="49">
        <v>58393</v>
      </c>
      <c r="L19" s="50">
        <v>65332</v>
      </c>
      <c r="M19" s="51">
        <f t="shared" si="3"/>
        <v>1414.1928908141165</v>
      </c>
      <c r="N19" s="52">
        <f t="shared" si="4"/>
        <v>879.09287807364</v>
      </c>
      <c r="O19" s="53">
        <f t="shared" si="5"/>
        <v>111000</v>
      </c>
      <c r="P19" s="47">
        <f t="shared" si="5"/>
        <v>69000</v>
      </c>
      <c r="Q19" s="54">
        <v>111</v>
      </c>
      <c r="R19" s="55">
        <v>69</v>
      </c>
      <c r="S19" s="56">
        <f t="shared" si="6"/>
        <v>4142.6576633966115</v>
      </c>
      <c r="T19" s="57">
        <f t="shared" si="7"/>
        <v>325157.2</v>
      </c>
      <c r="U19" s="84">
        <v>6746</v>
      </c>
      <c r="V19" s="56">
        <f t="shared" si="8"/>
        <v>1422.5379029175692</v>
      </c>
      <c r="W19" s="57">
        <f t="shared" si="9"/>
        <v>111655</v>
      </c>
      <c r="X19" s="65">
        <v>62.52680000000001</v>
      </c>
      <c r="Y19" s="85">
        <v>111.655</v>
      </c>
      <c r="Z19" s="61">
        <v>78.49</v>
      </c>
      <c r="AA19" s="5"/>
    </row>
    <row r="20" spans="1:27" s="6" customFormat="1" ht="24" customHeight="1">
      <c r="A20" s="83" t="s">
        <v>39</v>
      </c>
      <c r="B20" s="139">
        <v>970</v>
      </c>
      <c r="C20" s="140">
        <v>930</v>
      </c>
      <c r="D20" s="45">
        <f t="shared" si="0"/>
        <v>76174.1</v>
      </c>
      <c r="E20" s="46">
        <f t="shared" si="1"/>
        <v>73032.9</v>
      </c>
      <c r="F20" s="43">
        <f t="shared" si="2"/>
        <v>927.5181459314912</v>
      </c>
      <c r="G20" s="47">
        <v>72838</v>
      </c>
      <c r="H20" s="45">
        <v>72823</v>
      </c>
      <c r="I20" s="48">
        <v>72908</v>
      </c>
      <c r="J20" s="47">
        <v>1487000</v>
      </c>
      <c r="K20" s="49">
        <v>72633</v>
      </c>
      <c r="L20" s="50">
        <v>71967</v>
      </c>
      <c r="M20" s="51">
        <f t="shared" si="3"/>
        <v>1617.2163504393225</v>
      </c>
      <c r="N20" s="52">
        <f t="shared" si="4"/>
        <v>1031.452947917993</v>
      </c>
      <c r="O20" s="53">
        <f t="shared" si="5"/>
        <v>127000</v>
      </c>
      <c r="P20" s="47">
        <f t="shared" si="5"/>
        <v>81000</v>
      </c>
      <c r="Q20" s="54">
        <v>127</v>
      </c>
      <c r="R20" s="55">
        <v>81</v>
      </c>
      <c r="S20" s="56">
        <f t="shared" si="6"/>
        <v>4141.1613396154335</v>
      </c>
      <c r="T20" s="57">
        <f t="shared" si="7"/>
        <v>325205.4</v>
      </c>
      <c r="U20" s="84">
        <v>6747</v>
      </c>
      <c r="V20" s="56">
        <f t="shared" si="8"/>
        <v>1508.1497516872535</v>
      </c>
      <c r="W20" s="57">
        <f t="shared" si="9"/>
        <v>118435.00000000001</v>
      </c>
      <c r="X20" s="65">
        <v>66.32360000000001</v>
      </c>
      <c r="Y20" s="85">
        <v>118.435</v>
      </c>
      <c r="Z20" s="61">
        <v>78.53</v>
      </c>
      <c r="AA20" s="5"/>
    </row>
    <row r="21" spans="1:27" s="6" customFormat="1" ht="24" customHeight="1">
      <c r="A21" s="83" t="s">
        <v>40</v>
      </c>
      <c r="B21" s="139">
        <v>1025</v>
      </c>
      <c r="C21" s="140">
        <v>965</v>
      </c>
      <c r="D21" s="45">
        <f t="shared" si="0"/>
        <v>80257.5</v>
      </c>
      <c r="E21" s="46">
        <f t="shared" si="1"/>
        <v>75559.5</v>
      </c>
      <c r="F21" s="43">
        <f t="shared" si="2"/>
        <v>1051.1366538952745</v>
      </c>
      <c r="G21" s="47">
        <v>82304</v>
      </c>
      <c r="H21" s="45">
        <v>82861</v>
      </c>
      <c r="I21" s="48">
        <v>80714</v>
      </c>
      <c r="J21" s="47">
        <v>1112400</v>
      </c>
      <c r="K21" s="49">
        <v>82584</v>
      </c>
      <c r="L21" s="50">
        <v>75219</v>
      </c>
      <c r="M21" s="51">
        <f t="shared" si="3"/>
        <v>1826.309067688378</v>
      </c>
      <c r="N21" s="52">
        <f t="shared" si="4"/>
        <v>1200.5108556832695</v>
      </c>
      <c r="O21" s="53">
        <f t="shared" si="5"/>
        <v>143000</v>
      </c>
      <c r="P21" s="47">
        <f t="shared" si="5"/>
        <v>94000</v>
      </c>
      <c r="Q21" s="54">
        <v>143</v>
      </c>
      <c r="R21" s="55">
        <v>94</v>
      </c>
      <c r="S21" s="56">
        <f t="shared" si="6"/>
        <v>4153.325670498085</v>
      </c>
      <c r="T21" s="57">
        <f t="shared" si="7"/>
        <v>325205.4</v>
      </c>
      <c r="U21" s="84">
        <v>6747</v>
      </c>
      <c r="V21" s="56">
        <f t="shared" si="8"/>
        <v>1644.7637292464879</v>
      </c>
      <c r="W21" s="57">
        <f t="shared" si="9"/>
        <v>128785</v>
      </c>
      <c r="X21" s="65">
        <v>72.1196</v>
      </c>
      <c r="Y21" s="85">
        <v>128.785</v>
      </c>
      <c r="Z21" s="61">
        <v>78.3</v>
      </c>
      <c r="AA21" s="5"/>
    </row>
    <row r="22" spans="1:27" s="6" customFormat="1" ht="24" customHeight="1">
      <c r="A22" s="83" t="s">
        <v>41</v>
      </c>
      <c r="B22" s="139">
        <v>1050</v>
      </c>
      <c r="C22" s="140">
        <v>990</v>
      </c>
      <c r="D22" s="45">
        <f t="shared" si="0"/>
        <v>83832</v>
      </c>
      <c r="E22" s="46">
        <f t="shared" si="1"/>
        <v>79041.6</v>
      </c>
      <c r="F22" s="43">
        <f t="shared" si="2"/>
        <v>1076.5906813627255</v>
      </c>
      <c r="G22" s="47">
        <v>85955</v>
      </c>
      <c r="H22" s="45">
        <v>86706</v>
      </c>
      <c r="I22" s="48">
        <v>83610</v>
      </c>
      <c r="J22" s="47">
        <v>1715000</v>
      </c>
      <c r="K22" s="49">
        <v>86203</v>
      </c>
      <c r="L22" s="50">
        <v>78192</v>
      </c>
      <c r="M22" s="51">
        <f t="shared" si="3"/>
        <v>1841.1823647294589</v>
      </c>
      <c r="N22" s="52">
        <f t="shared" si="4"/>
        <v>1214.9298597194388</v>
      </c>
      <c r="O22" s="53">
        <f t="shared" si="5"/>
        <v>147000</v>
      </c>
      <c r="P22" s="47">
        <f t="shared" si="5"/>
        <v>97000</v>
      </c>
      <c r="Q22" s="54">
        <v>147</v>
      </c>
      <c r="R22" s="55">
        <v>97</v>
      </c>
      <c r="S22" s="56">
        <f t="shared" si="6"/>
        <v>4073.8176352705404</v>
      </c>
      <c r="T22" s="57">
        <f t="shared" si="7"/>
        <v>325253.6</v>
      </c>
      <c r="U22" s="84">
        <v>6748</v>
      </c>
      <c r="V22" s="56">
        <f t="shared" si="8"/>
        <v>1659.506513026052</v>
      </c>
      <c r="W22" s="57">
        <f t="shared" si="9"/>
        <v>132495</v>
      </c>
      <c r="X22" s="65">
        <v>74.19720000000001</v>
      </c>
      <c r="Y22" s="85">
        <v>132.495</v>
      </c>
      <c r="Z22" s="61">
        <v>79.84</v>
      </c>
      <c r="AA22" s="5"/>
    </row>
    <row r="23" spans="1:27" s="6" customFormat="1" ht="24" customHeight="1">
      <c r="A23" s="134" t="s">
        <v>42</v>
      </c>
      <c r="B23" s="143">
        <v>1010</v>
      </c>
      <c r="C23" s="144">
        <v>950</v>
      </c>
      <c r="D23" s="67">
        <f t="shared" si="0"/>
        <v>83133.1</v>
      </c>
      <c r="E23" s="68">
        <f t="shared" si="1"/>
        <v>78194.5</v>
      </c>
      <c r="F23" s="132">
        <f t="shared" si="2"/>
        <v>1075.3735876564208</v>
      </c>
      <c r="G23" s="69">
        <v>88514</v>
      </c>
      <c r="H23" s="67">
        <v>88895</v>
      </c>
      <c r="I23" s="70">
        <v>86777</v>
      </c>
      <c r="J23" s="69">
        <v>1404666.6666666667</v>
      </c>
      <c r="K23" s="71">
        <v>88585</v>
      </c>
      <c r="L23" s="102">
        <v>75720</v>
      </c>
      <c r="M23" s="72">
        <f t="shared" si="3"/>
        <v>1810.2296197302878</v>
      </c>
      <c r="N23" s="73">
        <f t="shared" si="4"/>
        <v>1202.7700157939496</v>
      </c>
      <c r="O23" s="74">
        <f aca="true" t="shared" si="11" ref="O23:P37">Q23*1000</f>
        <v>149000</v>
      </c>
      <c r="P23" s="69">
        <f t="shared" si="11"/>
        <v>99000</v>
      </c>
      <c r="Q23" s="75">
        <v>149</v>
      </c>
      <c r="R23" s="76">
        <v>99</v>
      </c>
      <c r="S23" s="77">
        <f t="shared" si="6"/>
        <v>3890.666990645122</v>
      </c>
      <c r="T23" s="78">
        <f t="shared" si="7"/>
        <v>320240.8</v>
      </c>
      <c r="U23" s="79">
        <v>6644</v>
      </c>
      <c r="V23" s="77">
        <f t="shared" si="8"/>
        <v>1663.1636496173</v>
      </c>
      <c r="W23" s="78">
        <f t="shared" si="9"/>
        <v>136894.99999999997</v>
      </c>
      <c r="X23" s="80">
        <v>76.6612</v>
      </c>
      <c r="Y23" s="81">
        <v>136.89499999999998</v>
      </c>
      <c r="Z23" s="82">
        <v>82.31</v>
      </c>
      <c r="AA23" s="5"/>
    </row>
    <row r="24" spans="1:27" s="6" customFormat="1" ht="24" customHeight="1">
      <c r="A24" s="135">
        <v>41275</v>
      </c>
      <c r="B24" s="137">
        <v>955</v>
      </c>
      <c r="C24" s="138">
        <v>955</v>
      </c>
      <c r="D24" s="103">
        <f t="shared" si="0"/>
        <v>83161.4</v>
      </c>
      <c r="E24" s="104">
        <f t="shared" si="1"/>
        <v>83161.4</v>
      </c>
      <c r="F24" s="105">
        <f t="shared" si="2"/>
        <v>1026.8718419843822</v>
      </c>
      <c r="G24" s="106">
        <v>89420</v>
      </c>
      <c r="H24" s="103">
        <v>89914</v>
      </c>
      <c r="I24" s="107">
        <v>87462</v>
      </c>
      <c r="J24" s="106">
        <v>1133444.4444444443</v>
      </c>
      <c r="K24" s="108">
        <v>89412</v>
      </c>
      <c r="L24" s="109"/>
      <c r="M24" s="110">
        <f t="shared" si="3"/>
        <v>1711.070280202113</v>
      </c>
      <c r="N24" s="111">
        <f t="shared" si="4"/>
        <v>1136.885622416169</v>
      </c>
      <c r="O24" s="112">
        <f t="shared" si="11"/>
        <v>149000</v>
      </c>
      <c r="P24" s="106">
        <f t="shared" si="11"/>
        <v>99000</v>
      </c>
      <c r="Q24" s="113">
        <v>149</v>
      </c>
      <c r="R24" s="114">
        <v>99</v>
      </c>
      <c r="S24" s="115">
        <f t="shared" si="6"/>
        <v>3679.7611391823616</v>
      </c>
      <c r="T24" s="116">
        <f t="shared" si="7"/>
        <v>320433.60000000003</v>
      </c>
      <c r="U24" s="117">
        <v>6648</v>
      </c>
      <c r="V24" s="115">
        <f t="shared" si="8"/>
        <v>1588.1373449701427</v>
      </c>
      <c r="W24" s="116">
        <f t="shared" si="9"/>
        <v>138295.00000000003</v>
      </c>
      <c r="X24" s="118">
        <v>77.44520000000001</v>
      </c>
      <c r="Y24" s="119">
        <v>138.29500000000002</v>
      </c>
      <c r="Z24" s="120">
        <v>87.08</v>
      </c>
      <c r="AA24" s="5"/>
    </row>
    <row r="25" spans="1:27" s="6" customFormat="1" ht="24" customHeight="1">
      <c r="A25" s="83" t="s">
        <v>29</v>
      </c>
      <c r="B25" s="139">
        <v>910</v>
      </c>
      <c r="C25" s="140">
        <v>910</v>
      </c>
      <c r="D25" s="45">
        <f t="shared" si="0"/>
        <v>83246.8</v>
      </c>
      <c r="E25" s="46">
        <f t="shared" si="1"/>
        <v>83246.8</v>
      </c>
      <c r="F25" s="43">
        <f t="shared" si="2"/>
        <v>984.783559247923</v>
      </c>
      <c r="G25" s="47">
        <v>90088</v>
      </c>
      <c r="H25" s="45">
        <v>89881</v>
      </c>
      <c r="I25" s="48">
        <v>90643</v>
      </c>
      <c r="J25" s="47">
        <v>3494667</v>
      </c>
      <c r="K25" s="49">
        <v>89987</v>
      </c>
      <c r="L25" s="50">
        <v>92909</v>
      </c>
      <c r="M25" s="51">
        <f t="shared" si="3"/>
        <v>1650.6340183646698</v>
      </c>
      <c r="N25" s="52">
        <f t="shared" si="4"/>
        <v>1125.9291648447747</v>
      </c>
      <c r="O25" s="53">
        <f t="shared" si="11"/>
        <v>151000</v>
      </c>
      <c r="P25" s="47">
        <f t="shared" si="11"/>
        <v>103000</v>
      </c>
      <c r="Q25" s="54">
        <v>151</v>
      </c>
      <c r="R25" s="55">
        <v>103</v>
      </c>
      <c r="S25" s="56">
        <f t="shared" si="6"/>
        <v>3503.825972890249</v>
      </c>
      <c r="T25" s="57">
        <f t="shared" si="7"/>
        <v>320530</v>
      </c>
      <c r="U25" s="84">
        <v>6650</v>
      </c>
      <c r="V25" s="56">
        <f t="shared" si="8"/>
        <v>1464.9103629208569</v>
      </c>
      <c r="W25" s="57">
        <f t="shared" si="9"/>
        <v>134010</v>
      </c>
      <c r="X25" s="65">
        <v>75.04560000000001</v>
      </c>
      <c r="Y25" s="85">
        <v>134.01</v>
      </c>
      <c r="Z25" s="61">
        <v>91.48</v>
      </c>
      <c r="AA25" s="5"/>
    </row>
    <row r="26" spans="1:27" s="6" customFormat="1" ht="24" customHeight="1">
      <c r="A26" s="83" t="s">
        <v>43</v>
      </c>
      <c r="B26" s="139">
        <v>895</v>
      </c>
      <c r="C26" s="140">
        <v>895</v>
      </c>
      <c r="D26" s="45">
        <f t="shared" si="0"/>
        <v>84201.59999999999</v>
      </c>
      <c r="E26" s="46">
        <f t="shared" si="1"/>
        <v>84201.59999999999</v>
      </c>
      <c r="F26" s="43">
        <f t="shared" si="2"/>
        <v>956.6964285714286</v>
      </c>
      <c r="G26" s="47">
        <v>90006</v>
      </c>
      <c r="H26" s="45">
        <v>89605</v>
      </c>
      <c r="I26" s="48">
        <v>91655</v>
      </c>
      <c r="J26" s="47">
        <v>10744000</v>
      </c>
      <c r="K26" s="49">
        <v>89854</v>
      </c>
      <c r="L26" s="50">
        <v>92134</v>
      </c>
      <c r="M26" s="51">
        <f t="shared" si="3"/>
        <v>1605.0170068027212</v>
      </c>
      <c r="N26" s="52">
        <f t="shared" si="4"/>
        <v>1094.812925170068</v>
      </c>
      <c r="O26" s="53">
        <f t="shared" si="11"/>
        <v>151000</v>
      </c>
      <c r="P26" s="47">
        <f t="shared" si="11"/>
        <v>103000</v>
      </c>
      <c r="Q26" s="54">
        <v>151</v>
      </c>
      <c r="R26" s="55">
        <v>103</v>
      </c>
      <c r="S26" s="56">
        <f t="shared" si="6"/>
        <v>3410.0680272108843</v>
      </c>
      <c r="T26" s="57">
        <f t="shared" si="7"/>
        <v>320819.2</v>
      </c>
      <c r="U26" s="84">
        <v>6656</v>
      </c>
      <c r="V26" s="56">
        <f t="shared" si="8"/>
        <v>1450.1488095238096</v>
      </c>
      <c r="W26" s="57">
        <f t="shared" si="9"/>
        <v>136430</v>
      </c>
      <c r="X26" s="65">
        <v>76.40080000000002</v>
      </c>
      <c r="Y26" s="85">
        <v>136.43</v>
      </c>
      <c r="Z26" s="61">
        <v>94.08</v>
      </c>
      <c r="AA26" s="5"/>
    </row>
    <row r="27" spans="1:27" s="6" customFormat="1" ht="24" customHeight="1">
      <c r="A27" s="83" t="s">
        <v>44</v>
      </c>
      <c r="B27" s="139">
        <v>790</v>
      </c>
      <c r="C27" s="140">
        <v>835</v>
      </c>
      <c r="D27" s="45">
        <f t="shared" si="0"/>
        <v>75761</v>
      </c>
      <c r="E27" s="46">
        <f t="shared" si="1"/>
        <v>80076.5</v>
      </c>
      <c r="F27" s="43">
        <f t="shared" si="2"/>
        <v>920.0938477580813</v>
      </c>
      <c r="G27" s="47">
        <v>88237</v>
      </c>
      <c r="H27" s="45">
        <v>87498</v>
      </c>
      <c r="I27" s="48">
        <v>90189</v>
      </c>
      <c r="J27" s="47">
        <v>810100</v>
      </c>
      <c r="K27" s="49">
        <v>88204</v>
      </c>
      <c r="L27" s="50">
        <v>88420</v>
      </c>
      <c r="M27" s="51">
        <f t="shared" si="3"/>
        <v>1522.4191866527633</v>
      </c>
      <c r="N27" s="52">
        <f t="shared" si="4"/>
        <v>1042.7528675703857</v>
      </c>
      <c r="O27" s="53">
        <f t="shared" si="11"/>
        <v>146000</v>
      </c>
      <c r="P27" s="47">
        <f t="shared" si="11"/>
        <v>100000</v>
      </c>
      <c r="Q27" s="54">
        <v>146</v>
      </c>
      <c r="R27" s="55">
        <v>100</v>
      </c>
      <c r="S27" s="56">
        <f t="shared" si="6"/>
        <v>3345.3514077163713</v>
      </c>
      <c r="T27" s="57">
        <f t="shared" si="7"/>
        <v>320819.2</v>
      </c>
      <c r="U27" s="84">
        <v>6656</v>
      </c>
      <c r="V27" s="56">
        <f t="shared" si="8"/>
        <v>1408.4984358706986</v>
      </c>
      <c r="W27" s="57">
        <f t="shared" si="9"/>
        <v>135075</v>
      </c>
      <c r="X27" s="65">
        <v>75.642</v>
      </c>
      <c r="Y27" s="85">
        <v>135.075</v>
      </c>
      <c r="Z27" s="61">
        <v>95.9</v>
      </c>
      <c r="AA27" s="5"/>
    </row>
    <row r="28" spans="1:27" s="6" customFormat="1" ht="24" customHeight="1">
      <c r="A28" s="83" t="s">
        <v>45</v>
      </c>
      <c r="B28" s="139">
        <v>735</v>
      </c>
      <c r="C28" s="140">
        <v>775</v>
      </c>
      <c r="D28" s="45">
        <f t="shared" si="0"/>
        <v>73014.90000000001</v>
      </c>
      <c r="E28" s="46">
        <f t="shared" si="1"/>
        <v>76988.5</v>
      </c>
      <c r="F28" s="43">
        <f t="shared" si="2"/>
        <v>837.4068854439299</v>
      </c>
      <c r="G28" s="47">
        <v>83188</v>
      </c>
      <c r="H28" s="45">
        <v>81928</v>
      </c>
      <c r="I28" s="48">
        <v>86071</v>
      </c>
      <c r="J28" s="47">
        <v>1246917</v>
      </c>
      <c r="K28" s="49">
        <v>82963</v>
      </c>
      <c r="L28" s="50">
        <v>85117</v>
      </c>
      <c r="M28" s="51">
        <f t="shared" si="3"/>
        <v>1409.301389168512</v>
      </c>
      <c r="N28" s="52">
        <f t="shared" si="4"/>
        <v>966.3780954298369</v>
      </c>
      <c r="O28" s="53">
        <f t="shared" si="11"/>
        <v>140000</v>
      </c>
      <c r="P28" s="47">
        <f t="shared" si="11"/>
        <v>96000</v>
      </c>
      <c r="Q28" s="54">
        <v>140</v>
      </c>
      <c r="R28" s="55">
        <v>96</v>
      </c>
      <c r="S28" s="56">
        <f t="shared" si="6"/>
        <v>3233.3883631971007</v>
      </c>
      <c r="T28" s="57">
        <f t="shared" si="7"/>
        <v>321204.8</v>
      </c>
      <c r="U28" s="84">
        <v>6664</v>
      </c>
      <c r="V28" s="56">
        <f t="shared" si="8"/>
        <v>1339.4906382122006</v>
      </c>
      <c r="W28" s="57">
        <f t="shared" si="9"/>
        <v>133065</v>
      </c>
      <c r="X28" s="65">
        <v>74.5164</v>
      </c>
      <c r="Y28" s="85">
        <v>133.065</v>
      </c>
      <c r="Z28" s="61">
        <v>99.34</v>
      </c>
      <c r="AA28" s="5"/>
    </row>
    <row r="29" spans="1:27" s="6" customFormat="1" ht="24" customHeight="1">
      <c r="A29" s="83" t="s">
        <v>46</v>
      </c>
      <c r="B29" s="139">
        <v>745</v>
      </c>
      <c r="C29" s="140">
        <v>770</v>
      </c>
      <c r="D29" s="45">
        <f t="shared" si="0"/>
        <v>74410.59999999999</v>
      </c>
      <c r="E29" s="46">
        <f t="shared" si="1"/>
        <v>76907.59999999999</v>
      </c>
      <c r="F29" s="43">
        <f t="shared" si="2"/>
        <v>823.2879455346416</v>
      </c>
      <c r="G29" s="47">
        <v>82230</v>
      </c>
      <c r="H29" s="45">
        <v>81200</v>
      </c>
      <c r="I29" s="48">
        <v>85083</v>
      </c>
      <c r="J29" s="47">
        <v>2004000</v>
      </c>
      <c r="K29" s="49">
        <v>82082</v>
      </c>
      <c r="L29" s="50">
        <v>84081</v>
      </c>
      <c r="M29" s="51">
        <f t="shared" si="3"/>
        <v>1401.6820184221067</v>
      </c>
      <c r="N29" s="52">
        <f t="shared" si="4"/>
        <v>961.1533840608731</v>
      </c>
      <c r="O29" s="53">
        <f t="shared" si="11"/>
        <v>140000</v>
      </c>
      <c r="P29" s="47">
        <f t="shared" si="11"/>
        <v>96000</v>
      </c>
      <c r="Q29" s="54">
        <v>140</v>
      </c>
      <c r="R29" s="55">
        <v>96</v>
      </c>
      <c r="S29" s="56">
        <f t="shared" si="6"/>
        <v>3215.9070885062074</v>
      </c>
      <c r="T29" s="57">
        <f t="shared" si="7"/>
        <v>321204.8</v>
      </c>
      <c r="U29" s="84">
        <v>6664</v>
      </c>
      <c r="V29" s="56">
        <f t="shared" si="8"/>
        <v>1329.995995194233</v>
      </c>
      <c r="W29" s="57">
        <f t="shared" si="9"/>
        <v>132840</v>
      </c>
      <c r="X29" s="65">
        <v>74.39040000000001</v>
      </c>
      <c r="Y29" s="85">
        <v>132.84</v>
      </c>
      <c r="Z29" s="61">
        <v>99.88</v>
      </c>
      <c r="AA29" s="5"/>
    </row>
    <row r="30" spans="1:27" s="6" customFormat="1" ht="24" customHeight="1">
      <c r="A30" s="83" t="s">
        <v>37</v>
      </c>
      <c r="B30" s="139">
        <v>795</v>
      </c>
      <c r="C30" s="140">
        <v>790</v>
      </c>
      <c r="D30" s="45">
        <f t="shared" si="0"/>
        <v>78506.25</v>
      </c>
      <c r="E30" s="46">
        <f t="shared" si="1"/>
        <v>78012.5</v>
      </c>
      <c r="F30" s="43">
        <f t="shared" si="2"/>
        <v>825.1240506329113</v>
      </c>
      <c r="G30" s="47">
        <v>81481</v>
      </c>
      <c r="H30" s="45">
        <v>80642</v>
      </c>
      <c r="I30" s="48">
        <v>83686</v>
      </c>
      <c r="J30" s="47">
        <v>2184500</v>
      </c>
      <c r="K30" s="49">
        <v>81239</v>
      </c>
      <c r="L30" s="50">
        <v>83295</v>
      </c>
      <c r="M30" s="51">
        <f t="shared" si="3"/>
        <v>1427.8481012658228</v>
      </c>
      <c r="N30" s="52">
        <f t="shared" si="4"/>
        <v>962.0253164556962</v>
      </c>
      <c r="O30" s="53">
        <f t="shared" si="11"/>
        <v>141000</v>
      </c>
      <c r="P30" s="47">
        <f t="shared" si="11"/>
        <v>95000</v>
      </c>
      <c r="Q30" s="54">
        <v>141</v>
      </c>
      <c r="R30" s="55">
        <v>95</v>
      </c>
      <c r="S30" s="56">
        <f t="shared" si="6"/>
        <v>3252.706835443038</v>
      </c>
      <c r="T30" s="57">
        <f t="shared" si="7"/>
        <v>321204.8</v>
      </c>
      <c r="U30" s="84">
        <v>6664</v>
      </c>
      <c r="V30" s="56">
        <f t="shared" si="8"/>
        <v>1345.1139240506327</v>
      </c>
      <c r="W30" s="57">
        <f t="shared" si="9"/>
        <v>132829.99999999997</v>
      </c>
      <c r="X30" s="65">
        <v>74.3848</v>
      </c>
      <c r="Y30" s="85">
        <v>132.82999999999998</v>
      </c>
      <c r="Z30" s="61">
        <v>98.75</v>
      </c>
      <c r="AA30" s="5"/>
    </row>
    <row r="31" spans="1:27" s="6" customFormat="1" ht="24" customHeight="1">
      <c r="A31" s="83" t="s">
        <v>38</v>
      </c>
      <c r="B31" s="139">
        <v>820</v>
      </c>
      <c r="C31" s="140">
        <v>820</v>
      </c>
      <c r="D31" s="45">
        <f t="shared" si="0"/>
        <v>80720.8</v>
      </c>
      <c r="E31" s="46">
        <f t="shared" si="1"/>
        <v>80720.8</v>
      </c>
      <c r="F31" s="43">
        <f t="shared" si="2"/>
        <v>860.3210077204388</v>
      </c>
      <c r="G31" s="47">
        <v>84690</v>
      </c>
      <c r="H31" s="45">
        <v>84388</v>
      </c>
      <c r="I31" s="48">
        <v>85800</v>
      </c>
      <c r="J31" s="47">
        <v>916571</v>
      </c>
      <c r="K31" s="49">
        <v>84544</v>
      </c>
      <c r="L31" s="50">
        <v>87067</v>
      </c>
      <c r="M31" s="51">
        <f t="shared" si="3"/>
        <v>1485.168630637952</v>
      </c>
      <c r="N31" s="52">
        <f t="shared" si="4"/>
        <v>1009.7521332791548</v>
      </c>
      <c r="O31" s="53">
        <f t="shared" si="11"/>
        <v>146200</v>
      </c>
      <c r="P31" s="47">
        <f t="shared" si="11"/>
        <v>99400</v>
      </c>
      <c r="Q31" s="54">
        <v>146.2</v>
      </c>
      <c r="R31" s="55">
        <v>99.4</v>
      </c>
      <c r="S31" s="56">
        <f t="shared" si="6"/>
        <v>3266.3774888256803</v>
      </c>
      <c r="T31" s="57">
        <f t="shared" si="7"/>
        <v>321542.19999999995</v>
      </c>
      <c r="U31" s="84">
        <v>6671</v>
      </c>
      <c r="V31" s="56">
        <f t="shared" si="8"/>
        <v>1367.0763917106867</v>
      </c>
      <c r="W31" s="57">
        <f t="shared" si="9"/>
        <v>134575</v>
      </c>
      <c r="X31" s="65">
        <v>75.362</v>
      </c>
      <c r="Y31" s="85">
        <v>134.575</v>
      </c>
      <c r="Z31" s="61">
        <v>98.44</v>
      </c>
      <c r="AA31" s="5"/>
    </row>
    <row r="32" spans="1:27" s="6" customFormat="1" ht="24" customHeight="1">
      <c r="A32" s="83" t="s">
        <v>39</v>
      </c>
      <c r="B32" s="139">
        <v>850</v>
      </c>
      <c r="C32" s="140">
        <v>875</v>
      </c>
      <c r="D32" s="45">
        <f t="shared" si="0"/>
        <v>83971.5</v>
      </c>
      <c r="E32" s="46">
        <f t="shared" si="1"/>
        <v>86441.25</v>
      </c>
      <c r="F32" s="43">
        <f t="shared" si="2"/>
        <v>883.0549650774369</v>
      </c>
      <c r="G32" s="47">
        <v>87237</v>
      </c>
      <c r="H32" s="45">
        <v>86757</v>
      </c>
      <c r="I32" s="48">
        <v>88302</v>
      </c>
      <c r="J32" s="47">
        <v>5056333</v>
      </c>
      <c r="K32" s="49">
        <v>87048</v>
      </c>
      <c r="L32" s="50">
        <v>89958</v>
      </c>
      <c r="M32" s="51">
        <f t="shared" si="3"/>
        <v>1488.0048587913755</v>
      </c>
      <c r="N32" s="52">
        <f t="shared" si="4"/>
        <v>1022.3706852920335</v>
      </c>
      <c r="O32" s="53">
        <f t="shared" si="11"/>
        <v>147000</v>
      </c>
      <c r="P32" s="47">
        <f t="shared" si="11"/>
        <v>101000</v>
      </c>
      <c r="Q32" s="54">
        <v>147</v>
      </c>
      <c r="R32" s="55">
        <v>101</v>
      </c>
      <c r="S32" s="56">
        <f t="shared" si="6"/>
        <v>3224.555116914668</v>
      </c>
      <c r="T32" s="57">
        <f t="shared" si="7"/>
        <v>318553.80000000005</v>
      </c>
      <c r="U32" s="84">
        <v>6609</v>
      </c>
      <c r="V32" s="56">
        <f t="shared" si="8"/>
        <v>1379.4918514019637</v>
      </c>
      <c r="W32" s="57">
        <f t="shared" si="9"/>
        <v>136280</v>
      </c>
      <c r="X32" s="65">
        <v>76.31680000000001</v>
      </c>
      <c r="Y32" s="85">
        <v>136.28</v>
      </c>
      <c r="Z32" s="61">
        <v>98.79</v>
      </c>
      <c r="AA32" s="5"/>
    </row>
    <row r="33" spans="1:27" s="6" customFormat="1" ht="24" customHeight="1">
      <c r="A33" s="83" t="s">
        <v>40</v>
      </c>
      <c r="B33" s="139">
        <v>820</v>
      </c>
      <c r="C33" s="140">
        <v>850</v>
      </c>
      <c r="D33" s="45">
        <f t="shared" si="0"/>
        <v>80597.8</v>
      </c>
      <c r="E33" s="46">
        <f t="shared" si="1"/>
        <v>83546.5</v>
      </c>
      <c r="F33" s="43">
        <f t="shared" si="2"/>
        <v>896.3577169600162</v>
      </c>
      <c r="G33" s="47">
        <v>88103</v>
      </c>
      <c r="H33" s="45">
        <v>87248</v>
      </c>
      <c r="I33" s="48">
        <v>91544</v>
      </c>
      <c r="J33" s="47">
        <v>580529</v>
      </c>
      <c r="K33" s="49">
        <v>87982</v>
      </c>
      <c r="L33" s="50">
        <v>89976</v>
      </c>
      <c r="M33" s="51">
        <f t="shared" si="3"/>
        <v>1505.748295859192</v>
      </c>
      <c r="N33" s="52">
        <f t="shared" si="4"/>
        <v>1047.9194221182215</v>
      </c>
      <c r="O33" s="53">
        <f t="shared" si="11"/>
        <v>148000</v>
      </c>
      <c r="P33" s="47">
        <f t="shared" si="11"/>
        <v>103000</v>
      </c>
      <c r="Q33" s="54">
        <v>148</v>
      </c>
      <c r="R33" s="55">
        <v>103</v>
      </c>
      <c r="S33" s="56">
        <f t="shared" si="6"/>
        <v>3274.3046088106616</v>
      </c>
      <c r="T33" s="57">
        <f t="shared" si="7"/>
        <v>321831.39999999997</v>
      </c>
      <c r="U33" s="84">
        <v>6677</v>
      </c>
      <c r="V33" s="56">
        <f t="shared" si="8"/>
        <v>1404.6189846372977</v>
      </c>
      <c r="W33" s="57">
        <f t="shared" si="9"/>
        <v>138060</v>
      </c>
      <c r="X33" s="65">
        <v>77.31360000000001</v>
      </c>
      <c r="Y33" s="85">
        <v>138.06</v>
      </c>
      <c r="Z33" s="61">
        <v>98.29</v>
      </c>
      <c r="AA33" s="5"/>
    </row>
    <row r="34" spans="1:27" s="6" customFormat="1" ht="24" customHeight="1">
      <c r="A34" s="83" t="s">
        <v>47</v>
      </c>
      <c r="B34" s="139">
        <v>875</v>
      </c>
      <c r="C34" s="140">
        <v>915</v>
      </c>
      <c r="D34" s="45">
        <f t="shared" si="0"/>
        <v>86143.75</v>
      </c>
      <c r="E34" s="46">
        <f t="shared" si="1"/>
        <v>90081.75</v>
      </c>
      <c r="F34" s="43">
        <f t="shared" si="2"/>
        <v>912.3311325545963</v>
      </c>
      <c r="G34" s="47">
        <v>89819</v>
      </c>
      <c r="H34" s="45">
        <v>88660</v>
      </c>
      <c r="I34" s="48">
        <v>93311</v>
      </c>
      <c r="J34" s="47">
        <v>1709286</v>
      </c>
      <c r="K34" s="49">
        <v>89724</v>
      </c>
      <c r="L34" s="50">
        <v>91727</v>
      </c>
      <c r="M34" s="51">
        <f t="shared" si="3"/>
        <v>1503.3011681056373</v>
      </c>
      <c r="N34" s="52">
        <f t="shared" si="4"/>
        <v>1046.2163534789233</v>
      </c>
      <c r="O34" s="53">
        <f t="shared" si="11"/>
        <v>148000</v>
      </c>
      <c r="P34" s="47">
        <f t="shared" si="11"/>
        <v>103000</v>
      </c>
      <c r="Q34" s="54">
        <v>148</v>
      </c>
      <c r="R34" s="55">
        <v>103</v>
      </c>
      <c r="S34" s="56">
        <f t="shared" si="6"/>
        <v>3267.514474352463</v>
      </c>
      <c r="T34" s="57">
        <f t="shared" si="7"/>
        <v>321686.8</v>
      </c>
      <c r="U34" s="84">
        <v>6674</v>
      </c>
      <c r="V34" s="56">
        <f t="shared" si="8"/>
        <v>1402.437785678009</v>
      </c>
      <c r="W34" s="57">
        <f t="shared" si="9"/>
        <v>138070</v>
      </c>
      <c r="X34" s="65">
        <v>77.31920000000001</v>
      </c>
      <c r="Y34" s="85">
        <v>138.07</v>
      </c>
      <c r="Z34" s="61">
        <v>98.45</v>
      </c>
      <c r="AA34" s="5"/>
    </row>
    <row r="35" spans="1:27" s="16" customFormat="1" ht="24" customHeight="1">
      <c r="A35" s="134" t="s">
        <v>48</v>
      </c>
      <c r="B35" s="143">
        <v>1100</v>
      </c>
      <c r="C35" s="144">
        <v>1225</v>
      </c>
      <c r="D35" s="67">
        <f t="shared" si="0"/>
        <v>112189</v>
      </c>
      <c r="E35" s="68">
        <f t="shared" si="1"/>
        <v>124937.75</v>
      </c>
      <c r="F35" s="132">
        <f>G35/Z35</f>
        <v>989.2342386508482</v>
      </c>
      <c r="G35" s="69">
        <v>100892</v>
      </c>
      <c r="H35" s="67">
        <v>99427</v>
      </c>
      <c r="I35" s="70">
        <v>107664</v>
      </c>
      <c r="J35" s="69">
        <v>1558474</v>
      </c>
      <c r="K35" s="71">
        <v>100929</v>
      </c>
      <c r="L35" s="102">
        <v>97655</v>
      </c>
      <c r="M35" s="51">
        <f t="shared" si="3"/>
        <v>1598.1959015589764</v>
      </c>
      <c r="N35" s="52">
        <f t="shared" si="4"/>
        <v>1206.00058829297</v>
      </c>
      <c r="O35" s="74">
        <f t="shared" si="11"/>
        <v>163000</v>
      </c>
      <c r="P35" s="69">
        <f t="shared" si="11"/>
        <v>123000</v>
      </c>
      <c r="Q35" s="75">
        <v>163</v>
      </c>
      <c r="R35" s="76">
        <v>123</v>
      </c>
      <c r="S35" s="77">
        <f>T35/Z35</f>
        <v>3172.0600058829295</v>
      </c>
      <c r="T35" s="78">
        <f>U35*0.0482*1000</f>
        <v>323518.39999999997</v>
      </c>
      <c r="U35" s="79">
        <v>6712</v>
      </c>
      <c r="V35" s="77">
        <f>W35/Z35</f>
        <v>1478.6253554270027</v>
      </c>
      <c r="W35" s="78">
        <f t="shared" si="9"/>
        <v>150805</v>
      </c>
      <c r="X35" s="80">
        <v>84.45080000000002</v>
      </c>
      <c r="Y35" s="81">
        <v>150.805</v>
      </c>
      <c r="Z35" s="82">
        <v>101.99</v>
      </c>
      <c r="AA35" s="15"/>
    </row>
    <row r="36" spans="1:27" s="16" customFormat="1" ht="24" customHeight="1">
      <c r="A36" s="135">
        <v>41640</v>
      </c>
      <c r="B36" s="137">
        <v>1010</v>
      </c>
      <c r="C36" s="138">
        <v>1020</v>
      </c>
      <c r="D36" s="103">
        <f t="shared" si="0"/>
        <v>105575.3</v>
      </c>
      <c r="E36" s="104">
        <f t="shared" si="1"/>
        <v>106620.6</v>
      </c>
      <c r="F36" s="105">
        <f>G36/Z36</f>
        <v>1094.1260882043432</v>
      </c>
      <c r="G36" s="106">
        <v>114369</v>
      </c>
      <c r="H36" s="103">
        <v>112747</v>
      </c>
      <c r="I36" s="107">
        <v>120547</v>
      </c>
      <c r="J36" s="106">
        <v>1225286</v>
      </c>
      <c r="K36" s="108">
        <v>114646</v>
      </c>
      <c r="L36" s="109">
        <v>105618</v>
      </c>
      <c r="M36" s="110">
        <f t="shared" si="3"/>
        <v>1664.5938964890463</v>
      </c>
      <c r="N36" s="111">
        <f t="shared" si="4"/>
        <v>1262.795369750311</v>
      </c>
      <c r="O36" s="112">
        <f t="shared" si="11"/>
        <v>174000</v>
      </c>
      <c r="P36" s="106">
        <f t="shared" si="11"/>
        <v>132000</v>
      </c>
      <c r="Q36" s="113">
        <v>174</v>
      </c>
      <c r="R36" s="114">
        <v>132</v>
      </c>
      <c r="S36" s="115">
        <f>T36/Z36</f>
        <v>3143.8591791830095</v>
      </c>
      <c r="T36" s="116">
        <f>U36*0.0482*1000</f>
        <v>328627.6</v>
      </c>
      <c r="U36" s="117">
        <v>6818</v>
      </c>
      <c r="V36" s="115">
        <f>W36/Z36</f>
        <v>1520.7117573902228</v>
      </c>
      <c r="W36" s="116">
        <f t="shared" si="9"/>
        <v>158960</v>
      </c>
      <c r="X36" s="118">
        <v>89.01760000000002</v>
      </c>
      <c r="Y36" s="119">
        <v>158.96</v>
      </c>
      <c r="Z36" s="120">
        <v>104.53</v>
      </c>
      <c r="AA36" s="15"/>
    </row>
    <row r="37" spans="1:27" s="16" customFormat="1" ht="24" customHeight="1">
      <c r="A37" s="83" t="s">
        <v>29</v>
      </c>
      <c r="B37" s="139">
        <v>970</v>
      </c>
      <c r="C37" s="140">
        <v>970</v>
      </c>
      <c r="D37" s="45">
        <f>B37*Z37</f>
        <v>99706.3</v>
      </c>
      <c r="E37" s="46">
        <f>C37*Z37</f>
        <v>99706.3</v>
      </c>
      <c r="F37" s="43">
        <f>G37/Z37</f>
        <v>1041.1226773032395</v>
      </c>
      <c r="G37" s="47">
        <v>107017</v>
      </c>
      <c r="H37" s="45">
        <v>106529</v>
      </c>
      <c r="I37" s="48">
        <v>109190</v>
      </c>
      <c r="J37" s="47">
        <v>5510000</v>
      </c>
      <c r="K37" s="49">
        <v>107088</v>
      </c>
      <c r="L37" s="50">
        <v>103606</v>
      </c>
      <c r="M37" s="51">
        <f t="shared" si="3"/>
        <v>1634.4002334857475</v>
      </c>
      <c r="N37" s="52">
        <f t="shared" si="4"/>
        <v>1157.7001653857378</v>
      </c>
      <c r="O37" s="53">
        <f>Q37*1000</f>
        <v>168000</v>
      </c>
      <c r="P37" s="47">
        <f t="shared" si="11"/>
        <v>119000</v>
      </c>
      <c r="Q37" s="54">
        <v>168</v>
      </c>
      <c r="R37" s="55">
        <v>119</v>
      </c>
      <c r="S37" s="56">
        <f>T37/Z37</f>
        <v>3217.709893958556</v>
      </c>
      <c r="T37" s="57">
        <f>U37*0.0482*1000</f>
        <v>330748.4</v>
      </c>
      <c r="U37" s="84">
        <v>6862</v>
      </c>
      <c r="V37" s="56">
        <f>W37/Z37</f>
        <v>1498.5407140772447</v>
      </c>
      <c r="W37" s="57">
        <f t="shared" si="9"/>
        <v>154035</v>
      </c>
      <c r="X37" s="65">
        <v>86.2596</v>
      </c>
      <c r="Y37" s="85">
        <v>154.035</v>
      </c>
      <c r="Z37" s="61">
        <v>102.79</v>
      </c>
      <c r="AA37" s="15"/>
    </row>
    <row r="38" spans="1:27" s="16" customFormat="1" ht="24" customHeight="1">
      <c r="A38" s="83" t="s">
        <v>49</v>
      </c>
      <c r="B38" s="139">
        <v>855</v>
      </c>
      <c r="C38" s="140">
        <v>870</v>
      </c>
      <c r="D38" s="45"/>
      <c r="E38" s="46"/>
      <c r="F38" s="43"/>
      <c r="G38" s="47"/>
      <c r="H38" s="45"/>
      <c r="I38" s="48"/>
      <c r="J38" s="47"/>
      <c r="K38" s="49"/>
      <c r="L38" s="50"/>
      <c r="M38" s="51"/>
      <c r="N38" s="52"/>
      <c r="O38" s="53"/>
      <c r="P38" s="47"/>
      <c r="Q38" s="54"/>
      <c r="R38" s="55"/>
      <c r="S38" s="56"/>
      <c r="T38" s="57"/>
      <c r="U38" s="84"/>
      <c r="V38" s="56"/>
      <c r="W38" s="57"/>
      <c r="X38" s="65"/>
      <c r="Y38" s="85"/>
      <c r="Z38" s="61"/>
      <c r="AA38" s="15"/>
    </row>
    <row r="39" spans="1:27" s="16" customFormat="1" ht="24" customHeight="1">
      <c r="A39" s="83" t="s">
        <v>50</v>
      </c>
      <c r="B39" s="139">
        <v>770</v>
      </c>
      <c r="C39" s="140">
        <v>845</v>
      </c>
      <c r="D39" s="45"/>
      <c r="E39" s="46"/>
      <c r="F39" s="43"/>
      <c r="G39" s="47"/>
      <c r="H39" s="45"/>
      <c r="I39" s="48"/>
      <c r="J39" s="47"/>
      <c r="K39" s="49"/>
      <c r="L39" s="50"/>
      <c r="M39" s="51"/>
      <c r="N39" s="52"/>
      <c r="O39" s="53"/>
      <c r="P39" s="47"/>
      <c r="Q39" s="54"/>
      <c r="R39" s="55"/>
      <c r="S39" s="56"/>
      <c r="T39" s="57"/>
      <c r="U39" s="84"/>
      <c r="V39" s="56"/>
      <c r="W39" s="57"/>
      <c r="X39" s="65"/>
      <c r="Y39" s="85"/>
      <c r="Z39" s="61"/>
      <c r="AA39" s="15"/>
    </row>
    <row r="40" spans="1:27" s="16" customFormat="1" ht="24" customHeight="1" thickBot="1">
      <c r="A40" s="136" t="s">
        <v>51</v>
      </c>
      <c r="B40" s="141"/>
      <c r="C40" s="142"/>
      <c r="D40" s="86"/>
      <c r="E40" s="87"/>
      <c r="F40" s="88"/>
      <c r="G40" s="89"/>
      <c r="H40" s="86"/>
      <c r="I40" s="90"/>
      <c r="J40" s="89"/>
      <c r="K40" s="91"/>
      <c r="L40" s="92"/>
      <c r="M40" s="93"/>
      <c r="N40" s="94"/>
      <c r="O40" s="95"/>
      <c r="P40" s="89"/>
      <c r="Q40" s="96"/>
      <c r="R40" s="97"/>
      <c r="S40" s="98"/>
      <c r="T40" s="99"/>
      <c r="U40" s="130"/>
      <c r="V40" s="98"/>
      <c r="W40" s="99"/>
      <c r="X40" s="100"/>
      <c r="Y40" s="131"/>
      <c r="Z40" s="101"/>
      <c r="AA40" s="15"/>
    </row>
    <row r="41" spans="1:17" ht="18.75" customHeight="1">
      <c r="A41" s="3"/>
      <c r="B41" s="2"/>
      <c r="C41" s="2"/>
      <c r="D41" s="2"/>
      <c r="E41" s="2"/>
      <c r="F41" s="2"/>
      <c r="G41" s="2"/>
      <c r="Q41" s="2"/>
    </row>
    <row r="42" spans="1:17" ht="18.75" customHeight="1">
      <c r="A42" s="31" t="s">
        <v>17</v>
      </c>
      <c r="B42" s="32" t="s">
        <v>33</v>
      </c>
      <c r="C42" s="2"/>
      <c r="D42" s="2"/>
      <c r="E42" s="2"/>
      <c r="G42" s="2"/>
      <c r="Q42" s="2"/>
    </row>
    <row r="43" spans="1:17" ht="18.75" customHeight="1">
      <c r="A43" s="33"/>
      <c r="B43" s="32" t="s">
        <v>32</v>
      </c>
      <c r="C43" s="2"/>
      <c r="D43" s="2"/>
      <c r="E43" s="2"/>
      <c r="G43" s="2"/>
      <c r="Q43" s="2"/>
    </row>
    <row r="44" spans="1:17" ht="18.75" customHeight="1">
      <c r="A44" s="33"/>
      <c r="B44" s="32" t="s">
        <v>25</v>
      </c>
      <c r="C44" s="2"/>
      <c r="D44" s="2"/>
      <c r="E44" s="2"/>
      <c r="G44" s="2"/>
      <c r="Q44" s="2"/>
    </row>
    <row r="45" spans="1:18" ht="19.5" customHeight="1">
      <c r="A45" s="33"/>
      <c r="B45" s="34" t="s">
        <v>36</v>
      </c>
      <c r="C45" s="2"/>
      <c r="D45" s="2"/>
      <c r="E45" s="2"/>
      <c r="F45" s="2"/>
      <c r="G45" s="2"/>
      <c r="H45" s="2"/>
      <c r="O45" s="4"/>
      <c r="P45" s="4"/>
      <c r="Q45" s="2"/>
      <c r="R45" s="2"/>
    </row>
    <row r="46" spans="1:2" ht="21.75" customHeight="1">
      <c r="A46" s="34"/>
      <c r="B46" s="32" t="s">
        <v>34</v>
      </c>
    </row>
    <row r="47" ht="17.25">
      <c r="B47" s="34" t="s">
        <v>35</v>
      </c>
    </row>
    <row r="48" ht="17.25">
      <c r="B48" s="34" t="s">
        <v>26</v>
      </c>
    </row>
    <row r="49" ht="17.25">
      <c r="O49" s="4"/>
    </row>
  </sheetData>
  <sheetProtection/>
  <mergeCells count="14">
    <mergeCell ref="M4:R4"/>
    <mergeCell ref="M3:R3"/>
    <mergeCell ref="S3:Y3"/>
    <mergeCell ref="S4:Y4"/>
    <mergeCell ref="S5:U5"/>
    <mergeCell ref="V5:Y5"/>
    <mergeCell ref="A1:Z1"/>
    <mergeCell ref="A3:A5"/>
    <mergeCell ref="F5:G5"/>
    <mergeCell ref="B3:E3"/>
    <mergeCell ref="F3:L3"/>
    <mergeCell ref="Z3:Z5"/>
    <mergeCell ref="B4:E4"/>
    <mergeCell ref="F4:L4"/>
  </mergeCells>
  <printOptions horizontalCentered="1"/>
  <pageMargins left="0.3937007874015748" right="0.3937007874015748" top="0.7874015748031497" bottom="0.3937007874015748" header="0" footer="0"/>
  <pageSetup errors="blank"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日本ＬＰガス協会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s-ojima</dc:creator>
  <cp:keywords/>
  <dc:description/>
  <cp:lastModifiedBy>h-isogai</cp:lastModifiedBy>
  <cp:lastPrinted>2013-11-18T02:19:40Z</cp:lastPrinted>
  <dcterms:created xsi:type="dcterms:W3CDTF">1998-08-05T06:23:57Z</dcterms:created>
  <dcterms:modified xsi:type="dcterms:W3CDTF">2014-04-07T06:55:42Z</dcterms:modified>
  <cp:category/>
  <cp:version/>
  <cp:contentType/>
  <cp:contentStatus/>
</cp:coreProperties>
</file>