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30" windowWidth="6825" windowHeight="786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<sst xmlns="http://schemas.openxmlformats.org/spreadsheetml/2006/main" count="1729" uniqueCount="56">
  <si>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</si>
  <si>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</si>
  <si>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</si>
  <si>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</si>
  <si>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</si>
  <si>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</si>
  <si>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</si>
  <si>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</si>
  <si>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</si>
  <si>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</si>
  <si>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</si>
  <si>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</si>
  <si>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</si>
  <si>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</si>
  <si>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</si>
  <si>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</si>
  <si>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</si>
  <si>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</si>
  <si>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</si>
  <si>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</si>
  <si>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</si>
  <si>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</si>
  <si>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</si>
  <si>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</si>
  <si>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</si>
  <si>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</si>
  <si>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</si>
  <si>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</si>
  <si>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</si>
  <si>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</si>
  <si>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</si>
  <si>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</si>
  <si>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</si>
  <si>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</si>
  <si>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</si>
  <si>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</si>
  <si>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</si>
  <si>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</si>
  <si>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</si>
  <si>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</si>
  <si>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</si>
  <si>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</si>
  <si>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</si>
  <si>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</si>
  <si>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</si>
  <si>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</si>
  <si>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</si>
  <si>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</si>
  <si>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</si>
  <si>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</si>
  <si>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</si>
  <si>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</si>
  <si>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</si>
  <si>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</si>
  <si>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</si>
  <si>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※4～11月は確報値、12～1月は速報値。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</si>
</sst>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425767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59">
        <v>43888</v>
      </c>
      <c r="R2" s="159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61" t="s">
        <v>17</v>
      </c>
      <c r="B4" s="112" t="s">
        <v>9</v>
      </c>
      <c r="C4" s="112" t="s">
        <v>1</v>
      </c>
      <c r="D4" s="115">
        <f>'P合計'!D4+'B合計'!D4+'液化石油ガス'!D4</f>
        <v>0</v>
      </c>
      <c r="E4" s="116">
        <f>'P合計'!E4+'B合計'!E4+'液化石油ガス'!E4</f>
        <v>0</v>
      </c>
      <c r="F4" s="116">
        <f>'P合計'!F4+'B合計'!F4+'液化石油ガス'!F4</f>
        <v>20500</v>
      </c>
      <c r="G4" s="116">
        <f>'P合計'!G4+'B合計'!G4+'液化石油ガス'!G4</f>
        <v>0</v>
      </c>
      <c r="H4" s="116">
        <f>'P合計'!H4+'B合計'!H4+'液化石油ガス'!H4</f>
        <v>3000</v>
      </c>
      <c r="I4" s="117">
        <f>'P合計'!I4+'B合計'!I4+'液化石油ガス'!I4</f>
        <v>0</v>
      </c>
      <c r="J4" s="118">
        <f>SUM(D4:I4)</f>
        <v>23500</v>
      </c>
      <c r="K4" s="119">
        <f>'P合計'!K4+'B合計'!K4+'液化石油ガス'!K4</f>
        <v>45241</v>
      </c>
      <c r="L4" s="116">
        <f>'P合計'!L4+'B合計'!L4+'液化石油ガス'!L4</f>
        <v>0</v>
      </c>
      <c r="M4" s="116">
        <f>'P合計'!M4+'B合計'!M4+'液化石油ガス'!M4</f>
        <v>52014</v>
      </c>
      <c r="N4" s="116">
        <f>'P合計'!N4+'B合計'!N4+'液化石油ガス'!N4</f>
        <v>45969</v>
      </c>
      <c r="O4" s="116">
        <f>'P合計'!O4+'B合計'!O4+'液化石油ガス'!O4</f>
        <v>0</v>
      </c>
      <c r="P4" s="117">
        <f>'P合計'!P4+'B合計'!P4+'液化石油ガス'!P4</f>
        <v>0</v>
      </c>
      <c r="Q4" s="118">
        <f>'P合計'!Q4+'B合計'!Q4+'液化石油ガス'!Q4</f>
        <v>143224</v>
      </c>
      <c r="R4" s="120">
        <f>'P合計'!R4+'B合計'!R4+'液化石油ガス'!R4</f>
        <v>166724</v>
      </c>
    </row>
    <row r="5" spans="1:18" ht="13.5" customHeight="1">
      <c r="A5" s="162"/>
      <c r="B5" s="112" t="s">
        <v>10</v>
      </c>
      <c r="C5" s="112" t="s">
        <v>2</v>
      </c>
      <c r="D5" s="121">
        <f>'P合計'!D5+'B合計'!D5+'液化石油ガス'!D5</f>
        <v>0</v>
      </c>
      <c r="E5" s="116">
        <f>'P合計'!E5+'B合計'!E5+'液化石油ガス'!E5</f>
        <v>0</v>
      </c>
      <c r="F5" s="116">
        <f>'P合計'!F5+'B合計'!F5+'液化石油ガス'!F5</f>
        <v>984889</v>
      </c>
      <c r="G5" s="116">
        <f>'P合計'!G5+'B合計'!G5+'液化石油ガス'!G5</f>
        <v>0</v>
      </c>
      <c r="H5" s="116">
        <f>'P合計'!H5+'B合計'!H5+'液化石油ガス'!H5</f>
        <v>142001</v>
      </c>
      <c r="I5" s="117">
        <f>'P合計'!I5+'B合計'!I5+'液化石油ガス'!I5</f>
        <v>0</v>
      </c>
      <c r="J5" s="118">
        <f>SUM(D5:I5)</f>
        <v>1126890</v>
      </c>
      <c r="K5" s="119">
        <f>'P合計'!K5+'B合計'!K5+'液化石油ガス'!K5</f>
        <v>1876153</v>
      </c>
      <c r="L5" s="116">
        <f>'P合計'!L5+'B合計'!L5+'液化石油ガス'!L5</f>
        <v>0</v>
      </c>
      <c r="M5" s="116">
        <f>'P合計'!M5+'B合計'!M5+'液化石油ガス'!M5</f>
        <v>2884595</v>
      </c>
      <c r="N5" s="116">
        <f>'P合計'!N5+'B合計'!N5+'液化石油ガス'!N5</f>
        <v>3251518</v>
      </c>
      <c r="O5" s="116">
        <f>'P合計'!O5+'B合計'!O5+'液化石油ガス'!O5</f>
        <v>0</v>
      </c>
      <c r="P5" s="117">
        <f>'P合計'!P5+'B合計'!P5+'液化石油ガス'!P5</f>
        <v>0</v>
      </c>
      <c r="Q5" s="118">
        <f>'P合計'!Q5+'B合計'!Q5+'液化石油ガス'!Q5</f>
        <v>8012266</v>
      </c>
      <c r="R5" s="120">
        <f>'P合計'!R5+'B合計'!R5+'液化石油ガス'!R5</f>
        <v>9139156</v>
      </c>
    </row>
    <row r="6" spans="1:18" ht="13.5" customHeight="1" thickBot="1">
      <c r="A6" s="163"/>
      <c r="B6" s="113" t="s">
        <v>18</v>
      </c>
      <c r="C6" s="113" t="s">
        <v>3</v>
      </c>
      <c r="D6" s="122" t="str">
        <f>IF(OR(D4=0,D5=0)," ",(D5/D4)*1000)</f>
        <v> </v>
      </c>
      <c r="E6" s="123" t="str">
        <f aca="true" t="shared" si="0" ref="E6:R6">IF(OR(E4=0,E5=0)," ",(E5/E4)*1000)</f>
        <v> </v>
      </c>
      <c r="F6" s="123">
        <f t="shared" si="0"/>
        <v>48043.365853658535</v>
      </c>
      <c r="G6" s="123" t="str">
        <f t="shared" si="0"/>
        <v> </v>
      </c>
      <c r="H6" s="123">
        <f t="shared" si="0"/>
        <v>47333.666666666664</v>
      </c>
      <c r="I6" s="124" t="str">
        <f t="shared" si="0"/>
        <v> </v>
      </c>
      <c r="J6" s="125">
        <f t="shared" si="0"/>
        <v>47952.765957446805</v>
      </c>
      <c r="K6" s="126">
        <f t="shared" si="0"/>
        <v>41470.19296655689</v>
      </c>
      <c r="L6" s="123" t="str">
        <f t="shared" si="0"/>
        <v> </v>
      </c>
      <c r="M6" s="123">
        <f t="shared" si="0"/>
        <v>55458.04975583497</v>
      </c>
      <c r="N6" s="123">
        <f t="shared" si="0"/>
        <v>70732.84169766582</v>
      </c>
      <c r="O6" s="123" t="str">
        <f t="shared" si="0"/>
        <v> </v>
      </c>
      <c r="P6" s="124" t="str">
        <f t="shared" si="0"/>
        <v> </v>
      </c>
      <c r="Q6" s="125">
        <f t="shared" si="0"/>
        <v>55942.20242417471</v>
      </c>
      <c r="R6" s="127">
        <f t="shared" si="0"/>
        <v>54816.079268731555</v>
      </c>
    </row>
    <row r="7" spans="1:18" ht="13.5" customHeight="1">
      <c r="A7" s="161" t="s">
        <v>19</v>
      </c>
      <c r="B7" s="112" t="s">
        <v>9</v>
      </c>
      <c r="C7" s="112" t="s">
        <v>1</v>
      </c>
      <c r="D7" s="115">
        <f>'P合計'!D7+'B合計'!D7+'液化石油ガス'!D7</f>
        <v>82007</v>
      </c>
      <c r="E7" s="116">
        <f>'P合計'!E7+'B合計'!E7+'液化石油ガス'!E7</f>
        <v>93402</v>
      </c>
      <c r="F7" s="116">
        <f>'P合計'!F7+'B合計'!F7+'液化石油ガス'!F7</f>
        <v>37705</v>
      </c>
      <c r="G7" s="116">
        <f>'P合計'!G7+'B合計'!G7+'液化石油ガス'!G7</f>
        <v>28761</v>
      </c>
      <c r="H7" s="116">
        <f>'P合計'!H7+'B合計'!H7+'液化石油ガス'!H7</f>
        <v>0</v>
      </c>
      <c r="I7" s="117">
        <f>'P合計'!I7+'B合計'!I7+'液化石油ガス'!I7</f>
        <v>0</v>
      </c>
      <c r="J7" s="118">
        <f>SUM(D7:I7)</f>
        <v>241875</v>
      </c>
      <c r="K7" s="119">
        <f>'P合計'!K7+'B合計'!K7+'液化石油ガス'!K7</f>
        <v>0</v>
      </c>
      <c r="L7" s="116">
        <f>'P合計'!L7+'B合計'!L7+'液化石油ガス'!L7</f>
        <v>0</v>
      </c>
      <c r="M7" s="116">
        <f>'P合計'!M7+'B合計'!M7+'液化石油ガス'!M7</f>
        <v>0</v>
      </c>
      <c r="N7" s="116">
        <f>'P合計'!N7+'B合計'!N7+'液化石油ガス'!N7</f>
        <v>20737</v>
      </c>
      <c r="O7" s="116">
        <f>'P合計'!O7+'B合計'!O7+'液化石油ガス'!O7</f>
        <v>0</v>
      </c>
      <c r="P7" s="117">
        <f>'P合計'!P7+'B合計'!P7+'液化石油ガス'!P7</f>
        <v>0</v>
      </c>
      <c r="Q7" s="118">
        <f>'P合計'!Q7+'B合計'!Q7+'液化石油ガス'!Q7</f>
        <v>20737</v>
      </c>
      <c r="R7" s="120">
        <f>'P合計'!R7+'B合計'!R7+'液化石油ガス'!R7</f>
        <v>262612</v>
      </c>
    </row>
    <row r="8" spans="1:18" ht="13.5" customHeight="1">
      <c r="A8" s="162"/>
      <c r="B8" s="112" t="s">
        <v>10</v>
      </c>
      <c r="C8" s="112" t="s">
        <v>2</v>
      </c>
      <c r="D8" s="121">
        <f>'P合計'!D8+'B合計'!D8+'液化石油ガス'!D8</f>
        <v>5032037</v>
      </c>
      <c r="E8" s="116">
        <f>'P合計'!E8+'B合計'!E8+'液化石油ガス'!E8</f>
        <v>5924228</v>
      </c>
      <c r="F8" s="116">
        <f>'P合計'!F8+'B合計'!F8+'液化石油ガス'!F8</f>
        <v>2011457</v>
      </c>
      <c r="G8" s="116">
        <f>'P合計'!G8+'B合計'!G8+'液化石油ガス'!G8</f>
        <v>1336626</v>
      </c>
      <c r="H8" s="116">
        <f>'P合計'!H8+'B合計'!H8+'液化石油ガス'!H8</f>
        <v>0</v>
      </c>
      <c r="I8" s="117">
        <f>'P合計'!I8+'B合計'!I8+'液化石油ガス'!I8</f>
        <v>0</v>
      </c>
      <c r="J8" s="118">
        <f>SUM(D8:I8)</f>
        <v>14304348</v>
      </c>
      <c r="K8" s="119">
        <f>'P合計'!K8+'B合計'!K8+'液化石油ガス'!K8</f>
        <v>0</v>
      </c>
      <c r="L8" s="116">
        <f>'P合計'!L8+'B合計'!L8+'液化石油ガス'!L8</f>
        <v>0</v>
      </c>
      <c r="M8" s="116">
        <f>'P合計'!M8+'B合計'!M8+'液化石油ガス'!M8</f>
        <v>0</v>
      </c>
      <c r="N8" s="116">
        <f>'P合計'!N8+'B合計'!N8+'液化石油ガス'!N8</f>
        <v>1338727</v>
      </c>
      <c r="O8" s="116">
        <f>'P合計'!O8+'B合計'!O8+'液化石油ガス'!O8</f>
        <v>0</v>
      </c>
      <c r="P8" s="117">
        <f>'P合計'!P8+'B合計'!P8+'液化石油ガス'!P8</f>
        <v>0</v>
      </c>
      <c r="Q8" s="118">
        <f>'P合計'!Q8+'B合計'!Q8+'液化石油ガス'!Q8</f>
        <v>1338727</v>
      </c>
      <c r="R8" s="120">
        <f>'P合計'!R8+'B合計'!R8+'液化石油ガス'!R8</f>
        <v>15643075</v>
      </c>
    </row>
    <row r="9" spans="1:18" ht="13.5" customHeight="1" thickBot="1">
      <c r="A9" s="163"/>
      <c r="B9" s="113" t="s">
        <v>18</v>
      </c>
      <c r="C9" s="113" t="s">
        <v>3</v>
      </c>
      <c r="D9" s="122">
        <f>IF(OR(D7=0,D8=0)," ",(D8/D7)*1000)</f>
        <v>61361.06673820527</v>
      </c>
      <c r="E9" s="123">
        <f aca="true" t="shared" si="1" ref="E9:R9">IF(OR(E7=0,E8=0)," ",(E8/E7)*1000)</f>
        <v>63427.207126185735</v>
      </c>
      <c r="F9" s="123">
        <f t="shared" si="1"/>
        <v>53347.221853865536</v>
      </c>
      <c r="G9" s="123">
        <f t="shared" si="1"/>
        <v>46473.55794304788</v>
      </c>
      <c r="H9" s="123" t="str">
        <f t="shared" si="1"/>
        <v> </v>
      </c>
      <c r="I9" s="124" t="str">
        <f t="shared" si="1"/>
        <v> </v>
      </c>
      <c r="J9" s="125">
        <f t="shared" si="1"/>
        <v>59139.423255813956</v>
      </c>
      <c r="K9" s="126" t="str">
        <f t="shared" si="1"/>
        <v> </v>
      </c>
      <c r="L9" s="123" t="str">
        <f t="shared" si="1"/>
        <v> </v>
      </c>
      <c r="M9" s="123" t="str">
        <f t="shared" si="1"/>
        <v> </v>
      </c>
      <c r="N9" s="123">
        <f t="shared" si="1"/>
        <v>64557.40946134928</v>
      </c>
      <c r="O9" s="123" t="str">
        <f t="shared" si="1"/>
        <v> </v>
      </c>
      <c r="P9" s="124" t="str">
        <f t="shared" si="1"/>
        <v> </v>
      </c>
      <c r="Q9" s="125">
        <f t="shared" si="1"/>
        <v>64557.40946134928</v>
      </c>
      <c r="R9" s="127">
        <f t="shared" si="1"/>
        <v>59567.25130610939</v>
      </c>
    </row>
    <row r="10" spans="1:18" ht="13.5" customHeight="1">
      <c r="A10" s="161" t="s">
        <v>39</v>
      </c>
      <c r="B10" s="112" t="s">
        <v>9</v>
      </c>
      <c r="C10" s="112" t="s">
        <v>1</v>
      </c>
      <c r="D10" s="115">
        <f>'P合計'!D10+'B合計'!D10+'液化石油ガス'!D10</f>
        <v>0</v>
      </c>
      <c r="E10" s="116">
        <f>'P合計'!E10+'B合計'!E10+'液化石油ガス'!E10</f>
        <v>45025</v>
      </c>
      <c r="F10" s="116">
        <f>'P合計'!F10+'B合計'!F10+'液化石油ガス'!F10</f>
        <v>83377</v>
      </c>
      <c r="G10" s="116">
        <f>'P合計'!G10+'B合計'!G10+'液化石油ガス'!G10</f>
        <v>16306</v>
      </c>
      <c r="H10" s="116">
        <f>'P合計'!H10+'B合計'!H10+'液化石油ガス'!H10</f>
        <v>32624</v>
      </c>
      <c r="I10" s="117">
        <f>'P合計'!I10+'B合計'!I10+'液化石油ガス'!I10</f>
        <v>16923</v>
      </c>
      <c r="J10" s="118">
        <f>SUM(D10:I10)</f>
        <v>194255</v>
      </c>
      <c r="K10" s="119">
        <f>'P合計'!K10+'B合計'!K10+'液化石油ガス'!K10</f>
        <v>6488</v>
      </c>
      <c r="L10" s="116">
        <f>'P合計'!L10+'B合計'!L10+'液化石油ガス'!L10</f>
        <v>0</v>
      </c>
      <c r="M10" s="116">
        <f>'P合計'!M10+'B合計'!M10+'液化石油ガス'!M10</f>
        <v>0</v>
      </c>
      <c r="N10" s="116">
        <f>'P合計'!N10+'B合計'!N10+'液化石油ガス'!N10</f>
        <v>34674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41162</v>
      </c>
      <c r="R10" s="120">
        <f>'P合計'!R10+'B合計'!R10+'液化石油ガス'!R10</f>
        <v>235417</v>
      </c>
    </row>
    <row r="11" spans="1:18" ht="13.5" customHeight="1">
      <c r="A11" s="162"/>
      <c r="B11" s="112" t="s">
        <v>10</v>
      </c>
      <c r="C11" s="112" t="s">
        <v>2</v>
      </c>
      <c r="D11" s="121">
        <f>'P合計'!D11+'B合計'!D11+'液化石油ガス'!D11</f>
        <v>0</v>
      </c>
      <c r="E11" s="116">
        <f>'P合計'!E11+'B合計'!E11+'液化石油ガス'!E11</f>
        <v>2723630</v>
      </c>
      <c r="F11" s="116">
        <f>'P合計'!F11+'B合計'!F11+'液化石油ガス'!F11</f>
        <v>5005953</v>
      </c>
      <c r="G11" s="116">
        <f>'P合計'!G11+'B合計'!G11+'液化石油ガス'!G11</f>
        <v>753025</v>
      </c>
      <c r="H11" s="116">
        <f>'P合計'!H11+'B合計'!H11+'液化石油ガス'!H11</f>
        <v>1401710</v>
      </c>
      <c r="I11" s="117">
        <f>'P合計'!I11+'B合計'!I11+'液化石油ガス'!I11</f>
        <v>715849</v>
      </c>
      <c r="J11" s="118">
        <f>SUM(D11:I11)</f>
        <v>10600167</v>
      </c>
      <c r="K11" s="119">
        <f>'P合計'!K11+'B合計'!K11+'液化石油ガス'!K11</f>
        <v>283659</v>
      </c>
      <c r="L11" s="116">
        <f>'P合計'!L11+'B合計'!L11+'液化石油ガス'!L11</f>
        <v>0</v>
      </c>
      <c r="M11" s="116">
        <f>'P合計'!M11+'B合計'!M11+'液化石油ガス'!M11</f>
        <v>0</v>
      </c>
      <c r="N11" s="116">
        <f>'P合計'!N11+'B合計'!N11+'液化石油ガス'!N11</f>
        <v>1974492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2258151</v>
      </c>
      <c r="R11" s="120">
        <f>'P合計'!R11+'B合計'!R11+'液化石油ガス'!R11</f>
        <v>12858318</v>
      </c>
    </row>
    <row r="12" spans="1:18" ht="13.5" customHeight="1" thickBot="1">
      <c r="A12" s="163"/>
      <c r="B12" s="113" t="s">
        <v>18</v>
      </c>
      <c r="C12" s="113" t="s">
        <v>3</v>
      </c>
      <c r="D12" s="122" t="str">
        <f>IF(OR(D10=0,D11=0)," ",(D11/D10)*1000)</f>
        <v> </v>
      </c>
      <c r="E12" s="123">
        <f aca="true" t="shared" si="2" ref="E12:R12">IF(OR(E10=0,E11=0)," ",(E11/E10)*1000)</f>
        <v>60491.50471960022</v>
      </c>
      <c r="F12" s="123">
        <f t="shared" si="2"/>
        <v>60039.97505307219</v>
      </c>
      <c r="G12" s="123">
        <f t="shared" si="2"/>
        <v>46180.85367349442</v>
      </c>
      <c r="H12" s="123">
        <f t="shared" si="2"/>
        <v>42965.60814124571</v>
      </c>
      <c r="I12" s="124">
        <f t="shared" si="2"/>
        <v>42300.36045618389</v>
      </c>
      <c r="J12" s="125">
        <f t="shared" si="2"/>
        <v>54568.30969601812</v>
      </c>
      <c r="K12" s="126">
        <f t="shared" si="2"/>
        <v>43720.56103575832</v>
      </c>
      <c r="L12" s="123" t="str">
        <f t="shared" si="2"/>
        <v> </v>
      </c>
      <c r="M12" s="123" t="str">
        <f t="shared" si="2"/>
        <v> </v>
      </c>
      <c r="N12" s="123">
        <f t="shared" si="2"/>
        <v>56944.45405779547</v>
      </c>
      <c r="O12" s="123" t="str">
        <f t="shared" si="2"/>
        <v> </v>
      </c>
      <c r="P12" s="124" t="str">
        <f t="shared" si="2"/>
        <v> </v>
      </c>
      <c r="Q12" s="125">
        <f t="shared" si="2"/>
        <v>54860.08940284728</v>
      </c>
      <c r="R12" s="127">
        <f t="shared" si="2"/>
        <v>54619.32655670576</v>
      </c>
    </row>
    <row r="13" spans="1:18" ht="13.5" customHeight="1">
      <c r="A13" s="161" t="s">
        <v>22</v>
      </c>
      <c r="B13" s="112" t="s">
        <v>9</v>
      </c>
      <c r="C13" s="112" t="s">
        <v>1</v>
      </c>
      <c r="D13" s="115">
        <f>'P合計'!D13+'B合計'!D13+'液化石油ガス'!D13</f>
        <v>53194</v>
      </c>
      <c r="E13" s="116">
        <f>'P合計'!E13+'B合計'!E13+'液化石油ガス'!E13</f>
        <v>117010</v>
      </c>
      <c r="F13" s="116">
        <f>'P合計'!F13+'B合計'!F13+'液化石油ガス'!F13</f>
        <v>45247</v>
      </c>
      <c r="G13" s="116">
        <f>'P合計'!G13+'B合計'!G13+'液化石油ガス'!G13</f>
        <v>84954</v>
      </c>
      <c r="H13" s="116">
        <f>'P合計'!H13+'B合計'!H13+'液化石油ガス'!H13</f>
        <v>73856</v>
      </c>
      <c r="I13" s="117">
        <f>'P合計'!I13+'B合計'!I13+'液化石油ガス'!I13</f>
        <v>79536</v>
      </c>
      <c r="J13" s="118">
        <f>SUM(D13:I13)</f>
        <v>453797</v>
      </c>
      <c r="K13" s="119">
        <f>'P合計'!K13+'B合計'!K13+'液化石油ガス'!K13</f>
        <v>29892</v>
      </c>
      <c r="L13" s="116">
        <f>'P合計'!L13+'B合計'!L13+'液化石油ガス'!L13</f>
        <v>81445</v>
      </c>
      <c r="M13" s="116">
        <f>'P合計'!M13+'B合計'!M13+'液化石油ガス'!M13</f>
        <v>99851</v>
      </c>
      <c r="N13" s="116">
        <f>'P合計'!N13+'B合計'!N13+'液化石油ガス'!N13</f>
        <v>12499</v>
      </c>
      <c r="O13" s="116">
        <f>'P合計'!O13+'B合計'!O13+'液化石油ガス'!O13</f>
        <v>0</v>
      </c>
      <c r="P13" s="117">
        <f>'P合計'!P13+'B合計'!P13+'液化石油ガス'!P13</f>
        <v>0</v>
      </c>
      <c r="Q13" s="118">
        <f>'P合計'!Q13+'B合計'!Q13+'液化石油ガス'!Q13</f>
        <v>223687</v>
      </c>
      <c r="R13" s="120">
        <f>'P合計'!R13+'B合計'!R13+'液化石油ガス'!R13</f>
        <v>677484</v>
      </c>
    </row>
    <row r="14" spans="1:18" ht="13.5" customHeight="1">
      <c r="A14" s="162"/>
      <c r="B14" s="112" t="s">
        <v>10</v>
      </c>
      <c r="C14" s="112" t="s">
        <v>2</v>
      </c>
      <c r="D14" s="121">
        <f>'P合計'!D14+'B合計'!D14+'液化石油ガス'!D14</f>
        <v>3135751</v>
      </c>
      <c r="E14" s="116">
        <f>'P合計'!E14+'B合計'!E14+'液化石油ガス'!E14</f>
        <v>6813947</v>
      </c>
      <c r="F14" s="116">
        <f>'P合計'!F14+'B合計'!F14+'液化石油ガス'!F14</f>
        <v>2276913</v>
      </c>
      <c r="G14" s="116">
        <f>'P合計'!G14+'B合計'!G14+'液化石油ガス'!G14</f>
        <v>4463703</v>
      </c>
      <c r="H14" s="116">
        <f>'P合計'!H14+'B合計'!H14+'液化石油ガス'!H14</f>
        <v>3217379</v>
      </c>
      <c r="I14" s="117">
        <f>'P合計'!I14+'B合計'!I14+'液化石油ガス'!I14</f>
        <v>3471130</v>
      </c>
      <c r="J14" s="118">
        <f>SUM(D14:I14)</f>
        <v>23378823</v>
      </c>
      <c r="K14" s="119">
        <f>'P合計'!K14+'B合計'!K14+'液化石油ガス'!K14</f>
        <v>1382238</v>
      </c>
      <c r="L14" s="116">
        <f>'P合計'!L14+'B合計'!L14+'液化石油ガス'!L14</f>
        <v>4162097</v>
      </c>
      <c r="M14" s="116">
        <f>'P合計'!M14+'B合計'!M14+'液化石油ガス'!M14</f>
        <v>5156730</v>
      </c>
      <c r="N14" s="116">
        <f>'P合計'!N14+'B合計'!N14+'液化石油ガス'!N14</f>
        <v>643583</v>
      </c>
      <c r="O14" s="116">
        <f>'P合計'!O14+'B合計'!O14+'液化石油ガス'!O14</f>
        <v>0</v>
      </c>
      <c r="P14" s="117">
        <f>'P合計'!P14+'B合計'!P14+'液化石油ガス'!P14</f>
        <v>0</v>
      </c>
      <c r="Q14" s="118">
        <f>'P合計'!Q14+'B合計'!Q14+'液化石油ガス'!Q14</f>
        <v>11344648</v>
      </c>
      <c r="R14" s="120">
        <f>'P合計'!R14+'B合計'!R14+'液化石油ガス'!R14</f>
        <v>34723471</v>
      </c>
    </row>
    <row r="15" spans="1:18" ht="13.5" customHeight="1" thickBot="1">
      <c r="A15" s="163"/>
      <c r="B15" s="113" t="s">
        <v>18</v>
      </c>
      <c r="C15" s="113" t="s">
        <v>3</v>
      </c>
      <c r="D15" s="122">
        <f>IF(OR(D13=0,D14=0)," ",(D14/D13)*1000)</f>
        <v>58949.33639132233</v>
      </c>
      <c r="E15" s="123">
        <f aca="true" t="shared" si="3" ref="E15:R15">IF(OR(E13=0,E14=0)," ",(E14/E13)*1000)</f>
        <v>58233.885992650205</v>
      </c>
      <c r="F15" s="123">
        <f t="shared" si="3"/>
        <v>50321.85559263598</v>
      </c>
      <c r="G15" s="123">
        <f t="shared" si="3"/>
        <v>52542.58775337242</v>
      </c>
      <c r="H15" s="123">
        <f t="shared" si="3"/>
        <v>43562.865576256496</v>
      </c>
      <c r="I15" s="124">
        <f t="shared" si="3"/>
        <v>43642.250050291696</v>
      </c>
      <c r="J15" s="125">
        <f t="shared" si="3"/>
        <v>51518.24053486471</v>
      </c>
      <c r="K15" s="126">
        <f t="shared" si="3"/>
        <v>46241.06784423926</v>
      </c>
      <c r="L15" s="123">
        <f t="shared" si="3"/>
        <v>51103.16164282645</v>
      </c>
      <c r="M15" s="123">
        <f t="shared" si="3"/>
        <v>51644.249932399274</v>
      </c>
      <c r="N15" s="123">
        <f t="shared" si="3"/>
        <v>51490.75926074086</v>
      </c>
      <c r="O15" s="123" t="str">
        <f t="shared" si="3"/>
        <v> </v>
      </c>
      <c r="P15" s="124" t="str">
        <f t="shared" si="3"/>
        <v> </v>
      </c>
      <c r="Q15" s="125">
        <f t="shared" si="3"/>
        <v>50716.61741630046</v>
      </c>
      <c r="R15" s="127">
        <f t="shared" si="3"/>
        <v>51253.56613587923</v>
      </c>
    </row>
    <row r="16" spans="1:18" ht="13.5" customHeight="1">
      <c r="A16" s="161" t="s">
        <v>20</v>
      </c>
      <c r="B16" s="112" t="s">
        <v>9</v>
      </c>
      <c r="C16" s="112" t="s">
        <v>1</v>
      </c>
      <c r="D16" s="115">
        <f>'P合計'!D16+'B合計'!D16+'液化石油ガス'!D16</f>
        <v>51038</v>
      </c>
      <c r="E16" s="116">
        <f>'P合計'!E16+'B合計'!E16+'液化石油ガス'!E16</f>
        <v>24408</v>
      </c>
      <c r="F16" s="116">
        <f>'P合計'!F16+'B合計'!F16+'液化石油ガス'!F16</f>
        <v>22391</v>
      </c>
      <c r="G16" s="116">
        <f>'P合計'!G16+'B合計'!G16+'液化石油ガス'!G16</f>
        <v>42986</v>
      </c>
      <c r="H16" s="116">
        <f>'P合計'!H16+'B合計'!H16+'液化石油ガス'!H16</f>
        <v>111165</v>
      </c>
      <c r="I16" s="117">
        <f>'P合計'!I16+'B合計'!I16+'液化石油ガス'!I16</f>
        <v>57901</v>
      </c>
      <c r="J16" s="118">
        <f>SUM(D16:I16)</f>
        <v>309889</v>
      </c>
      <c r="K16" s="119">
        <f>'P合計'!K16+'B合計'!K16+'液化石油ガス'!K16</f>
        <v>105796</v>
      </c>
      <c r="L16" s="116">
        <f>'P合計'!L16+'B合計'!L16+'液化石油ガス'!L16</f>
        <v>35543</v>
      </c>
      <c r="M16" s="116">
        <f>'P合計'!M16+'B合計'!M16+'液化石油ガス'!M16</f>
        <v>121374</v>
      </c>
      <c r="N16" s="116">
        <f>'P合計'!N16+'B合計'!N16+'液化石油ガス'!N16</f>
        <v>80421</v>
      </c>
      <c r="O16" s="116">
        <f>'P合計'!O16+'B合計'!O16+'液化石油ガス'!O16</f>
        <v>0</v>
      </c>
      <c r="P16" s="117">
        <f>'P合計'!P16+'B合計'!P16+'液化石油ガス'!P16</f>
        <v>0</v>
      </c>
      <c r="Q16" s="118">
        <f>'P合計'!Q16+'B合計'!Q16+'液化石油ガス'!Q16</f>
        <v>343134</v>
      </c>
      <c r="R16" s="120">
        <f>'P合計'!R16+'B合計'!R16+'液化石油ガス'!R16</f>
        <v>653023</v>
      </c>
    </row>
    <row r="17" spans="1:18" ht="13.5" customHeight="1">
      <c r="A17" s="162"/>
      <c r="B17" s="112" t="s">
        <v>10</v>
      </c>
      <c r="C17" s="112" t="s">
        <v>2</v>
      </c>
      <c r="D17" s="121">
        <f>'P合計'!D17+'B合計'!D17+'液化石油ガス'!D17</f>
        <v>2992713</v>
      </c>
      <c r="E17" s="116">
        <f>'P合計'!E17+'B合計'!E17+'液化石油ガス'!E17</f>
        <v>1289327</v>
      </c>
      <c r="F17" s="116">
        <f>'P合計'!F17+'B合計'!F17+'液化石油ガス'!F17</f>
        <v>1126327</v>
      </c>
      <c r="G17" s="116">
        <f>'P合計'!G17+'B合計'!G17+'液化石油ガス'!G17</f>
        <v>2767760</v>
      </c>
      <c r="H17" s="116">
        <f>'P合計'!H17+'B合計'!H17+'液化石油ガス'!H17</f>
        <v>4896813</v>
      </c>
      <c r="I17" s="117">
        <f>'P合計'!I17+'B合計'!I17+'液化石油ガス'!I17</f>
        <v>2304845</v>
      </c>
      <c r="J17" s="118">
        <f>SUM(D17:I17)</f>
        <v>15377785</v>
      </c>
      <c r="K17" s="119">
        <f>'P合計'!K17+'B合計'!K17+'液化石油ガス'!K17</f>
        <v>4899935</v>
      </c>
      <c r="L17" s="116">
        <f>'P合計'!L17+'B合計'!L17+'液化石油ガス'!L17</f>
        <v>1524134</v>
      </c>
      <c r="M17" s="116">
        <f>'P合計'!M17+'B合計'!M17+'液化石油ガス'!M17</f>
        <v>6316168</v>
      </c>
      <c r="N17" s="116">
        <f>'P合計'!N17+'B合計'!N17+'液化石油ガス'!N17</f>
        <v>4583847</v>
      </c>
      <c r="O17" s="116">
        <f>'P合計'!O17+'B合計'!O17+'液化石油ガス'!O17</f>
        <v>0</v>
      </c>
      <c r="P17" s="117">
        <f>'P合計'!P17+'B合計'!P17+'液化石油ガス'!P17</f>
        <v>0</v>
      </c>
      <c r="Q17" s="118">
        <f>'P合計'!Q17+'B合計'!Q17+'液化石油ガス'!Q17</f>
        <v>17324084</v>
      </c>
      <c r="R17" s="120">
        <f>'P合計'!R17+'B合計'!R17+'液化石油ガス'!R17</f>
        <v>32701869</v>
      </c>
    </row>
    <row r="18" spans="1:18" ht="13.5" customHeight="1" thickBot="1">
      <c r="A18" s="163"/>
      <c r="B18" s="113" t="s">
        <v>18</v>
      </c>
      <c r="C18" s="113" t="s">
        <v>3</v>
      </c>
      <c r="D18" s="122">
        <f>IF(OR(D16=0,D17=0)," ",(D17/D16)*1000)</f>
        <v>58636.95677730318</v>
      </c>
      <c r="E18" s="123">
        <f aca="true" t="shared" si="4" ref="E18:R18">IF(OR(E16=0,E17=0)," ",(E17/E16)*1000)</f>
        <v>52823.951163552934</v>
      </c>
      <c r="F18" s="123">
        <f t="shared" si="4"/>
        <v>50302.66624983252</v>
      </c>
      <c r="G18" s="123">
        <f t="shared" si="4"/>
        <v>64387.474991857816</v>
      </c>
      <c r="H18" s="123">
        <f t="shared" si="4"/>
        <v>44049.95277290514</v>
      </c>
      <c r="I18" s="124">
        <f t="shared" si="4"/>
        <v>39806.65273484051</v>
      </c>
      <c r="J18" s="125">
        <f t="shared" si="4"/>
        <v>49623.52648851686</v>
      </c>
      <c r="K18" s="126">
        <f t="shared" si="4"/>
        <v>46314.93629248743</v>
      </c>
      <c r="L18" s="123">
        <f t="shared" si="4"/>
        <v>42881.411248347074</v>
      </c>
      <c r="M18" s="123">
        <f t="shared" si="4"/>
        <v>52038.88806498921</v>
      </c>
      <c r="N18" s="123">
        <f t="shared" si="4"/>
        <v>56998.13481553325</v>
      </c>
      <c r="O18" s="123" t="str">
        <f t="shared" si="4"/>
        <v> </v>
      </c>
      <c r="P18" s="124" t="str">
        <f t="shared" si="4"/>
        <v> </v>
      </c>
      <c r="Q18" s="125">
        <f t="shared" si="4"/>
        <v>50487.809427220855</v>
      </c>
      <c r="R18" s="127">
        <f t="shared" si="4"/>
        <v>50077.66801475599</v>
      </c>
    </row>
    <row r="19" spans="1:18" ht="13.5" customHeight="1">
      <c r="A19" s="161" t="s">
        <v>38</v>
      </c>
      <c r="B19" s="112" t="s">
        <v>9</v>
      </c>
      <c r="C19" s="112" t="s">
        <v>1</v>
      </c>
      <c r="D19" s="115">
        <f>'P合計'!D19+'B合計'!D19+'液化石油ガス'!D19</f>
        <v>0</v>
      </c>
      <c r="E19" s="116">
        <f>'P合計'!E19+'B合計'!E19+'液化石油ガス'!E19</f>
        <v>0</v>
      </c>
      <c r="F19" s="116">
        <f>'P合計'!F19+'B合計'!F19+'液化石油ガス'!F19</f>
        <v>0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23523</v>
      </c>
      <c r="J19" s="118">
        <f>SUM(D19:I19)</f>
        <v>23523</v>
      </c>
      <c r="K19" s="119">
        <f>'P合計'!K19+'B合計'!K19+'液化石油ガス'!K19</f>
        <v>0</v>
      </c>
      <c r="L19" s="116">
        <f>'P合計'!L19+'B合計'!L19+'液化石油ガス'!L19</f>
        <v>0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0</v>
      </c>
      <c r="R19" s="120">
        <f>'P合計'!R19+'B合計'!R19+'液化石油ガス'!R19</f>
        <v>23523</v>
      </c>
    </row>
    <row r="20" spans="1:18" ht="13.5" customHeight="1">
      <c r="A20" s="162"/>
      <c r="B20" s="112" t="s">
        <v>10</v>
      </c>
      <c r="C20" s="112" t="s">
        <v>2</v>
      </c>
      <c r="D20" s="121">
        <f>'P合計'!D20+'B合計'!D20+'液化石油ガス'!D20</f>
        <v>0</v>
      </c>
      <c r="E20" s="116">
        <f>'P合計'!E20+'B合計'!E20+'液化石油ガス'!E20</f>
        <v>0</v>
      </c>
      <c r="F20" s="116">
        <f>'P合計'!F20+'B合計'!F20+'液化石油ガス'!F20</f>
        <v>0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1053137</v>
      </c>
      <c r="J20" s="118">
        <f>SUM(D20:I20)</f>
        <v>1053137</v>
      </c>
      <c r="K20" s="119">
        <f>'P合計'!K20+'B合計'!K20+'液化石油ガス'!K20</f>
        <v>0</v>
      </c>
      <c r="L20" s="116">
        <f>'P合計'!L20+'B合計'!L20+'液化石油ガス'!L20</f>
        <v>0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0</v>
      </c>
      <c r="R20" s="120">
        <f>'P合計'!R20+'B合計'!R20+'液化石油ガス'!R20</f>
        <v>1053137</v>
      </c>
    </row>
    <row r="21" spans="1:18" ht="13.5" customHeight="1" thickBot="1">
      <c r="A21" s="163"/>
      <c r="B21" s="113" t="s">
        <v>18</v>
      </c>
      <c r="C21" s="113" t="s">
        <v>3</v>
      </c>
      <c r="D21" s="122" t="str">
        <f>IF(OR(D19=0,D20=0)," ",(D20/D19)*1000)</f>
        <v> </v>
      </c>
      <c r="E21" s="123" t="str">
        <f aca="true" t="shared" si="5" ref="E21:R21">IF(OR(E19=0,E20=0)," ",(E20/E19)*1000)</f>
        <v> </v>
      </c>
      <c r="F21" s="123" t="str">
        <f t="shared" si="5"/>
        <v> </v>
      </c>
      <c r="G21" s="123" t="str">
        <f t="shared" si="5"/>
        <v> </v>
      </c>
      <c r="H21" s="123" t="str">
        <f t="shared" si="5"/>
        <v> </v>
      </c>
      <c r="I21" s="124">
        <f t="shared" si="5"/>
        <v>44770.52246737236</v>
      </c>
      <c r="J21" s="125">
        <f t="shared" si="5"/>
        <v>44770.52246737236</v>
      </c>
      <c r="K21" s="126" t="str">
        <f t="shared" si="5"/>
        <v> </v>
      </c>
      <c r="L21" s="123" t="str">
        <f t="shared" si="5"/>
        <v> 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 t="str">
        <f t="shared" si="5"/>
        <v> </v>
      </c>
      <c r="R21" s="127">
        <f t="shared" si="5"/>
        <v>44770.52246737236</v>
      </c>
    </row>
    <row r="22" spans="1:18" ht="13.5" customHeight="1">
      <c r="A22" s="161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2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3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61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2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3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61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2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3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61" t="s">
        <v>48</v>
      </c>
      <c r="B31" s="112" t="s">
        <v>9</v>
      </c>
      <c r="C31" s="112" t="s">
        <v>1</v>
      </c>
      <c r="D31" s="115">
        <f>'P合計'!D31+'B合計'!D31+'液化石油ガス'!D31</f>
        <v>556374</v>
      </c>
      <c r="E31" s="116">
        <f>'P合計'!E31+'B合計'!E31+'液化石油ガス'!E31</f>
        <v>598615</v>
      </c>
      <c r="F31" s="116">
        <f>'P合計'!F31+'B合計'!F31+'液化石油ガス'!F31</f>
        <v>611678</v>
      </c>
      <c r="G31" s="116">
        <f>'P合計'!G31+'B合計'!G31+'液化石油ガス'!G31</f>
        <v>596737</v>
      </c>
      <c r="H31" s="116">
        <f>'P合計'!H31+'B合計'!H31+'液化石油ガス'!H31</f>
        <v>631032</v>
      </c>
      <c r="I31" s="117">
        <f>'P合計'!I31+'B合計'!I31+'液化石油ガス'!I31</f>
        <v>552297</v>
      </c>
      <c r="J31" s="118">
        <f>SUM(D31:I31)</f>
        <v>3546733</v>
      </c>
      <c r="K31" s="119">
        <f>'P合計'!K31+'B合計'!K31+'液化石油ガス'!K31</f>
        <v>466487</v>
      </c>
      <c r="L31" s="116">
        <f>'P合計'!L31+'B合計'!L31+'液化石油ガス'!L31</f>
        <v>575220</v>
      </c>
      <c r="M31" s="116">
        <f>'P合計'!M31+'B合計'!M31+'液化石油ガス'!M31</f>
        <v>798142</v>
      </c>
      <c r="N31" s="116">
        <f>'P合計'!N31+'B合計'!N31+'液化石油ガス'!N31</f>
        <v>696702</v>
      </c>
      <c r="O31" s="116">
        <f>'P合計'!O31+'B合計'!O31+'液化石油ガス'!O31</f>
        <v>0</v>
      </c>
      <c r="P31" s="117">
        <f>'P合計'!P31+'B合計'!P31+'液化石油ガス'!P31</f>
        <v>0</v>
      </c>
      <c r="Q31" s="118">
        <f>'P合計'!Q31+'B合計'!Q31+'液化石油ガス'!Q31</f>
        <v>2536551</v>
      </c>
      <c r="R31" s="120">
        <f>'P合計'!R31+'B合計'!R31+'液化石油ガス'!R31</f>
        <v>6083284</v>
      </c>
    </row>
    <row r="32" spans="1:18" ht="13.5" customHeight="1">
      <c r="A32" s="162"/>
      <c r="B32" s="112" t="s">
        <v>10</v>
      </c>
      <c r="C32" s="112" t="s">
        <v>2</v>
      </c>
      <c r="D32" s="121">
        <f>'P合計'!D32+'B合計'!D32+'液化石油ガス'!D32</f>
        <v>31422461</v>
      </c>
      <c r="E32" s="116">
        <f>'P合計'!E32+'B合計'!E32+'液化石油ガス'!E32</f>
        <v>34977414</v>
      </c>
      <c r="F32" s="116">
        <f>'P合計'!F32+'B合計'!F32+'液化石油ガス'!F32</f>
        <v>31934598</v>
      </c>
      <c r="G32" s="116">
        <f>'P合計'!G32+'B合計'!G32+'液化石油ガス'!G32</f>
        <v>28459200</v>
      </c>
      <c r="H32" s="116">
        <f>'P合計'!H32+'B合計'!H32+'液化石油ガス'!H32</f>
        <v>26836221</v>
      </c>
      <c r="I32" s="117">
        <f>'P合計'!I32+'B合計'!I32+'液化石油ガス'!I32</f>
        <v>22540482</v>
      </c>
      <c r="J32" s="118">
        <f>SUM(D32:I32)</f>
        <v>176170376</v>
      </c>
      <c r="K32" s="119">
        <f>'P合計'!K32+'B合計'!K32+'液化石油ガス'!K32</f>
        <v>20389860</v>
      </c>
      <c r="L32" s="116">
        <f>'P合計'!L32+'B合計'!L32+'液化石油ガス'!L32</f>
        <v>26288029</v>
      </c>
      <c r="M32" s="116">
        <f>'P合計'!M32+'B合計'!M32+'液化石油ガス'!M32</f>
        <v>40500664</v>
      </c>
      <c r="N32" s="116">
        <f>'P合計'!N32+'B合計'!N32+'液化石油ガス'!N32</f>
        <v>38356962</v>
      </c>
      <c r="O32" s="116">
        <f>'P合計'!O32+'B合計'!O32+'液化石油ガス'!O32</f>
        <v>0</v>
      </c>
      <c r="P32" s="117">
        <f>'P合計'!P32+'B合計'!P32+'液化石油ガス'!P32</f>
        <v>0</v>
      </c>
      <c r="Q32" s="118">
        <f>'P合計'!Q32+'B合計'!Q32+'液化石油ガス'!Q32</f>
        <v>125535515</v>
      </c>
      <c r="R32" s="120">
        <f>'P合計'!R32+'B合計'!R32+'液化石油ガス'!R32</f>
        <v>301705891</v>
      </c>
    </row>
    <row r="33" spans="1:18" ht="13.5" customHeight="1" thickBot="1">
      <c r="A33" s="163"/>
      <c r="B33" s="113" t="s">
        <v>18</v>
      </c>
      <c r="C33" s="113" t="s">
        <v>3</v>
      </c>
      <c r="D33" s="122">
        <f>IF(OR(D31=0,D32=0)," ",(D32/D31)*1000)</f>
        <v>56477.22754837573</v>
      </c>
      <c r="E33" s="123">
        <f aca="true" t="shared" si="9" ref="E33:R33">IF(OR(E31=0,E32=0)," ",(E32/E31)*1000)</f>
        <v>58430.56722601338</v>
      </c>
      <c r="F33" s="123">
        <f t="shared" si="9"/>
        <v>52208.18469848515</v>
      </c>
      <c r="G33" s="123">
        <f t="shared" si="9"/>
        <v>47691.3615210721</v>
      </c>
      <c r="H33" s="123">
        <f t="shared" si="9"/>
        <v>42527.51207545734</v>
      </c>
      <c r="I33" s="124">
        <f t="shared" si="9"/>
        <v>40812.24775799977</v>
      </c>
      <c r="J33" s="125">
        <f t="shared" si="9"/>
        <v>49671.16949598405</v>
      </c>
      <c r="K33" s="126">
        <f t="shared" si="9"/>
        <v>43709.38525618077</v>
      </c>
      <c r="L33" s="123">
        <f t="shared" si="9"/>
        <v>45700.82577100935</v>
      </c>
      <c r="M33" s="123">
        <f t="shared" si="9"/>
        <v>50743.68220191395</v>
      </c>
      <c r="N33" s="123">
        <f t="shared" si="9"/>
        <v>55055.04792579898</v>
      </c>
      <c r="O33" s="123" t="str">
        <f t="shared" si="9"/>
        <v> </v>
      </c>
      <c r="P33" s="124" t="str">
        <f t="shared" si="9"/>
        <v> </v>
      </c>
      <c r="Q33" s="125">
        <f t="shared" si="9"/>
        <v>49490.63314713562</v>
      </c>
      <c r="R33" s="127">
        <f t="shared" si="9"/>
        <v>49595.89113380207</v>
      </c>
    </row>
    <row r="34" spans="1:18" ht="13.5" customHeight="1">
      <c r="A34" s="161" t="s">
        <v>54</v>
      </c>
      <c r="B34" s="112" t="s">
        <v>9</v>
      </c>
      <c r="C34" s="112" t="s">
        <v>1</v>
      </c>
      <c r="D34" s="115">
        <f>'P合計'!D34+'B合計'!D34+'液化石油ガス'!D34</f>
        <v>0</v>
      </c>
      <c r="E34" s="116">
        <f>'P合計'!E34+'B合計'!E34+'液化石油ガス'!E34</f>
        <v>0</v>
      </c>
      <c r="F34" s="116">
        <f>'P合計'!F34+'B合計'!F34+'液化石油ガス'!F34</f>
        <v>20975</v>
      </c>
      <c r="G34" s="116">
        <f>'P合計'!G34+'B合計'!G34+'液化石油ガス'!G34</f>
        <v>17391</v>
      </c>
      <c r="H34" s="116">
        <f>'P合計'!H34+'B合計'!H34+'液化石油ガス'!H34</f>
        <v>94940</v>
      </c>
      <c r="I34" s="117">
        <f>'P合計'!I34+'B合計'!I34+'液化石油ガス'!I34</f>
        <v>41951</v>
      </c>
      <c r="J34" s="118">
        <f>SUM(D34:I34)</f>
        <v>175257</v>
      </c>
      <c r="K34" s="119">
        <f>'P合計'!K34+'B合計'!K34+'液化石油ガス'!K34</f>
        <v>30208</v>
      </c>
      <c r="L34" s="116">
        <f>'P合計'!L34+'B合計'!L34+'液化石油ガス'!L34</f>
        <v>28031</v>
      </c>
      <c r="M34" s="116">
        <f>'P合計'!M34+'B合計'!M34+'液化石油ガス'!M34</f>
        <v>58200</v>
      </c>
      <c r="N34" s="116">
        <f>'P合計'!N34+'B合計'!N34+'液化石油ガス'!N34</f>
        <v>43771</v>
      </c>
      <c r="O34" s="116">
        <f>'P合計'!O34+'B合計'!O34+'液化石油ガス'!O34</f>
        <v>0</v>
      </c>
      <c r="P34" s="117">
        <f>'P合計'!P34+'B合計'!P34+'液化石油ガス'!P34</f>
        <v>0</v>
      </c>
      <c r="Q34" s="118">
        <f>'P合計'!Q34+'B合計'!Q34+'液化石油ガス'!Q34</f>
        <v>160210</v>
      </c>
      <c r="R34" s="120">
        <f>'P合計'!R34+'B合計'!R34+'液化石油ガス'!R34</f>
        <v>335467</v>
      </c>
    </row>
    <row r="35" spans="1:18" ht="13.5" customHeight="1">
      <c r="A35" s="162"/>
      <c r="B35" s="112" t="s">
        <v>10</v>
      </c>
      <c r="C35" s="112" t="s">
        <v>2</v>
      </c>
      <c r="D35" s="121">
        <f>'P合計'!D35+'B合計'!D35+'液化石油ガス'!D35</f>
        <v>0</v>
      </c>
      <c r="E35" s="116">
        <f>'P合計'!E35+'B合計'!E35+'液化石油ガス'!E35</f>
        <v>0</v>
      </c>
      <c r="F35" s="116">
        <f>'P合計'!F35+'B合計'!F35+'液化石油ガス'!F35</f>
        <v>1018848</v>
      </c>
      <c r="G35" s="116">
        <f>'P合計'!G35+'B合計'!G35+'液化石油ガス'!G35</f>
        <v>795518</v>
      </c>
      <c r="H35" s="116">
        <f>'P合計'!H35+'B合計'!H35+'液化石油ガス'!H35</f>
        <v>3925094</v>
      </c>
      <c r="I35" s="117">
        <f>'P合計'!I35+'B合計'!I35+'液化石油ガス'!I35</f>
        <v>1639694</v>
      </c>
      <c r="J35" s="118">
        <f>SUM(D35:I35)</f>
        <v>7379154</v>
      </c>
      <c r="K35" s="119">
        <f>'P合計'!K35+'B合計'!K35+'液化石油ガス'!K35</f>
        <v>1284190</v>
      </c>
      <c r="L35" s="116">
        <f>'P合計'!L35+'B合計'!L35+'液化石油ガス'!L35</f>
        <v>1223419</v>
      </c>
      <c r="M35" s="116">
        <f>'P合計'!M35+'B合計'!M35+'液化石油ガス'!M35</f>
        <v>2869307</v>
      </c>
      <c r="N35" s="116">
        <f>'P合計'!N35+'B合計'!N35+'液化石油ガス'!N35</f>
        <v>2493987</v>
      </c>
      <c r="O35" s="116">
        <f>'P合計'!O35+'B合計'!O35+'液化石油ガス'!O35</f>
        <v>0</v>
      </c>
      <c r="P35" s="117">
        <f>'P合計'!P35+'B合計'!P35+'液化石油ガス'!P35</f>
        <v>0</v>
      </c>
      <c r="Q35" s="118">
        <f>'P合計'!Q35+'B合計'!Q35+'液化石油ガス'!Q35</f>
        <v>7870903</v>
      </c>
      <c r="R35" s="120">
        <f>'P合計'!R35+'B合計'!R35+'液化石油ガス'!R35</f>
        <v>15250057</v>
      </c>
    </row>
    <row r="36" spans="1:18" ht="13.5" customHeight="1" thickBot="1">
      <c r="A36" s="163"/>
      <c r="B36" s="113" t="s">
        <v>18</v>
      </c>
      <c r="C36" s="113" t="s">
        <v>3</v>
      </c>
      <c r="D36" s="122" t="str">
        <f>IF(OR(D34=0,D35=0)," ",(D35/D34)*1000)</f>
        <v> </v>
      </c>
      <c r="E36" s="123" t="str">
        <f aca="true" t="shared" si="10" ref="E36:R36">IF(OR(E34=0,E35=0)," ",(E35/E34)*1000)</f>
        <v> </v>
      </c>
      <c r="F36" s="123">
        <f t="shared" si="10"/>
        <v>48574.39809296782</v>
      </c>
      <c r="G36" s="123">
        <f t="shared" si="10"/>
        <v>45743.08550399632</v>
      </c>
      <c r="H36" s="123">
        <f t="shared" si="10"/>
        <v>41342.890246471456</v>
      </c>
      <c r="I36" s="124">
        <f t="shared" si="10"/>
        <v>39085.933589187385</v>
      </c>
      <c r="J36" s="125">
        <f t="shared" si="10"/>
        <v>42104.76043752889</v>
      </c>
      <c r="K36" s="126">
        <f t="shared" si="10"/>
        <v>42511.58633474576</v>
      </c>
      <c r="L36" s="123">
        <f t="shared" si="10"/>
        <v>43645.2142271057</v>
      </c>
      <c r="M36" s="123">
        <f t="shared" si="10"/>
        <v>49300.80756013746</v>
      </c>
      <c r="N36" s="123">
        <f t="shared" si="10"/>
        <v>56978.06767037536</v>
      </c>
      <c r="O36" s="123" t="str">
        <f t="shared" si="10"/>
        <v> </v>
      </c>
      <c r="P36" s="124" t="str">
        <f t="shared" si="10"/>
        <v> </v>
      </c>
      <c r="Q36" s="125">
        <f t="shared" si="10"/>
        <v>49128.66238062543</v>
      </c>
      <c r="R36" s="127">
        <f t="shared" si="10"/>
        <v>45459.18674564115</v>
      </c>
    </row>
    <row r="37" spans="1:18" ht="13.5" customHeight="1">
      <c r="A37" s="161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2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3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61" t="s">
        <v>11</v>
      </c>
      <c r="B40" s="114" t="s">
        <v>9</v>
      </c>
      <c r="C40" s="114" t="s">
        <v>1</v>
      </c>
      <c r="D40" s="115">
        <f>'P合計'!D40+'B合計'!D40+'液化石油ガス'!D40</f>
        <v>1781</v>
      </c>
      <c r="E40" s="116">
        <f>'P合計'!E40+'B合計'!E40+'液化石油ガス'!E40</f>
        <v>1788</v>
      </c>
      <c r="F40" s="116">
        <f>'P合計'!F40+'B合計'!F40+'液化石油ガス'!F40</f>
        <v>1794</v>
      </c>
      <c r="G40" s="116">
        <f>'P合計'!G40+'B合計'!G40+'液化石油ガス'!G40</f>
        <v>1835</v>
      </c>
      <c r="H40" s="116">
        <f>'P合計'!H40+'B合計'!H40+'液化石油ガス'!H40</f>
        <v>1203</v>
      </c>
      <c r="I40" s="117">
        <f>'P合計'!I40+'B合計'!I40+'液化石油ガス'!I40</f>
        <v>2203</v>
      </c>
      <c r="J40" s="118">
        <f>SUM(D40:I40)</f>
        <v>10604</v>
      </c>
      <c r="K40" s="119">
        <f>'P合計'!K40+'B合計'!K40+'液化石油ガス'!K40</f>
        <v>3377</v>
      </c>
      <c r="L40" s="116">
        <f>'P合計'!L40+'B合計'!L40+'液化石油ガス'!L40</f>
        <v>4951</v>
      </c>
      <c r="M40" s="116">
        <f>'P合計'!M40+'B合計'!M40+'液化石油ガス'!M40</f>
        <v>3876</v>
      </c>
      <c r="N40" s="116">
        <f>'P合計'!N40+'B合計'!N40+'液化石油ガス'!N40</f>
        <v>1792</v>
      </c>
      <c r="O40" s="116">
        <f>'P合計'!O40+'B合計'!O40+'液化石油ガス'!O40</f>
        <v>0</v>
      </c>
      <c r="P40" s="117">
        <f>'P合計'!P40+'B合計'!P40+'液化石油ガス'!P40</f>
        <v>0</v>
      </c>
      <c r="Q40" s="118">
        <f>'P合計'!Q40+'B合計'!Q40+'液化石油ガス'!Q40</f>
        <v>13996</v>
      </c>
      <c r="R40" s="120">
        <f>'P合計'!R40+'B合計'!R40+'液化石油ガス'!R40</f>
        <v>24600</v>
      </c>
    </row>
    <row r="41" spans="1:18" ht="13.5" customHeight="1">
      <c r="A41" s="162"/>
      <c r="B41" s="112" t="s">
        <v>10</v>
      </c>
      <c r="C41" s="112" t="s">
        <v>2</v>
      </c>
      <c r="D41" s="121">
        <f>'P合計'!D41+'B合計'!D41+'液化石油ガス'!D41</f>
        <v>286859</v>
      </c>
      <c r="E41" s="116">
        <f>'P合計'!E41+'B合計'!E41+'液化石油ガス'!E41</f>
        <v>292039</v>
      </c>
      <c r="F41" s="116">
        <f>'P合計'!F41+'B合計'!F41+'液化石油ガス'!F41</f>
        <v>290908</v>
      </c>
      <c r="G41" s="116">
        <f>'P合計'!G41+'B合計'!G41+'液化石油ガス'!G41</f>
        <v>299456</v>
      </c>
      <c r="H41" s="116">
        <f>'P合計'!H41+'B合計'!H41+'液化石油ガス'!H41</f>
        <v>281139</v>
      </c>
      <c r="I41" s="117">
        <f>'P合計'!I41+'B合計'!I41+'液化石油ガス'!I41</f>
        <v>511501</v>
      </c>
      <c r="J41" s="118">
        <f>SUM(D41:I41)</f>
        <v>1961902</v>
      </c>
      <c r="K41" s="119">
        <f>'P合計'!K41+'B合計'!K41+'液化石油ガス'!K41</f>
        <v>637629</v>
      </c>
      <c r="L41" s="116">
        <f>'P合計'!L41+'B合計'!L41+'液化石油ガス'!L41</f>
        <v>905993</v>
      </c>
      <c r="M41" s="116">
        <f>'P合計'!M41+'B合計'!M41+'液化石油ガス'!M41</f>
        <v>755835</v>
      </c>
      <c r="N41" s="116">
        <f>'P合計'!N41+'B合計'!N41+'液化石油ガス'!N41</f>
        <v>418311</v>
      </c>
      <c r="O41" s="116">
        <f>'P合計'!O41+'B合計'!O41+'液化石油ガス'!O41</f>
        <v>0</v>
      </c>
      <c r="P41" s="117">
        <f>'P合計'!P41+'B合計'!P41+'液化石油ガス'!P41</f>
        <v>0</v>
      </c>
      <c r="Q41" s="118">
        <f>'P合計'!Q41+'B合計'!Q41+'液化石油ガス'!Q41</f>
        <v>2717768</v>
      </c>
      <c r="R41" s="120">
        <f>'P合計'!R41+'B合計'!R41+'液化石油ガス'!R41</f>
        <v>4679670</v>
      </c>
    </row>
    <row r="42" spans="1:18" ht="13.5" customHeight="1" thickBot="1">
      <c r="A42" s="163"/>
      <c r="B42" s="113" t="s">
        <v>18</v>
      </c>
      <c r="C42" s="113" t="s">
        <v>3</v>
      </c>
      <c r="D42" s="122">
        <f>IF(OR(D40=0,D41=0)," ",(D41/D40)*1000)</f>
        <v>161066.25491297024</v>
      </c>
      <c r="E42" s="123">
        <f aca="true" t="shared" si="12" ref="E42:R42">IF(OR(E40=0,E41=0)," ",(E41/E40)*1000)</f>
        <v>163332.774049217</v>
      </c>
      <c r="F42" s="123">
        <f t="shared" si="12"/>
        <v>162156.0758082497</v>
      </c>
      <c r="G42" s="123">
        <f t="shared" si="12"/>
        <v>163191.28065395093</v>
      </c>
      <c r="H42" s="123">
        <f t="shared" si="12"/>
        <v>233698.25436408975</v>
      </c>
      <c r="I42" s="124">
        <f t="shared" si="12"/>
        <v>232183.8402178847</v>
      </c>
      <c r="J42" s="125">
        <f t="shared" si="12"/>
        <v>185015.27725386646</v>
      </c>
      <c r="K42" s="126">
        <f t="shared" si="12"/>
        <v>188815.22061000887</v>
      </c>
      <c r="L42" s="123">
        <f t="shared" si="12"/>
        <v>182991.92082407596</v>
      </c>
      <c r="M42" s="123">
        <f t="shared" si="12"/>
        <v>195003.86996904024</v>
      </c>
      <c r="N42" s="123">
        <f t="shared" si="12"/>
        <v>233432.47767857142</v>
      </c>
      <c r="O42" s="123" t="str">
        <f t="shared" si="12"/>
        <v> </v>
      </c>
      <c r="P42" s="124" t="str">
        <f t="shared" si="12"/>
        <v> </v>
      </c>
      <c r="Q42" s="125">
        <f t="shared" si="12"/>
        <v>194181.7662189197</v>
      </c>
      <c r="R42" s="127">
        <f t="shared" si="12"/>
        <v>190230.48780487804</v>
      </c>
    </row>
    <row r="43" spans="1:18" ht="13.5" customHeight="1">
      <c r="A43" s="161" t="s">
        <v>47</v>
      </c>
      <c r="B43" s="114" t="s">
        <v>9</v>
      </c>
      <c r="C43" s="114" t="s">
        <v>1</v>
      </c>
      <c r="D43" s="115">
        <f>'P合計'!D43+'B合計'!D43+'液化石油ガス'!D43</f>
        <v>2</v>
      </c>
      <c r="E43" s="116">
        <f>'P合計'!E43+'B合計'!E43+'液化石油ガス'!E43</f>
        <v>13</v>
      </c>
      <c r="F43" s="116">
        <f>'P合計'!F43+'B合計'!F43+'液化石油ガス'!F43</f>
        <v>2</v>
      </c>
      <c r="G43" s="116">
        <f>'P合計'!G43+'B合計'!G43+'液化石油ガス'!G43</f>
        <v>4</v>
      </c>
      <c r="H43" s="116">
        <f>'P合計'!H43+'B合計'!H43+'液化石油ガス'!H43</f>
        <v>3</v>
      </c>
      <c r="I43" s="117">
        <f>'P合計'!I43+'B合計'!I43+'液化石油ガス'!I43</f>
        <v>2</v>
      </c>
      <c r="J43" s="118">
        <f>SUM(D43:I43)</f>
        <v>26</v>
      </c>
      <c r="K43" s="119">
        <f>'P合計'!K43+'B合計'!K43+'液化石油ガス'!K43</f>
        <v>2</v>
      </c>
      <c r="L43" s="116">
        <f>'P合計'!L43+'B合計'!L43+'液化石油ガス'!L43</f>
        <v>2</v>
      </c>
      <c r="M43" s="116">
        <f>'P合計'!M43+'B合計'!M43+'液化石油ガス'!M43</f>
        <v>4</v>
      </c>
      <c r="N43" s="116">
        <f>'P合計'!N43+'B合計'!N43+'液化石油ガス'!N43</f>
        <v>0</v>
      </c>
      <c r="O43" s="116">
        <f>'P合計'!O43+'B合計'!O43+'液化石油ガス'!O43</f>
        <v>0</v>
      </c>
      <c r="P43" s="117">
        <f>'P合計'!P43+'B合計'!P43+'液化石油ガス'!P43</f>
        <v>0</v>
      </c>
      <c r="Q43" s="118">
        <f>'P合計'!Q43+'B合計'!Q43+'液化石油ガス'!Q43</f>
        <v>8</v>
      </c>
      <c r="R43" s="120">
        <f>'P合計'!R43+'B合計'!R43+'液化石油ガス'!R43</f>
        <v>34</v>
      </c>
    </row>
    <row r="44" spans="1:18" ht="13.5" customHeight="1">
      <c r="A44" s="162"/>
      <c r="B44" s="112" t="s">
        <v>10</v>
      </c>
      <c r="C44" s="112" t="s">
        <v>2</v>
      </c>
      <c r="D44" s="121">
        <f>'P合計'!D44+'B合計'!D44+'液化石油ガス'!D44</f>
        <v>1910</v>
      </c>
      <c r="E44" s="116">
        <f>'P合計'!E44+'B合計'!E44+'液化石油ガス'!E44</f>
        <v>5200</v>
      </c>
      <c r="F44" s="116">
        <f>'P合計'!F44+'B合計'!F44+'液化石油ガス'!F44</f>
        <v>3297</v>
      </c>
      <c r="G44" s="116">
        <f>'P合計'!G44+'B合計'!G44+'液化石油ガス'!G44</f>
        <v>1610</v>
      </c>
      <c r="H44" s="116">
        <f>'P合計'!H44+'B合計'!H44+'液化石油ガス'!H44</f>
        <v>2114</v>
      </c>
      <c r="I44" s="117">
        <f>'P合計'!I44+'B合計'!I44+'液化石油ガス'!I44</f>
        <v>1996</v>
      </c>
      <c r="J44" s="118">
        <f>SUM(D44:I44)</f>
        <v>16127</v>
      </c>
      <c r="K44" s="119">
        <f>'P合計'!K44+'B合計'!K44+'液化石油ガス'!K44</f>
        <v>2199</v>
      </c>
      <c r="L44" s="116">
        <f>'P合計'!L44+'B合計'!L44+'液化石油ガス'!L44</f>
        <v>1928</v>
      </c>
      <c r="M44" s="116">
        <f>'P合計'!M44+'B合計'!M44+'液化石油ガス'!M44</f>
        <v>4331</v>
      </c>
      <c r="N44" s="116">
        <f>'P合計'!N44+'B合計'!N44+'液化石油ガス'!N44</f>
        <v>0</v>
      </c>
      <c r="O44" s="116">
        <f>'P合計'!O44+'B合計'!O44+'液化石油ガス'!O44</f>
        <v>0</v>
      </c>
      <c r="P44" s="117">
        <f>'P合計'!P44+'B合計'!P44+'液化石油ガス'!P44</f>
        <v>0</v>
      </c>
      <c r="Q44" s="118">
        <f>'P合計'!Q44+'B合計'!Q44+'液化石油ガス'!Q44</f>
        <v>8458</v>
      </c>
      <c r="R44" s="120">
        <f>'P合計'!R44+'B合計'!R44+'液化石油ガス'!R44</f>
        <v>24585</v>
      </c>
    </row>
    <row r="45" spans="1:18" ht="13.5" customHeight="1" thickBot="1">
      <c r="A45" s="163"/>
      <c r="B45" s="113" t="s">
        <v>18</v>
      </c>
      <c r="C45" s="113" t="s">
        <v>3</v>
      </c>
      <c r="D45" s="122">
        <f>IF(OR(D43=0,D44=0)," ",(D44/D43)*1000)</f>
        <v>955000</v>
      </c>
      <c r="E45" s="123">
        <f aca="true" t="shared" si="13" ref="E45:R45">IF(OR(E43=0,E44=0)," ",(E44/E43)*1000)</f>
        <v>400000</v>
      </c>
      <c r="F45" s="123">
        <f t="shared" si="13"/>
        <v>1648500</v>
      </c>
      <c r="G45" s="123">
        <f t="shared" si="13"/>
        <v>402500</v>
      </c>
      <c r="H45" s="123">
        <f t="shared" si="13"/>
        <v>704666.6666666666</v>
      </c>
      <c r="I45" s="124">
        <f t="shared" si="13"/>
        <v>998000</v>
      </c>
      <c r="J45" s="125">
        <f t="shared" si="13"/>
        <v>620269.2307692308</v>
      </c>
      <c r="K45" s="126">
        <f t="shared" si="13"/>
        <v>1099500</v>
      </c>
      <c r="L45" s="123">
        <f t="shared" si="13"/>
        <v>964000</v>
      </c>
      <c r="M45" s="123">
        <f t="shared" si="13"/>
        <v>1082750</v>
      </c>
      <c r="N45" s="123" t="str">
        <f t="shared" si="13"/>
        <v> </v>
      </c>
      <c r="O45" s="123" t="str">
        <f t="shared" si="13"/>
        <v> </v>
      </c>
      <c r="P45" s="124" t="str">
        <f t="shared" si="13"/>
        <v> </v>
      </c>
      <c r="Q45" s="125">
        <f t="shared" si="13"/>
        <v>1057250</v>
      </c>
      <c r="R45" s="127">
        <f t="shared" si="13"/>
        <v>723088.2352941177</v>
      </c>
    </row>
    <row r="46" spans="1:18" ht="13.5" customHeight="1">
      <c r="A46" s="161" t="s">
        <v>12</v>
      </c>
      <c r="B46" s="112" t="s">
        <v>9</v>
      </c>
      <c r="C46" s="112" t="s">
        <v>1</v>
      </c>
      <c r="D46" s="115">
        <f>'P合計'!D46+'B合計'!D46+'液化石油ガス'!D46</f>
        <v>5</v>
      </c>
      <c r="E46" s="116">
        <f>'P合計'!E46+'B合計'!E46+'液化石油ガス'!E46</f>
        <v>4</v>
      </c>
      <c r="F46" s="116">
        <f>'P合計'!F46+'B合計'!F46+'液化石油ガス'!F46</f>
        <v>0</v>
      </c>
      <c r="G46" s="116">
        <f>'P合計'!G46+'B合計'!G46+'液化石油ガス'!G46</f>
        <v>17003</v>
      </c>
      <c r="H46" s="116">
        <f>'P合計'!H46+'B合計'!H46+'液化石油ガス'!H46</f>
        <v>20179</v>
      </c>
      <c r="I46" s="117">
        <f>'P合計'!I46+'B合計'!I46+'液化石油ガス'!I46</f>
        <v>4</v>
      </c>
      <c r="J46" s="118">
        <f>SUM(D46:I46)</f>
        <v>37195</v>
      </c>
      <c r="K46" s="119">
        <f>'P合計'!K46+'B合計'!K46+'液化石油ガス'!K46</f>
        <v>0</v>
      </c>
      <c r="L46" s="116">
        <f>'P合計'!L46+'B合計'!L46+'液化石油ガス'!L46</f>
        <v>0</v>
      </c>
      <c r="M46" s="116">
        <f>'P合計'!M46+'B合計'!M46+'液化石油ガス'!M46</f>
        <v>6</v>
      </c>
      <c r="N46" s="116">
        <f>'P合計'!N46+'B合計'!N46+'液化石油ガス'!N46</f>
        <v>35249</v>
      </c>
      <c r="O46" s="116">
        <f>'P合計'!O46+'B合計'!O46+'液化石油ガス'!O46</f>
        <v>0</v>
      </c>
      <c r="P46" s="117">
        <f>'P合計'!P46+'B合計'!P46+'液化石油ガス'!P46</f>
        <v>0</v>
      </c>
      <c r="Q46" s="118">
        <f>'P合計'!Q46+'B合計'!Q46+'液化石油ガス'!Q46</f>
        <v>35255</v>
      </c>
      <c r="R46" s="120">
        <f>'P合計'!R46+'B合計'!R46+'液化石油ガス'!R46</f>
        <v>72450</v>
      </c>
    </row>
    <row r="47" spans="1:18" ht="13.5" customHeight="1">
      <c r="A47" s="162"/>
      <c r="B47" s="112" t="s">
        <v>10</v>
      </c>
      <c r="C47" s="112" t="s">
        <v>2</v>
      </c>
      <c r="D47" s="121">
        <f>'P合計'!D47+'B合計'!D47+'液化石油ガス'!D47</f>
        <v>8114</v>
      </c>
      <c r="E47" s="116">
        <f>'P合計'!E47+'B合計'!E47+'液化石油ガス'!E47</f>
        <v>14036</v>
      </c>
      <c r="F47" s="116">
        <f>'P合計'!F47+'B合計'!F47+'液化石油ガス'!F47</f>
        <v>5998</v>
      </c>
      <c r="G47" s="116">
        <f>'P合計'!G47+'B合計'!G47+'液化石油ガス'!G47</f>
        <v>830875</v>
      </c>
      <c r="H47" s="116">
        <f>'P合計'!H47+'B合計'!H47+'液化石油ガス'!H47</f>
        <v>911869</v>
      </c>
      <c r="I47" s="117">
        <f>'P合計'!I47+'B合計'!I47+'液化石油ガス'!I47</f>
        <v>5283</v>
      </c>
      <c r="J47" s="118">
        <f>SUM(D47:I47)</f>
        <v>1776175</v>
      </c>
      <c r="K47" s="119">
        <f>'P合計'!K47+'B合計'!K47+'液化石油ガス'!K47</f>
        <v>17167</v>
      </c>
      <c r="L47" s="116">
        <f>'P合計'!L47+'B合計'!L47+'液化石油ガス'!L47</f>
        <v>11567</v>
      </c>
      <c r="M47" s="116">
        <f>'P合計'!M47+'B合計'!M47+'液化石油ガス'!M47</f>
        <v>12038</v>
      </c>
      <c r="N47" s="116">
        <f>'P合計'!N47+'B合計'!N47+'液化石油ガス'!N47</f>
        <v>1822322</v>
      </c>
      <c r="O47" s="116">
        <f>'P合計'!O47+'B合計'!O47+'液化石油ガス'!O47</f>
        <v>0</v>
      </c>
      <c r="P47" s="117">
        <f>'P合計'!P47+'B合計'!P47+'液化石油ガス'!P47</f>
        <v>0</v>
      </c>
      <c r="Q47" s="118">
        <f>'P合計'!Q47+'B合計'!Q47+'液化石油ガス'!Q47</f>
        <v>1863094</v>
      </c>
      <c r="R47" s="120">
        <f>'P合計'!R47+'B合計'!R47+'液化石油ガス'!R47</f>
        <v>3639269</v>
      </c>
    </row>
    <row r="48" spans="1:18" ht="13.5" customHeight="1" thickBot="1">
      <c r="A48" s="163"/>
      <c r="B48" s="113" t="s">
        <v>18</v>
      </c>
      <c r="C48" s="113" t="s">
        <v>3</v>
      </c>
      <c r="D48" s="122">
        <f>IF(OR(D46=0,D47=0)," ",(D47/D46)*1000)</f>
        <v>1622800</v>
      </c>
      <c r="E48" s="123">
        <f aca="true" t="shared" si="14" ref="E48:R48">IF(OR(E46=0,E47=0)," ",(E47/E46)*1000)</f>
        <v>3509000</v>
      </c>
      <c r="F48" s="123" t="str">
        <f t="shared" si="14"/>
        <v> </v>
      </c>
      <c r="G48" s="123">
        <f t="shared" si="14"/>
        <v>48866.37652179027</v>
      </c>
      <c r="H48" s="123">
        <f t="shared" si="14"/>
        <v>45189.00837504336</v>
      </c>
      <c r="I48" s="124">
        <f t="shared" si="14"/>
        <v>1320750</v>
      </c>
      <c r="J48" s="125">
        <f t="shared" si="14"/>
        <v>47753.058206748225</v>
      </c>
      <c r="K48" s="126" t="str">
        <f t="shared" si="14"/>
        <v> </v>
      </c>
      <c r="L48" s="123" t="str">
        <f t="shared" si="14"/>
        <v> </v>
      </c>
      <c r="M48" s="123">
        <f t="shared" si="14"/>
        <v>2006333.3333333333</v>
      </c>
      <c r="N48" s="123">
        <f t="shared" si="14"/>
        <v>51698.54463956424</v>
      </c>
      <c r="O48" s="123" t="str">
        <f t="shared" si="14"/>
        <v> </v>
      </c>
      <c r="P48" s="124" t="str">
        <f t="shared" si="14"/>
        <v> </v>
      </c>
      <c r="Q48" s="125">
        <f t="shared" si="14"/>
        <v>52846.2345766558</v>
      </c>
      <c r="R48" s="127">
        <f t="shared" si="14"/>
        <v>50231.45617667357</v>
      </c>
    </row>
    <row r="49" spans="1:18" ht="13.5" customHeight="1">
      <c r="A49" s="165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744401</v>
      </c>
      <c r="E49" s="129">
        <f t="shared" si="15"/>
        <v>880265</v>
      </c>
      <c r="F49" s="129">
        <f t="shared" si="15"/>
        <v>843669</v>
      </c>
      <c r="G49" s="129">
        <f t="shared" si="15"/>
        <v>805977</v>
      </c>
      <c r="H49" s="129">
        <f t="shared" si="15"/>
        <v>968002</v>
      </c>
      <c r="I49" s="130">
        <f t="shared" si="15"/>
        <v>774340</v>
      </c>
      <c r="J49" s="118">
        <f>SUM(D49:I49)</f>
        <v>5016654</v>
      </c>
      <c r="K49" s="131">
        <f aca="true" t="shared" si="16" ref="K49:P49">K4+K7+K10+K13+K16+K19+K22+K25+K28+K31+K34+K37+K40+K43+K46</f>
        <v>687491</v>
      </c>
      <c r="L49" s="129">
        <f t="shared" si="16"/>
        <v>725192</v>
      </c>
      <c r="M49" s="129">
        <f t="shared" si="16"/>
        <v>1133467</v>
      </c>
      <c r="N49" s="129">
        <f t="shared" si="16"/>
        <v>971814</v>
      </c>
      <c r="O49" s="129">
        <f t="shared" si="16"/>
        <v>0</v>
      </c>
      <c r="P49" s="130">
        <f t="shared" si="16"/>
        <v>0</v>
      </c>
      <c r="Q49" s="132">
        <f>SUM(K49:P49)</f>
        <v>3517964</v>
      </c>
      <c r="R49" s="133">
        <f>J49+Q49</f>
        <v>8534618</v>
      </c>
    </row>
    <row r="50" spans="1:18" ht="13.5" customHeight="1">
      <c r="A50" s="165"/>
      <c r="B50" s="112" t="s">
        <v>10</v>
      </c>
      <c r="C50" s="112" t="s">
        <v>2</v>
      </c>
      <c r="D50" s="134">
        <f t="shared" si="15"/>
        <v>42879845</v>
      </c>
      <c r="E50" s="135">
        <f t="shared" si="15"/>
        <v>52039821</v>
      </c>
      <c r="F50" s="135">
        <f t="shared" si="15"/>
        <v>44659188</v>
      </c>
      <c r="G50" s="135">
        <f t="shared" si="15"/>
        <v>39707773</v>
      </c>
      <c r="H50" s="135">
        <f t="shared" si="15"/>
        <v>41614340</v>
      </c>
      <c r="I50" s="136">
        <f t="shared" si="15"/>
        <v>32243917</v>
      </c>
      <c r="J50" s="118">
        <f>SUM(D50:I50)</f>
        <v>253144884</v>
      </c>
      <c r="K50" s="137">
        <f aca="true" t="shared" si="17" ref="K50:P50">K5+K8+K11+K14+K17+K20+K23+K26+K29+K32+K35+K38+K41+K44+K47</f>
        <v>30773030</v>
      </c>
      <c r="L50" s="135">
        <f t="shared" si="17"/>
        <v>34117167</v>
      </c>
      <c r="M50" s="135">
        <f t="shared" si="17"/>
        <v>58499668</v>
      </c>
      <c r="N50" s="135">
        <f t="shared" si="17"/>
        <v>54883749</v>
      </c>
      <c r="O50" s="135">
        <f t="shared" si="17"/>
        <v>0</v>
      </c>
      <c r="P50" s="136">
        <f t="shared" si="17"/>
        <v>0</v>
      </c>
      <c r="Q50" s="138">
        <f>SUM(K50:P50)</f>
        <v>178273614</v>
      </c>
      <c r="R50" s="139">
        <f>J50+Q50</f>
        <v>431418498</v>
      </c>
    </row>
    <row r="51" spans="1:18" ht="13.5" customHeight="1" thickBot="1">
      <c r="A51" s="166"/>
      <c r="B51" s="113" t="s">
        <v>18</v>
      </c>
      <c r="C51" s="113" t="s">
        <v>3</v>
      </c>
      <c r="D51" s="122">
        <f aca="true" t="shared" si="18" ref="D51:I51">IF(OR(D49=0,D50=0)," ",(D50/D49)*1000)</f>
        <v>57603.153407907834</v>
      </c>
      <c r="E51" s="123">
        <f t="shared" si="18"/>
        <v>59118.35754005896</v>
      </c>
      <c r="F51" s="123">
        <f t="shared" si="18"/>
        <v>52934.489711012255</v>
      </c>
      <c r="G51" s="123">
        <f t="shared" si="18"/>
        <v>49266.63291880538</v>
      </c>
      <c r="H51" s="123">
        <f t="shared" si="18"/>
        <v>42989.93183898381</v>
      </c>
      <c r="I51" s="124">
        <f t="shared" si="18"/>
        <v>41640.51579409562</v>
      </c>
      <c r="J51" s="125">
        <f aca="true" t="shared" si="19" ref="J51:P51">IF(OR(J49=0,J50=0)," ",(J50/J49)*1000)</f>
        <v>50460.90162885461</v>
      </c>
      <c r="K51" s="126">
        <f t="shared" si="19"/>
        <v>44761.356875944555</v>
      </c>
      <c r="L51" s="123">
        <f t="shared" si="19"/>
        <v>47045.70237950778</v>
      </c>
      <c r="M51" s="123">
        <f t="shared" si="19"/>
        <v>51611.2670240951</v>
      </c>
      <c r="N51" s="123">
        <f t="shared" si="19"/>
        <v>56475.56939908254</v>
      </c>
      <c r="O51" s="123" t="str">
        <f t="shared" si="19"/>
        <v> </v>
      </c>
      <c r="P51" s="124" t="str">
        <f t="shared" si="19"/>
        <v> </v>
      </c>
      <c r="Q51" s="125">
        <f>IF(OR(Q49=0,Q50=0)," ",(Q50/Q49)*1000)</f>
        <v>50675.22407847266</v>
      </c>
      <c r="R51" s="127">
        <f>IF(OR(R49=0,R50=0)," ",(R50/R49)*1000)</f>
        <v>50549.245203476006</v>
      </c>
    </row>
    <row r="52" spans="1:18" s="6" customFormat="1" ht="23.25" customHeight="1" thickBot="1">
      <c r="A52" s="168" t="s">
        <v>13</v>
      </c>
      <c r="B52" s="169"/>
      <c r="C52" s="170"/>
      <c r="D52" s="140">
        <v>111.13</v>
      </c>
      <c r="E52" s="141">
        <v>111.01</v>
      </c>
      <c r="F52" s="142">
        <v>109.07</v>
      </c>
      <c r="G52" s="143">
        <v>107.99</v>
      </c>
      <c r="H52" s="144">
        <v>107.17</v>
      </c>
      <c r="I52" s="145">
        <v>106.64</v>
      </c>
      <c r="J52" s="150">
        <f>IF(J49=0,0,((D52*D49)+(E52*E49)+(F52*F49)+(G52*G49)+(H52*H49)+(I52*I49))/J49)</f>
        <v>108.80087141349594</v>
      </c>
      <c r="K52" s="146">
        <v>107.8</v>
      </c>
      <c r="L52" s="147">
        <v>108.78</v>
      </c>
      <c r="M52" s="148">
        <v>108.94</v>
      </c>
      <c r="N52" s="148">
        <v>109.31</v>
      </c>
      <c r="O52" s="143"/>
      <c r="P52" s="149"/>
      <c r="Q52" s="150">
        <f>IF(Q49=0,0,((K52*K49)+(L52*L49)+(M52*M49)+(N52*N49)+(O52*O49)+(P52*P49))/Q49)</f>
        <v>108.78644547812314</v>
      </c>
      <c r="R52" s="151">
        <f>((J52*J49)+(Q52*Q49))/R49</f>
        <v>108.79492505229878</v>
      </c>
    </row>
    <row r="53" spans="1:18" s="6" customFormat="1" ht="12.75" customHeight="1">
      <c r="A53" s="164" t="s">
        <v>40</v>
      </c>
      <c r="B53" s="112" t="s">
        <v>9</v>
      </c>
      <c r="C53" s="112" t="s">
        <v>1</v>
      </c>
      <c r="D53" s="128">
        <f>'P合計'!D49</f>
        <v>634428</v>
      </c>
      <c r="E53" s="129">
        <f>'P合計'!E49</f>
        <v>774383</v>
      </c>
      <c r="F53" s="129">
        <f>'P合計'!F49</f>
        <v>667144</v>
      </c>
      <c r="G53" s="129">
        <f>'P合計'!G49</f>
        <v>642613</v>
      </c>
      <c r="H53" s="129">
        <f>'P合計'!H49</f>
        <v>805715</v>
      </c>
      <c r="I53" s="130">
        <f>'P合計'!I49</f>
        <v>648327</v>
      </c>
      <c r="J53" s="132">
        <f>SUM(D53:I53)</f>
        <v>4172610</v>
      </c>
      <c r="K53" s="131">
        <f>'P合計'!K49</f>
        <v>504471</v>
      </c>
      <c r="L53" s="129">
        <f>'P合計'!L49</f>
        <v>643665</v>
      </c>
      <c r="M53" s="129">
        <f>'P合計'!M49</f>
        <v>915786</v>
      </c>
      <c r="N53" s="129">
        <f>'P合計'!N49</f>
        <v>804917</v>
      </c>
      <c r="O53" s="129">
        <f>'P合計'!O49</f>
        <v>0</v>
      </c>
      <c r="P53" s="130">
        <f>'P合計'!P49</f>
        <v>0</v>
      </c>
      <c r="Q53" s="132">
        <f>SUM(K53:P53)</f>
        <v>2868839</v>
      </c>
      <c r="R53" s="152">
        <f>J53+Q53</f>
        <v>7041449</v>
      </c>
    </row>
    <row r="54" spans="1:18" s="6" customFormat="1" ht="12.75" customHeight="1">
      <c r="A54" s="165"/>
      <c r="B54" s="112" t="s">
        <v>10</v>
      </c>
      <c r="C54" s="112" t="s">
        <v>2</v>
      </c>
      <c r="D54" s="134">
        <f>'P合計'!D50</f>
        <v>36257611</v>
      </c>
      <c r="E54" s="135">
        <f>'P合計'!E50</f>
        <v>45214175</v>
      </c>
      <c r="F54" s="135">
        <f>'P合計'!F50</f>
        <v>35002987</v>
      </c>
      <c r="G54" s="135">
        <f>'P合計'!G50</f>
        <v>31241640</v>
      </c>
      <c r="H54" s="135">
        <f>'P合計'!H50</f>
        <v>34199176</v>
      </c>
      <c r="I54" s="136">
        <f>'P合計'!I50</f>
        <v>26482209</v>
      </c>
      <c r="J54" s="138">
        <f>SUM(D54:I54)</f>
        <v>208397798</v>
      </c>
      <c r="K54" s="137">
        <f>'P合計'!K50</f>
        <v>21882916</v>
      </c>
      <c r="L54" s="135">
        <f>'P合計'!L50</f>
        <v>29403202</v>
      </c>
      <c r="M54" s="135">
        <f>'P合計'!M50</f>
        <v>46303417</v>
      </c>
      <c r="N54" s="135">
        <f>'P合計'!N50</f>
        <v>44210823</v>
      </c>
      <c r="O54" s="135">
        <f>'P合計'!O50</f>
        <v>0</v>
      </c>
      <c r="P54" s="136">
        <f>'P合計'!P50</f>
        <v>0</v>
      </c>
      <c r="Q54" s="138">
        <f>SUM(K54:P54)</f>
        <v>141800358</v>
      </c>
      <c r="R54" s="153">
        <f>J54+Q54</f>
        <v>350198156</v>
      </c>
    </row>
    <row r="55" spans="1:18" s="6" customFormat="1" ht="12.75" customHeight="1" thickBot="1">
      <c r="A55" s="166"/>
      <c r="B55" s="113" t="s">
        <v>18</v>
      </c>
      <c r="C55" s="113" t="s">
        <v>3</v>
      </c>
      <c r="D55" s="122">
        <f>IF(OR(D53=0,D54=0)," ",(D54/D53)*1000)</f>
        <v>57150.08007212797</v>
      </c>
      <c r="E55" s="123">
        <f aca="true" t="shared" si="20" ref="E55:R55">IF(OR(E53=0,E54=0)," ",(E54/E53)*1000)</f>
        <v>58387.35483604366</v>
      </c>
      <c r="F55" s="123">
        <f t="shared" si="20"/>
        <v>52466.91418944036</v>
      </c>
      <c r="G55" s="123">
        <f t="shared" si="20"/>
        <v>48616.570159645074</v>
      </c>
      <c r="H55" s="123">
        <f t="shared" si="20"/>
        <v>42445.74818639345</v>
      </c>
      <c r="I55" s="124">
        <f t="shared" si="20"/>
        <v>40846.9938780893</v>
      </c>
      <c r="J55" s="125">
        <f t="shared" si="20"/>
        <v>49944.23106880346</v>
      </c>
      <c r="K55" s="126">
        <f t="shared" si="20"/>
        <v>43377.94640326203</v>
      </c>
      <c r="L55" s="123">
        <f t="shared" si="20"/>
        <v>45680.90854714797</v>
      </c>
      <c r="M55" s="123">
        <f t="shared" si="20"/>
        <v>50561.39425586327</v>
      </c>
      <c r="N55" s="123">
        <f t="shared" si="20"/>
        <v>54925.94019010656</v>
      </c>
      <c r="O55" s="123" t="str">
        <f t="shared" si="20"/>
        <v> </v>
      </c>
      <c r="P55" s="124" t="str">
        <f t="shared" si="20"/>
        <v> </v>
      </c>
      <c r="Q55" s="125">
        <f t="shared" si="20"/>
        <v>49427.78524692393</v>
      </c>
      <c r="R55" s="127">
        <f t="shared" si="20"/>
        <v>49733.81984304651</v>
      </c>
    </row>
    <row r="56" spans="1:18" s="6" customFormat="1" ht="12.75" customHeight="1">
      <c r="A56" s="164" t="s">
        <v>41</v>
      </c>
      <c r="B56" s="112" t="s">
        <v>9</v>
      </c>
      <c r="C56" s="112" t="s">
        <v>1</v>
      </c>
      <c r="D56" s="128">
        <f>'B合計'!D49</f>
        <v>109956</v>
      </c>
      <c r="E56" s="129">
        <f>'B合計'!E49</f>
        <v>105868</v>
      </c>
      <c r="F56" s="129">
        <f>'B合計'!F49</f>
        <v>176518</v>
      </c>
      <c r="G56" s="129">
        <f>'B合計'!G49</f>
        <v>163358</v>
      </c>
      <c r="H56" s="129">
        <f>'B合計'!H49</f>
        <v>162278</v>
      </c>
      <c r="I56" s="130">
        <f>'B合計'!I49</f>
        <v>126006</v>
      </c>
      <c r="J56" s="132">
        <f>SUM(D56:I56)</f>
        <v>843984</v>
      </c>
      <c r="K56" s="131">
        <f>'B合計'!K49</f>
        <v>183015</v>
      </c>
      <c r="L56" s="129">
        <f>'B合計'!L49</f>
        <v>81522</v>
      </c>
      <c r="M56" s="129">
        <f>'B合計'!M49</f>
        <v>217673</v>
      </c>
      <c r="N56" s="129">
        <f>'B合計'!N49</f>
        <v>166889</v>
      </c>
      <c r="O56" s="129">
        <f>'B合計'!O49</f>
        <v>0</v>
      </c>
      <c r="P56" s="130">
        <f>'B合計'!P49</f>
        <v>0</v>
      </c>
      <c r="Q56" s="132">
        <f>SUM(K56:P56)</f>
        <v>649099</v>
      </c>
      <c r="R56" s="152">
        <f>J56+Q56</f>
        <v>1493083</v>
      </c>
    </row>
    <row r="57" spans="1:18" s="6" customFormat="1" ht="12.75" customHeight="1">
      <c r="A57" s="165"/>
      <c r="B57" s="112" t="s">
        <v>10</v>
      </c>
      <c r="C57" s="112" t="s">
        <v>2</v>
      </c>
      <c r="D57" s="134">
        <f>'B合計'!D50</f>
        <v>6604222</v>
      </c>
      <c r="E57" s="135">
        <f>'B合計'!E50</f>
        <v>6807276</v>
      </c>
      <c r="F57" s="135">
        <f>'B合計'!F50</f>
        <v>9651044</v>
      </c>
      <c r="G57" s="135">
        <f>'B合計'!G50</f>
        <v>8450827</v>
      </c>
      <c r="H57" s="135">
        <f>'B合計'!H50</f>
        <v>7410765</v>
      </c>
      <c r="I57" s="136">
        <f>'B合計'!I50</f>
        <v>5753297</v>
      </c>
      <c r="J57" s="138">
        <f>SUM(D57:I57)</f>
        <v>44677431</v>
      </c>
      <c r="K57" s="137">
        <f>'B合計'!K50</f>
        <v>8874870</v>
      </c>
      <c r="L57" s="135">
        <f>'B合計'!L50</f>
        <v>4704128</v>
      </c>
      <c r="M57" s="135">
        <f>'B合計'!M50</f>
        <v>12181703</v>
      </c>
      <c r="N57" s="135">
        <f>'B合計'!N50</f>
        <v>10667841</v>
      </c>
      <c r="O57" s="135">
        <f>'B合計'!O50</f>
        <v>0</v>
      </c>
      <c r="P57" s="136">
        <f>'B合計'!P50</f>
        <v>0</v>
      </c>
      <c r="Q57" s="138">
        <f>SUM(K57:P57)</f>
        <v>36428542</v>
      </c>
      <c r="R57" s="153">
        <f>J57+Q57</f>
        <v>81105973</v>
      </c>
    </row>
    <row r="58" spans="1:18" s="6" customFormat="1" ht="12.75" customHeight="1" thickBot="1">
      <c r="A58" s="166"/>
      <c r="B58" s="113" t="s">
        <v>18</v>
      </c>
      <c r="C58" s="113" t="s">
        <v>3</v>
      </c>
      <c r="D58" s="122">
        <f>IF(OR(D56=0,D57=0)," ",(D57/D56)*1000)</f>
        <v>60062.406780894176</v>
      </c>
      <c r="E58" s="123">
        <f aca="true" t="shared" si="21" ref="E58:R58">IF(OR(E56=0,E57=0)," ",(E57/E56)*1000)</f>
        <v>64299.65617561492</v>
      </c>
      <c r="F58" s="123">
        <f t="shared" si="21"/>
        <v>54674.56010151939</v>
      </c>
      <c r="G58" s="123">
        <f t="shared" si="21"/>
        <v>51731.944563474084</v>
      </c>
      <c r="H58" s="123">
        <f t="shared" si="21"/>
        <v>45667.0959711113</v>
      </c>
      <c r="I58" s="124">
        <f t="shared" si="21"/>
        <v>45658.9130676317</v>
      </c>
      <c r="J58" s="125">
        <f t="shared" si="21"/>
        <v>52936.34831939942</v>
      </c>
      <c r="K58" s="126">
        <f t="shared" si="21"/>
        <v>48492.58257519875</v>
      </c>
      <c r="L58" s="123">
        <f t="shared" si="21"/>
        <v>57703.7854812198</v>
      </c>
      <c r="M58" s="123">
        <f t="shared" si="21"/>
        <v>55963.316534434685</v>
      </c>
      <c r="N58" s="123">
        <f t="shared" si="21"/>
        <v>63921.774353013076</v>
      </c>
      <c r="O58" s="123" t="str">
        <f t="shared" si="21"/>
        <v> </v>
      </c>
      <c r="P58" s="124" t="str">
        <f t="shared" si="21"/>
        <v> </v>
      </c>
      <c r="Q58" s="125">
        <f t="shared" si="21"/>
        <v>56121.70408520118</v>
      </c>
      <c r="R58" s="127">
        <f t="shared" si="21"/>
        <v>54321.141557435185</v>
      </c>
    </row>
    <row r="59" spans="1:18" s="6" customFormat="1" ht="12.75" customHeight="1">
      <c r="A59" s="167" t="s">
        <v>44</v>
      </c>
      <c r="B59" s="112" t="s">
        <v>9</v>
      </c>
      <c r="C59" s="112" t="s">
        <v>1</v>
      </c>
      <c r="D59" s="128">
        <f>'液化石油ガス'!D49</f>
        <v>17</v>
      </c>
      <c r="E59" s="129">
        <f>'液化石油ガス'!E49</f>
        <v>14</v>
      </c>
      <c r="F59" s="129">
        <f>'液化石油ガス'!F49</f>
        <v>7</v>
      </c>
      <c r="G59" s="129">
        <f>'液化石油ガス'!G49</f>
        <v>6</v>
      </c>
      <c r="H59" s="129">
        <f>'液化石油ガス'!H49</f>
        <v>9</v>
      </c>
      <c r="I59" s="130">
        <f>'液化石油ガス'!I49</f>
        <v>7</v>
      </c>
      <c r="J59" s="132">
        <f>SUM(D59:I59)</f>
        <v>60</v>
      </c>
      <c r="K59" s="131">
        <f>'液化石油ガス'!K49</f>
        <v>5</v>
      </c>
      <c r="L59" s="129">
        <f>'液化石油ガス'!L49</f>
        <v>5</v>
      </c>
      <c r="M59" s="129">
        <f>'液化石油ガス'!M49</f>
        <v>8</v>
      </c>
      <c r="N59" s="129">
        <f>'液化石油ガス'!N49</f>
        <v>8</v>
      </c>
      <c r="O59" s="129">
        <f>'液化石油ガス'!O49</f>
        <v>0</v>
      </c>
      <c r="P59" s="130">
        <f>'液化石油ガス'!P49</f>
        <v>0</v>
      </c>
      <c r="Q59" s="132">
        <f>SUM(K59:P59)</f>
        <v>26</v>
      </c>
      <c r="R59" s="152">
        <f>J59+Q59</f>
        <v>86</v>
      </c>
    </row>
    <row r="60" spans="1:18" s="6" customFormat="1" ht="12.75" customHeight="1">
      <c r="A60" s="165"/>
      <c r="B60" s="112" t="s">
        <v>10</v>
      </c>
      <c r="C60" s="112" t="s">
        <v>2</v>
      </c>
      <c r="D60" s="134">
        <f>'液化石油ガス'!D50</f>
        <v>18012</v>
      </c>
      <c r="E60" s="135">
        <f>'液化石油ガス'!E50</f>
        <v>18370</v>
      </c>
      <c r="F60" s="135">
        <f>'液化石油ガス'!F50</f>
        <v>5157</v>
      </c>
      <c r="G60" s="135">
        <f>'液化石油ガス'!G50</f>
        <v>15306</v>
      </c>
      <c r="H60" s="135">
        <f>'液化石油ガス'!H50</f>
        <v>4399</v>
      </c>
      <c r="I60" s="136">
        <f>'液化石油ガス'!I50</f>
        <v>8411</v>
      </c>
      <c r="J60" s="138">
        <f>SUM(D60:I60)</f>
        <v>69655</v>
      </c>
      <c r="K60" s="137">
        <f>'液化石油ガス'!K50</f>
        <v>15244</v>
      </c>
      <c r="L60" s="135">
        <f>'液化石油ガス'!L50</f>
        <v>9837</v>
      </c>
      <c r="M60" s="135">
        <f>'液化石油ガス'!M50</f>
        <v>14548</v>
      </c>
      <c r="N60" s="135">
        <f>'液化石油ガス'!N50</f>
        <v>5085</v>
      </c>
      <c r="O60" s="135">
        <f>'液化石油ガス'!O50</f>
        <v>0</v>
      </c>
      <c r="P60" s="136">
        <f>'液化石油ガス'!P50</f>
        <v>0</v>
      </c>
      <c r="Q60" s="138">
        <f>SUM(K60:P60)</f>
        <v>44714</v>
      </c>
      <c r="R60" s="153">
        <f>J60+Q60</f>
        <v>114369</v>
      </c>
    </row>
    <row r="61" spans="1:18" s="6" customFormat="1" ht="12.75" customHeight="1" thickBot="1">
      <c r="A61" s="166"/>
      <c r="B61" s="113" t="s">
        <v>18</v>
      </c>
      <c r="C61" s="113" t="s">
        <v>3</v>
      </c>
      <c r="D61" s="122">
        <f>IF(OR(D59=0,D60=0)," ",(D60/D59)*1000)</f>
        <v>1059529.4117647058</v>
      </c>
      <c r="E61" s="123">
        <f aca="true" t="shared" si="22" ref="E61:R61">IF(OR(E59=0,E60=0)," ",(E60/E59)*1000)</f>
        <v>1312142.857142857</v>
      </c>
      <c r="F61" s="123">
        <f t="shared" si="22"/>
        <v>736714.2857142857</v>
      </c>
      <c r="G61" s="123">
        <f t="shared" si="22"/>
        <v>2551000</v>
      </c>
      <c r="H61" s="123">
        <f t="shared" si="22"/>
        <v>488777.77777777775</v>
      </c>
      <c r="I61" s="124">
        <f t="shared" si="22"/>
        <v>1201571.4285714286</v>
      </c>
      <c r="J61" s="125">
        <f t="shared" si="22"/>
        <v>1160916.6666666667</v>
      </c>
      <c r="K61" s="126">
        <f t="shared" si="22"/>
        <v>3048800</v>
      </c>
      <c r="L61" s="123">
        <f t="shared" si="22"/>
        <v>1967400</v>
      </c>
      <c r="M61" s="123">
        <f t="shared" si="22"/>
        <v>1818500</v>
      </c>
      <c r="N61" s="123">
        <f t="shared" si="22"/>
        <v>635625</v>
      </c>
      <c r="O61" s="123" t="str">
        <f t="shared" si="22"/>
        <v> </v>
      </c>
      <c r="P61" s="124" t="str">
        <f t="shared" si="22"/>
        <v> </v>
      </c>
      <c r="Q61" s="125">
        <f t="shared" si="22"/>
        <v>1719769.2307692308</v>
      </c>
      <c r="R61" s="127">
        <f t="shared" si="22"/>
        <v>1329872.0930232557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  <mergeCell ref="A28:A30"/>
    <mergeCell ref="A34:A36"/>
    <mergeCell ref="A10:A12"/>
    <mergeCell ref="A13:A15"/>
    <mergeCell ref="A16:A18"/>
    <mergeCell ref="A19:A21"/>
    <mergeCell ref="A31:A33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59">
        <f>'総合計'!Q2</f>
        <v>43888</v>
      </c>
      <c r="R2" s="159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 t="s">
        <v>53</v>
      </c>
      <c r="L9" s="12" t="s">
        <v>53</v>
      </c>
      <c r="M9" s="12"/>
      <c r="N9" s="12"/>
      <c r="O9" s="12"/>
      <c r="P9" s="47"/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 t="s">
        <v>53</v>
      </c>
      <c r="L12" s="12" t="s">
        <v>53</v>
      </c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 t="s">
        <v>53</v>
      </c>
      <c r="L15" s="12" t="s">
        <v>53</v>
      </c>
      <c r="M15" s="12"/>
      <c r="N15" s="12"/>
      <c r="O15" s="12"/>
      <c r="P15" s="47"/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/>
      <c r="E16" s="45"/>
      <c r="F16" s="45"/>
      <c r="G16" s="45"/>
      <c r="H16" s="45"/>
      <c r="I16" s="46"/>
      <c r="J16" s="49">
        <f>SUM(D16:I16)</f>
        <v>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/>
      <c r="E17" s="45"/>
      <c r="F17" s="45"/>
      <c r="G17" s="45"/>
      <c r="H17" s="45"/>
      <c r="I17" s="46"/>
      <c r="J17" s="49">
        <f>SUM(D17:I17)</f>
        <v>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/>
      <c r="E18" s="12"/>
      <c r="F18" s="12"/>
      <c r="G18" s="12"/>
      <c r="H18" s="12"/>
      <c r="I18" s="47"/>
      <c r="J18" s="27" t="str">
        <f>IF(OR(J16=0,J17=0)," ",J17/J16*1000)</f>
        <v> 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/>
      <c r="E31" s="45"/>
      <c r="F31" s="45"/>
      <c r="G31" s="45"/>
      <c r="H31" s="45"/>
      <c r="I31" s="46"/>
      <c r="J31" s="49">
        <f>SUM(D31:I31)</f>
        <v>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/>
      <c r="E32" s="45">
        <v>315</v>
      </c>
      <c r="F32" s="45"/>
      <c r="G32" s="45"/>
      <c r="H32" s="45"/>
      <c r="I32" s="46"/>
      <c r="J32" s="49">
        <f>SUM(D32:I32)</f>
        <v>315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315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 t="s">
        <v>53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 t="str">
        <f>IF(OR(J31=0,J32=0)," ",J32/J31*1000)</f>
        <v> </v>
      </c>
      <c r="K33" s="154" t="s">
        <v>53</v>
      </c>
      <c r="L33" s="12" t="s">
        <v>53</v>
      </c>
      <c r="M33" s="12"/>
      <c r="N33" s="12"/>
      <c r="O33" s="12"/>
      <c r="P33" s="47"/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12</v>
      </c>
      <c r="E40" s="45">
        <v>9</v>
      </c>
      <c r="F40" s="45">
        <v>5</v>
      </c>
      <c r="G40" s="45">
        <v>6</v>
      </c>
      <c r="H40" s="45">
        <v>3</v>
      </c>
      <c r="I40" s="46">
        <v>3</v>
      </c>
      <c r="J40" s="49">
        <f>SUM(D40:I40)</f>
        <v>38</v>
      </c>
      <c r="K40" s="101">
        <v>5</v>
      </c>
      <c r="L40" s="70">
        <v>3</v>
      </c>
      <c r="M40" s="70"/>
      <c r="N40" s="70">
        <v>8</v>
      </c>
      <c r="O40" s="70"/>
      <c r="P40" s="71"/>
      <c r="Q40" s="26">
        <f>SUM(K40:P40)</f>
        <v>16</v>
      </c>
      <c r="R40" s="22">
        <f>J40+Q40</f>
        <v>54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11857</v>
      </c>
      <c r="E41" s="45">
        <v>5674</v>
      </c>
      <c r="F41" s="45">
        <v>3495</v>
      </c>
      <c r="G41" s="45">
        <v>4560</v>
      </c>
      <c r="H41" s="45">
        <v>1909</v>
      </c>
      <c r="I41" s="46">
        <v>4770</v>
      </c>
      <c r="J41" s="49">
        <f>SUM(D41:I41)</f>
        <v>32265</v>
      </c>
      <c r="K41" s="101">
        <v>2761</v>
      </c>
      <c r="L41" s="70">
        <v>5366</v>
      </c>
      <c r="M41" s="70"/>
      <c r="N41" s="70">
        <v>5085</v>
      </c>
      <c r="O41" s="70"/>
      <c r="P41" s="71"/>
      <c r="Q41" s="26">
        <f>SUM(K41:P41)</f>
        <v>13212</v>
      </c>
      <c r="R41" s="22">
        <f>J41+Q41</f>
        <v>45477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988083.3333333334</v>
      </c>
      <c r="E42" s="12">
        <v>630444.4444444445</v>
      </c>
      <c r="F42" s="12">
        <v>699000</v>
      </c>
      <c r="G42" s="12">
        <v>760000</v>
      </c>
      <c r="H42" s="12">
        <v>636333.3333333334</v>
      </c>
      <c r="I42" s="47">
        <v>1590000</v>
      </c>
      <c r="J42" s="27">
        <f>IF(OR(J40=0,J41=0)," ",J41/J40*1000)</f>
        <v>849078.947368421</v>
      </c>
      <c r="K42" s="154">
        <v>552200</v>
      </c>
      <c r="L42" s="12">
        <v>1788666.6666666667</v>
      </c>
      <c r="M42" s="12" t="s">
        <v>53</v>
      </c>
      <c r="N42" s="12">
        <v>635625</v>
      </c>
      <c r="O42" s="12"/>
      <c r="P42" s="47"/>
      <c r="Q42" s="27">
        <f>IF(OR(Q40=0,Q41=0)," ",Q41/Q40*1000)</f>
        <v>825750</v>
      </c>
      <c r="R42" s="23">
        <f>IF(OR(R40=0,R41=0)," ",R41/R40*1000)</f>
        <v>842166.6666666666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>
        <v>1</v>
      </c>
      <c r="F43" s="45">
        <v>2</v>
      </c>
      <c r="G43" s="45"/>
      <c r="H43" s="45"/>
      <c r="I43" s="46"/>
      <c r="J43" s="49">
        <f>SUM(D43:I43)</f>
        <v>3</v>
      </c>
      <c r="K43" s="101"/>
      <c r="L43" s="70">
        <v>2</v>
      </c>
      <c r="M43" s="70">
        <v>2</v>
      </c>
      <c r="N43" s="70"/>
      <c r="O43" s="70"/>
      <c r="P43" s="71"/>
      <c r="Q43" s="26">
        <f>SUM(K43:P43)</f>
        <v>4</v>
      </c>
      <c r="R43" s="22">
        <f>J43+Q43</f>
        <v>7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>
        <v>1082</v>
      </c>
      <c r="E44" s="45">
        <v>1312</v>
      </c>
      <c r="F44" s="45">
        <v>1662</v>
      </c>
      <c r="G44" s="45"/>
      <c r="H44" s="45"/>
      <c r="I44" s="46">
        <v>1201</v>
      </c>
      <c r="J44" s="49">
        <f>SUM(D44:I44)</f>
        <v>5257</v>
      </c>
      <c r="K44" s="101">
        <v>1235</v>
      </c>
      <c r="L44" s="70">
        <v>1928</v>
      </c>
      <c r="M44" s="70">
        <v>3139</v>
      </c>
      <c r="N44" s="70"/>
      <c r="O44" s="70"/>
      <c r="P44" s="71"/>
      <c r="Q44" s="26">
        <f>SUM(K44:P44)</f>
        <v>6302</v>
      </c>
      <c r="R44" s="22">
        <f>J44+Q44</f>
        <v>11559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>
        <v>1312000</v>
      </c>
      <c r="F45" s="12">
        <v>831000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1752333.3333333333</v>
      </c>
      <c r="K45" s="154" t="s">
        <v>53</v>
      </c>
      <c r="L45" s="12">
        <v>964000</v>
      </c>
      <c r="M45" s="12">
        <v>1569500</v>
      </c>
      <c r="N45" s="12" t="s">
        <v>53</v>
      </c>
      <c r="O45" s="12"/>
      <c r="P45" s="47"/>
      <c r="Q45" s="27">
        <f>IF(OR(Q43=0,Q44=0)," ",Q44/Q43*1000)</f>
        <v>1575500</v>
      </c>
      <c r="R45" s="23">
        <f>IF(OR(R43=0,R44=0)," ",R44/R43*1000)</f>
        <v>1651285.7142857143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>
        <v>5</v>
      </c>
      <c r="E46" s="45">
        <v>4</v>
      </c>
      <c r="F46" s="45"/>
      <c r="G46" s="45"/>
      <c r="H46" s="45">
        <v>6</v>
      </c>
      <c r="I46" s="46">
        <v>4</v>
      </c>
      <c r="J46" s="49">
        <f>SUM(D46:I46)</f>
        <v>19</v>
      </c>
      <c r="K46" s="101"/>
      <c r="L46" s="70"/>
      <c r="M46" s="70">
        <v>6</v>
      </c>
      <c r="N46" s="70"/>
      <c r="O46" s="70"/>
      <c r="P46" s="71"/>
      <c r="Q46" s="29">
        <f>SUM(K46:P46)</f>
        <v>6</v>
      </c>
      <c r="R46" s="25">
        <f>J46+Q46</f>
        <v>25</v>
      </c>
      <c r="S46" s="5"/>
    </row>
    <row r="47" spans="1:18" ht="15" customHeight="1">
      <c r="A47" s="162"/>
      <c r="B47" s="112" t="s">
        <v>10</v>
      </c>
      <c r="C47" s="112" t="s">
        <v>2</v>
      </c>
      <c r="D47" s="43">
        <v>5073</v>
      </c>
      <c r="E47" s="45">
        <v>11069</v>
      </c>
      <c r="F47" s="45"/>
      <c r="G47" s="45">
        <v>10746</v>
      </c>
      <c r="H47" s="45">
        <v>2490</v>
      </c>
      <c r="I47" s="46">
        <v>2440</v>
      </c>
      <c r="J47" s="49">
        <f>SUM(D47:I47)</f>
        <v>31818</v>
      </c>
      <c r="K47" s="101">
        <v>11248</v>
      </c>
      <c r="L47" s="70">
        <v>2543</v>
      </c>
      <c r="M47" s="70">
        <v>11409</v>
      </c>
      <c r="N47" s="70"/>
      <c r="O47" s="70"/>
      <c r="P47" s="71"/>
      <c r="Q47" s="28">
        <f>SUM(K47:P47)</f>
        <v>25200</v>
      </c>
      <c r="R47" s="24">
        <f>J47+Q47</f>
        <v>57018</v>
      </c>
    </row>
    <row r="48" spans="1:18" ht="15" customHeight="1" thickBot="1">
      <c r="A48" s="163"/>
      <c r="B48" s="113" t="s">
        <v>18</v>
      </c>
      <c r="C48" s="113" t="s">
        <v>3</v>
      </c>
      <c r="D48" s="154">
        <v>1014600</v>
      </c>
      <c r="E48" s="12">
        <v>2767250</v>
      </c>
      <c r="F48" s="12" t="s">
        <v>53</v>
      </c>
      <c r="G48" s="12" t="s">
        <v>53</v>
      </c>
      <c r="H48" s="12">
        <v>415000</v>
      </c>
      <c r="I48" s="47">
        <v>610000</v>
      </c>
      <c r="J48" s="27">
        <f>IF(OR(J46=0,J47=0)," ",J47/J46*1000)</f>
        <v>1674631.5789473683</v>
      </c>
      <c r="K48" s="154" t="s">
        <v>53</v>
      </c>
      <c r="L48" s="12" t="s">
        <v>53</v>
      </c>
      <c r="M48" s="12">
        <v>1901500</v>
      </c>
      <c r="N48" s="12" t="s">
        <v>53</v>
      </c>
      <c r="O48" s="12"/>
      <c r="P48" s="47"/>
      <c r="Q48" s="27">
        <f>IF(OR(Q46=0,Q47=0)," ",Q47/Q46*1000)</f>
        <v>4200000</v>
      </c>
      <c r="R48" s="23">
        <f>IF(OR(R46=0,R47=0)," ",R47/R46*1000)</f>
        <v>2280720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17</v>
      </c>
      <c r="E49" s="53">
        <f aca="true" t="shared" si="0" ref="E49:I50">E4+E7+E10+E13+E16+E19+E22+E25+E28+E31+E34+E37+E40+E46+E43</f>
        <v>14</v>
      </c>
      <c r="F49" s="53">
        <f t="shared" si="0"/>
        <v>7</v>
      </c>
      <c r="G49" s="53">
        <f t="shared" si="0"/>
        <v>6</v>
      </c>
      <c r="H49" s="53">
        <f t="shared" si="0"/>
        <v>9</v>
      </c>
      <c r="I49" s="55">
        <f t="shared" si="0"/>
        <v>7</v>
      </c>
      <c r="J49" s="102">
        <f>SUM(D49:I49)</f>
        <v>60</v>
      </c>
      <c r="K49" s="53">
        <f>K4+K7+K10+K13+K16+K19+K22+K25+K28+K31+K34+K37+K40+K46+K43</f>
        <v>5</v>
      </c>
      <c r="L49" s="53">
        <f>L4+L7+L10+L13+L16+L19+L22+L25+L28+L31+L34+L37+L40+L46+L43</f>
        <v>5</v>
      </c>
      <c r="M49" s="53">
        <f aca="true" t="shared" si="1" ref="M49:P50">M4+M7+M10+M13+M16+M19+M22+M25+M28+M31+M34+M37+M40+M46+M43</f>
        <v>8</v>
      </c>
      <c r="N49" s="53">
        <f t="shared" si="1"/>
        <v>8</v>
      </c>
      <c r="O49" s="53">
        <f t="shared" si="1"/>
        <v>0</v>
      </c>
      <c r="P49" s="55">
        <f t="shared" si="1"/>
        <v>0</v>
      </c>
      <c r="Q49" s="29">
        <f>SUM(K49:P49)</f>
        <v>26</v>
      </c>
      <c r="R49" s="25">
        <f>J49+Q49</f>
        <v>86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18012</v>
      </c>
      <c r="E50" s="54">
        <f t="shared" si="0"/>
        <v>18370</v>
      </c>
      <c r="F50" s="53">
        <f t="shared" si="0"/>
        <v>5157</v>
      </c>
      <c r="G50" s="53">
        <f t="shared" si="0"/>
        <v>15306</v>
      </c>
      <c r="H50" s="53">
        <f t="shared" si="0"/>
        <v>4399</v>
      </c>
      <c r="I50" s="55">
        <f t="shared" si="0"/>
        <v>8411</v>
      </c>
      <c r="J50" s="102">
        <f>SUM(D50:I50)</f>
        <v>69655</v>
      </c>
      <c r="K50" s="53">
        <f>K5+K8+K11+K14+K17+K20+K23+K26+K29+K32+K35+K38+K41+K47+K44</f>
        <v>15244</v>
      </c>
      <c r="L50" s="56">
        <f>L5+L8+L11+L14+L17+L20+L23+L26+L29+L32+L35+L38+L41+L47+L44</f>
        <v>9837</v>
      </c>
      <c r="M50" s="56">
        <f t="shared" si="1"/>
        <v>14548</v>
      </c>
      <c r="N50" s="56">
        <f t="shared" si="1"/>
        <v>5085</v>
      </c>
      <c r="O50" s="56">
        <f t="shared" si="1"/>
        <v>0</v>
      </c>
      <c r="P50" s="57">
        <f t="shared" si="1"/>
        <v>0</v>
      </c>
      <c r="Q50" s="28">
        <f>SUM(K50:P50)</f>
        <v>44714</v>
      </c>
      <c r="R50" s="24">
        <f>J50+Q50</f>
        <v>114369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1059529.4117647058</v>
      </c>
      <c r="E51" s="12">
        <f aca="true" t="shared" si="2" ref="E51:L51">IF(OR(E49=0,E50=0)," ",E50/E49*1000)</f>
        <v>1312142.857142857</v>
      </c>
      <c r="F51" s="12">
        <f t="shared" si="2"/>
        <v>736714.2857142857</v>
      </c>
      <c r="G51" s="12">
        <f t="shared" si="2"/>
        <v>2551000</v>
      </c>
      <c r="H51" s="12">
        <f t="shared" si="2"/>
        <v>488777.77777777775</v>
      </c>
      <c r="I51" s="47">
        <f t="shared" si="2"/>
        <v>1201571.4285714286</v>
      </c>
      <c r="J51" s="27">
        <f t="shared" si="2"/>
        <v>1160916.6666666667</v>
      </c>
      <c r="K51" s="12">
        <f>IF(OR(K49=0,K50=0)," ",K50/K49*1000)</f>
        <v>3048800</v>
      </c>
      <c r="L51" s="12">
        <f t="shared" si="2"/>
        <v>1967400</v>
      </c>
      <c r="M51" s="12">
        <f>IF(OR(M49=0,M50=0)," ",M50/M49*1000)</f>
        <v>1818500</v>
      </c>
      <c r="N51" s="12">
        <f>IF(OR(N49=0,N50=0)," ",N50/N49*1000)</f>
        <v>635625</v>
      </c>
      <c r="O51" s="12" t="str">
        <f>IF(OR(O49=0,O50=0)," ",O50/O49*1000)</f>
        <v> </v>
      </c>
      <c r="P51" s="47" t="str">
        <f>IF(OR(P49=0,P50=0)," ",P50/P49*1000)</f>
        <v> </v>
      </c>
      <c r="Q51" s="27">
        <f>IF(OR(Q49=0,Q50=0)," ",(Q50/Q49)*1000)</f>
        <v>1719769.2307692308</v>
      </c>
      <c r="R51" s="23">
        <f>IF(OR(R49=0,R50=0)," ",(R50/R49)*1000)</f>
        <v>1329872.0930232557</v>
      </c>
    </row>
    <row r="52" spans="1:18" ht="15" customHeight="1" thickBot="1">
      <c r="A52" s="168" t="s">
        <v>13</v>
      </c>
      <c r="B52" s="169"/>
      <c r="C52" s="170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0</v>
      </c>
      <c r="P52" s="33">
        <f>'総合計'!P52</f>
        <v>0</v>
      </c>
      <c r="Q52" s="34">
        <f>'総合計'!Q52</f>
        <v>108.78644547812314</v>
      </c>
      <c r="R52" s="36">
        <f>'総合計'!R52</f>
        <v>108.79492505229878</v>
      </c>
    </row>
    <row r="53" spans="1:3" ht="16.5">
      <c r="A53" s="44" t="str">
        <f>'総合計'!A62</f>
        <v>※4～11月は確報値、12～1月は速報値。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85" zoomScaleNormal="85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43888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'P一般'!D4+'B一般'!D4</f>
        <v>0</v>
      </c>
      <c r="E4" s="11">
        <f>'P一般'!E4+'B一般'!E4</f>
        <v>0</v>
      </c>
      <c r="F4" s="11">
        <f>'P一般'!F4+'B一般'!F4</f>
        <v>20500</v>
      </c>
      <c r="G4" s="11">
        <f>'P一般'!G4+'B一般'!G4</f>
        <v>0</v>
      </c>
      <c r="H4" s="11">
        <f>'P一般'!H4+'B一般'!H4</f>
        <v>3000</v>
      </c>
      <c r="I4" s="18">
        <f>'P一般'!I4+'B一般'!I4</f>
        <v>0</v>
      </c>
      <c r="J4" s="30">
        <f>SUM(D4:I4)</f>
        <v>23500</v>
      </c>
      <c r="K4" s="22">
        <f>'P一般'!K4+'B一般'!K4</f>
        <v>39141</v>
      </c>
      <c r="L4" s="11">
        <f>'P一般'!L4+'B一般'!L4</f>
        <v>0</v>
      </c>
      <c r="M4" s="11">
        <f>'P一般'!M4+'B一般'!M4</f>
        <v>50814</v>
      </c>
      <c r="N4" s="11">
        <f>'P一般'!N4+'B一般'!N4</f>
        <v>44969</v>
      </c>
      <c r="O4" s="11">
        <f>'P一般'!O4+'B一般'!O4</f>
        <v>0</v>
      </c>
      <c r="P4" s="18">
        <f>'P一般'!P4+'B一般'!P4</f>
        <v>0</v>
      </c>
      <c r="Q4" s="30">
        <f>SUM(K4:P4)</f>
        <v>134924</v>
      </c>
      <c r="R4" s="22">
        <f>J4+Q4</f>
        <v>158424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'P一般'!D5+'B一般'!D5</f>
        <v>0</v>
      </c>
      <c r="E5" s="11">
        <f>'P一般'!E5+'B一般'!E5</f>
        <v>0</v>
      </c>
      <c r="F5" s="11">
        <f>'P一般'!F5+'B一般'!F5</f>
        <v>984889</v>
      </c>
      <c r="G5" s="11">
        <f>'P一般'!G5+'B一般'!G5</f>
        <v>0</v>
      </c>
      <c r="H5" s="11">
        <f>'P一般'!H5+'B一般'!H5</f>
        <v>142001</v>
      </c>
      <c r="I5" s="18">
        <f>'P一般'!I5+'B一般'!I5</f>
        <v>0</v>
      </c>
      <c r="J5" s="26">
        <f>SUM(D5:I5)</f>
        <v>1126890</v>
      </c>
      <c r="K5" s="22">
        <f>'P一般'!K5+'B一般'!K5</f>
        <v>1621717</v>
      </c>
      <c r="L5" s="11">
        <f>'P一般'!L5+'B一般'!L5</f>
        <v>0</v>
      </c>
      <c r="M5" s="11">
        <f>'P一般'!M5+'B一般'!M5</f>
        <v>2822925</v>
      </c>
      <c r="N5" s="11">
        <f>'P一般'!N5+'B一般'!N5</f>
        <v>3199594</v>
      </c>
      <c r="O5" s="11">
        <f>'P一般'!O5+'B一般'!O5</f>
        <v>0</v>
      </c>
      <c r="P5" s="18">
        <f>'P一般'!P5+'B一般'!P5</f>
        <v>0</v>
      </c>
      <c r="Q5" s="26">
        <f>SUM(K5:P5)</f>
        <v>7644236</v>
      </c>
      <c r="R5" s="22">
        <f>J5+Q5</f>
        <v>8771126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>
        <f t="shared" si="0"/>
        <v>48043.365853658535</v>
      </c>
      <c r="G6" s="12" t="str">
        <f t="shared" si="0"/>
        <v> </v>
      </c>
      <c r="H6" s="12">
        <f t="shared" si="0"/>
        <v>47333.666666666664</v>
      </c>
      <c r="I6" s="19" t="str">
        <f t="shared" si="0"/>
        <v> </v>
      </c>
      <c r="J6" s="27">
        <f t="shared" si="0"/>
        <v>47952.765957446805</v>
      </c>
      <c r="K6" s="23">
        <f t="shared" si="0"/>
        <v>41432.69206203214</v>
      </c>
      <c r="L6" s="12" t="str">
        <f t="shared" si="0"/>
        <v> </v>
      </c>
      <c r="M6" s="12">
        <f t="shared" si="0"/>
        <v>55554.07958436651</v>
      </c>
      <c r="N6" s="12">
        <f t="shared" si="0"/>
        <v>71151.10409393138</v>
      </c>
      <c r="O6" s="12" t="str">
        <f t="shared" si="0"/>
        <v> </v>
      </c>
      <c r="P6" s="19" t="str">
        <f t="shared" si="0"/>
        <v> </v>
      </c>
      <c r="Q6" s="27">
        <f t="shared" si="0"/>
        <v>56655.86552429516</v>
      </c>
      <c r="R6" s="23">
        <f t="shared" si="0"/>
        <v>55364.88158359845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'P一般'!D7+'B一般'!D7</f>
        <v>82007</v>
      </c>
      <c r="E7" s="11">
        <f>'P一般'!E7+'B一般'!E7</f>
        <v>93402</v>
      </c>
      <c r="F7" s="11">
        <f>'P一般'!F7+'B一般'!F7</f>
        <v>37705</v>
      </c>
      <c r="G7" s="11">
        <f>'P一般'!G7+'B一般'!G7</f>
        <v>12140</v>
      </c>
      <c r="H7" s="11">
        <f>'P一般'!H7+'B一般'!H7</f>
        <v>0</v>
      </c>
      <c r="I7" s="18">
        <f>'P一般'!I7+'B一般'!I7</f>
        <v>0</v>
      </c>
      <c r="J7" s="30">
        <f>SUM(D7:I7)</f>
        <v>225254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20737</v>
      </c>
      <c r="O7" s="11">
        <f>'P一般'!O7+'B一般'!O7</f>
        <v>0</v>
      </c>
      <c r="P7" s="18">
        <f>'P一般'!P7+'B一般'!P7</f>
        <v>0</v>
      </c>
      <c r="Q7" s="30">
        <f>SUM(K7:P7)</f>
        <v>20737</v>
      </c>
      <c r="R7" s="22">
        <f>J7+Q7</f>
        <v>245991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'P一般'!D8+'B一般'!D8</f>
        <v>5032037</v>
      </c>
      <c r="E8" s="11">
        <f>'P一般'!E8+'B一般'!E8</f>
        <v>5924228</v>
      </c>
      <c r="F8" s="11">
        <f>'P一般'!F8+'B一般'!F8</f>
        <v>2011457</v>
      </c>
      <c r="G8" s="11">
        <f>'P一般'!G8+'B一般'!G8</f>
        <v>565726</v>
      </c>
      <c r="H8" s="11">
        <f>'P一般'!H8+'B一般'!H8</f>
        <v>0</v>
      </c>
      <c r="I8" s="18">
        <f>'P一般'!I8+'B一般'!I8</f>
        <v>0</v>
      </c>
      <c r="J8" s="26">
        <f>SUM(D8:I8)</f>
        <v>13533448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1338727</v>
      </c>
      <c r="O8" s="11">
        <f>'P一般'!O8+'B一般'!O8</f>
        <v>0</v>
      </c>
      <c r="P8" s="18">
        <f>'P一般'!P8+'B一般'!P8</f>
        <v>0</v>
      </c>
      <c r="Q8" s="26">
        <f>SUM(K8:P8)</f>
        <v>1338727</v>
      </c>
      <c r="R8" s="22">
        <f>J8+Q8</f>
        <v>14872175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>
        <f>IF(OR(D7=0,D8=0)," ",(D8/D7)*1000)</f>
        <v>61361.06673820527</v>
      </c>
      <c r="E9" s="12">
        <f aca="true" t="shared" si="1" ref="E9:R9">IF(OR(E7=0,E8=0)," ",(E8/E7)*1000)</f>
        <v>63427.207126185735</v>
      </c>
      <c r="F9" s="12">
        <f t="shared" si="1"/>
        <v>53347.221853865536</v>
      </c>
      <c r="G9" s="12">
        <f t="shared" si="1"/>
        <v>46600.1647446458</v>
      </c>
      <c r="H9" s="12" t="str">
        <f t="shared" si="1"/>
        <v> </v>
      </c>
      <c r="I9" s="19" t="str">
        <f t="shared" si="1"/>
        <v> </v>
      </c>
      <c r="J9" s="27">
        <f t="shared" si="1"/>
        <v>60080.83319275129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>
        <f t="shared" si="1"/>
        <v>64557.40946134928</v>
      </c>
      <c r="O9" s="12" t="str">
        <f t="shared" si="1"/>
        <v> </v>
      </c>
      <c r="P9" s="19" t="str">
        <f t="shared" si="1"/>
        <v> </v>
      </c>
      <c r="Q9" s="27">
        <f t="shared" si="1"/>
        <v>64557.40946134928</v>
      </c>
      <c r="R9" s="23">
        <f t="shared" si="1"/>
        <v>60458.20782061132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'P一般'!D10+'B一般'!D10</f>
        <v>0</v>
      </c>
      <c r="E10" s="11">
        <f>'P一般'!E10+'B一般'!E10</f>
        <v>45025</v>
      </c>
      <c r="F10" s="11">
        <f>'P一般'!F10+'B一般'!F10</f>
        <v>56524</v>
      </c>
      <c r="G10" s="11">
        <f>'P一般'!G10+'B一般'!G10</f>
        <v>8306</v>
      </c>
      <c r="H10" s="11">
        <f>'P一般'!H10+'B一般'!H10</f>
        <v>32624</v>
      </c>
      <c r="I10" s="18">
        <f>'P一般'!I10+'B一般'!I10</f>
        <v>8898</v>
      </c>
      <c r="J10" s="30">
        <f>SUM(D10:I10)</f>
        <v>151377</v>
      </c>
      <c r="K10" s="22">
        <f>'P一般'!K10+'B一般'!K10</f>
        <v>6488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23977</v>
      </c>
      <c r="O10" s="11">
        <f>'P一般'!O10+'B一般'!O10</f>
        <v>0</v>
      </c>
      <c r="P10" s="18">
        <f>'P一般'!P10+'B一般'!P10</f>
        <v>0</v>
      </c>
      <c r="Q10" s="30">
        <f>SUM(K10:P10)</f>
        <v>30465</v>
      </c>
      <c r="R10" s="22">
        <f>J10+Q10</f>
        <v>181842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'P一般'!D11+'B一般'!D11</f>
        <v>0</v>
      </c>
      <c r="E11" s="11">
        <f>'P一般'!E11+'B一般'!E11</f>
        <v>2723630</v>
      </c>
      <c r="F11" s="11">
        <f>'P一般'!F11+'B一般'!F11</f>
        <v>3426280</v>
      </c>
      <c r="G11" s="11">
        <f>'P一般'!G11+'B一般'!G11</f>
        <v>422248</v>
      </c>
      <c r="H11" s="11">
        <f>'P一般'!H11+'B一般'!H11</f>
        <v>1401710</v>
      </c>
      <c r="I11" s="18">
        <f>'P一般'!I11+'B一般'!I11</f>
        <v>377633</v>
      </c>
      <c r="J11" s="26">
        <f>SUM(D11:I11)</f>
        <v>8351501</v>
      </c>
      <c r="K11" s="22">
        <f>'P一般'!K11+'B一般'!K11</f>
        <v>283659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1352949</v>
      </c>
      <c r="O11" s="11">
        <f>'P一般'!O11+'B一般'!O11</f>
        <v>0</v>
      </c>
      <c r="P11" s="18">
        <f>'P一般'!P11+'B一般'!P11</f>
        <v>0</v>
      </c>
      <c r="Q11" s="26">
        <f>SUM(K11:P11)</f>
        <v>1636608</v>
      </c>
      <c r="R11" s="22">
        <f>J11+Q11</f>
        <v>9988109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60491.50471960022</v>
      </c>
      <c r="F12" s="12">
        <f t="shared" si="2"/>
        <v>60616.375344986205</v>
      </c>
      <c r="G12" s="12">
        <f t="shared" si="2"/>
        <v>50836.503732241756</v>
      </c>
      <c r="H12" s="12">
        <f t="shared" si="2"/>
        <v>42965.60814124571</v>
      </c>
      <c r="I12" s="19">
        <f t="shared" si="2"/>
        <v>42440.21128343448</v>
      </c>
      <c r="J12" s="27">
        <f t="shared" si="2"/>
        <v>55170.2107982058</v>
      </c>
      <c r="K12" s="23">
        <f t="shared" si="2"/>
        <v>43720.56103575832</v>
      </c>
      <c r="L12" s="12" t="str">
        <f t="shared" si="2"/>
        <v> </v>
      </c>
      <c r="M12" s="12" t="str">
        <f t="shared" si="2"/>
        <v> </v>
      </c>
      <c r="N12" s="12">
        <f t="shared" si="2"/>
        <v>56426.95082787672</v>
      </c>
      <c r="O12" s="12" t="str">
        <f t="shared" si="2"/>
        <v> </v>
      </c>
      <c r="P12" s="19" t="str">
        <f t="shared" si="2"/>
        <v> </v>
      </c>
      <c r="Q12" s="27">
        <f t="shared" si="2"/>
        <v>53720.92565238798</v>
      </c>
      <c r="R12" s="23">
        <f t="shared" si="2"/>
        <v>54927.40401007468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'P一般'!D13+'B一般'!D13</f>
        <v>48398</v>
      </c>
      <c r="E13" s="11">
        <f>'P一般'!E13+'B一般'!E13</f>
        <v>102022</v>
      </c>
      <c r="F13" s="11">
        <f>'P一般'!F13+'B一般'!F13</f>
        <v>2998</v>
      </c>
      <c r="G13" s="11">
        <f>'P一般'!G13+'B一般'!G13</f>
        <v>70591</v>
      </c>
      <c r="H13" s="11">
        <f>'P一般'!H13+'B一般'!H13</f>
        <v>68856</v>
      </c>
      <c r="I13" s="18">
        <f>'P一般'!I13+'B一般'!I13</f>
        <v>59431</v>
      </c>
      <c r="J13" s="30">
        <f>SUM(D13:I13)</f>
        <v>352296</v>
      </c>
      <c r="K13" s="22">
        <f>'P一般'!K13+'B一般'!K13</f>
        <v>27892</v>
      </c>
      <c r="L13" s="11">
        <f>'P一般'!L13+'B一般'!L13</f>
        <v>76653</v>
      </c>
      <c r="M13" s="11">
        <f>'P一般'!M13+'B一般'!M13</f>
        <v>89935</v>
      </c>
      <c r="N13" s="11">
        <f>'P一般'!N13+'B一般'!N13</f>
        <v>12499</v>
      </c>
      <c r="O13" s="11">
        <f>'P一般'!O13+'B一般'!O13</f>
        <v>0</v>
      </c>
      <c r="P13" s="18">
        <f>'P一般'!P13+'B一般'!P13</f>
        <v>0</v>
      </c>
      <c r="Q13" s="30">
        <f>SUM(K13:P13)</f>
        <v>206979</v>
      </c>
      <c r="R13" s="22">
        <f>J13+Q13</f>
        <v>559275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'P一般'!D14+'B一般'!D14</f>
        <v>2841484</v>
      </c>
      <c r="E14" s="11">
        <f>'P一般'!E14+'B一般'!E14</f>
        <v>5928916</v>
      </c>
      <c r="F14" s="11">
        <f>'P一般'!F14+'B一般'!F14</f>
        <v>182484</v>
      </c>
      <c r="G14" s="11">
        <f>'P一般'!G14+'B一般'!G14</f>
        <v>3780766</v>
      </c>
      <c r="H14" s="11">
        <f>'P一般'!H14+'B一般'!H14</f>
        <v>3014184</v>
      </c>
      <c r="I14" s="18">
        <f>'P一般'!I14+'B一般'!I14</f>
        <v>2576297</v>
      </c>
      <c r="J14" s="26">
        <f>SUM(D14:I14)</f>
        <v>18324131</v>
      </c>
      <c r="K14" s="22">
        <f>'P一般'!K14+'B一般'!K14</f>
        <v>1292103</v>
      </c>
      <c r="L14" s="11">
        <f>'P一般'!L14+'B一般'!L14</f>
        <v>3919974</v>
      </c>
      <c r="M14" s="11">
        <f>'P一般'!M14+'B一般'!M14</f>
        <v>4631545</v>
      </c>
      <c r="N14" s="11">
        <f>'P一般'!N14+'B一般'!N14</f>
        <v>643583</v>
      </c>
      <c r="O14" s="11">
        <f>'P一般'!O14+'B一般'!O14</f>
        <v>0</v>
      </c>
      <c r="P14" s="18">
        <f>'P一般'!P14+'B一般'!P14</f>
        <v>0</v>
      </c>
      <c r="Q14" s="26">
        <f>SUM(K14:P14)</f>
        <v>10487205</v>
      </c>
      <c r="R14" s="22">
        <f>J14+Q14</f>
        <v>28811336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>
        <f>IF(OR(D13=0,D14=0)," ",(D14/D13)*1000)</f>
        <v>58710.773172445144</v>
      </c>
      <c r="E15" s="12">
        <f aca="true" t="shared" si="3" ref="E15:R15">IF(OR(E13=0,E14=0)," ",(E14/E13)*1000)</f>
        <v>58114.09303875634</v>
      </c>
      <c r="F15" s="12">
        <f t="shared" si="3"/>
        <v>60868.5790527018</v>
      </c>
      <c r="G15" s="12">
        <f t="shared" si="3"/>
        <v>53558.75394880367</v>
      </c>
      <c r="H15" s="12">
        <f t="shared" si="3"/>
        <v>43775.182990589055</v>
      </c>
      <c r="I15" s="19">
        <f t="shared" si="3"/>
        <v>43349.37995322306</v>
      </c>
      <c r="J15" s="27">
        <f t="shared" si="3"/>
        <v>52013.45175647751</v>
      </c>
      <c r="K15" s="23">
        <f t="shared" si="3"/>
        <v>46325.21870070271</v>
      </c>
      <c r="L15" s="12">
        <f t="shared" si="3"/>
        <v>51139.21177253337</v>
      </c>
      <c r="M15" s="12">
        <f t="shared" si="3"/>
        <v>51498.80469227776</v>
      </c>
      <c r="N15" s="12">
        <f t="shared" si="3"/>
        <v>51490.75926074086</v>
      </c>
      <c r="O15" s="12" t="str">
        <f t="shared" si="3"/>
        <v> </v>
      </c>
      <c r="P15" s="19" t="str">
        <f t="shared" si="3"/>
        <v> </v>
      </c>
      <c r="Q15" s="27">
        <f t="shared" si="3"/>
        <v>50667.966315423306</v>
      </c>
      <c r="R15" s="23">
        <f t="shared" si="3"/>
        <v>51515.50847078807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'P一般'!D16+'B一般'!D16</f>
        <v>44028</v>
      </c>
      <c r="E16" s="11">
        <f>'P一般'!E16+'B一般'!E16</f>
        <v>24408</v>
      </c>
      <c r="F16" s="11">
        <f>'P一般'!F16+'B一般'!F16</f>
        <v>22391</v>
      </c>
      <c r="G16" s="11">
        <f>'P一般'!G16+'B一般'!G16</f>
        <v>42986</v>
      </c>
      <c r="H16" s="11">
        <f>'P一般'!H16+'B一般'!H16</f>
        <v>88341</v>
      </c>
      <c r="I16" s="18">
        <f>'P一般'!I16+'B一般'!I16</f>
        <v>45803</v>
      </c>
      <c r="J16" s="30">
        <f>SUM(D16:I16)</f>
        <v>267957</v>
      </c>
      <c r="K16" s="22">
        <f>'P一般'!K16+'B一般'!K16</f>
        <v>94426</v>
      </c>
      <c r="L16" s="11">
        <f>'P一般'!L16+'B一般'!L16</f>
        <v>22295</v>
      </c>
      <c r="M16" s="11">
        <f>'P一般'!M16+'B一般'!M16</f>
        <v>105789</v>
      </c>
      <c r="N16" s="11">
        <f>'P一般'!N16+'B一般'!N16</f>
        <v>80421</v>
      </c>
      <c r="O16" s="11">
        <f>'P一般'!O16+'B一般'!O16</f>
        <v>0</v>
      </c>
      <c r="P16" s="18">
        <f>'P一般'!P16+'B一般'!P16</f>
        <v>0</v>
      </c>
      <c r="Q16" s="30">
        <f>SUM(K16:P16)</f>
        <v>302931</v>
      </c>
      <c r="R16" s="22">
        <f>J16+Q16</f>
        <v>570888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'P一般'!D17+'B一般'!D17</f>
        <v>2604253</v>
      </c>
      <c r="E17" s="11">
        <f>'P一般'!E17+'B一般'!E17</f>
        <v>1289327</v>
      </c>
      <c r="F17" s="11">
        <f>'P一般'!F17+'B一般'!F17</f>
        <v>1126327</v>
      </c>
      <c r="G17" s="11">
        <f>'P一般'!G17+'B一般'!G17</f>
        <v>2767760</v>
      </c>
      <c r="H17" s="11">
        <f>'P一般'!H17+'B一般'!H17</f>
        <v>3897074</v>
      </c>
      <c r="I17" s="18">
        <f>'P一般'!I17+'B一般'!I17</f>
        <v>1765116</v>
      </c>
      <c r="J17" s="26">
        <f>SUM(D17:I17)</f>
        <v>13449857</v>
      </c>
      <c r="K17" s="22">
        <f>'P一般'!K17+'B一般'!K17</f>
        <v>4343367</v>
      </c>
      <c r="L17" s="11">
        <f>'P一般'!L17+'B一般'!L17</f>
        <v>858067</v>
      </c>
      <c r="M17" s="11">
        <f>'P一般'!M17+'B一般'!M17</f>
        <v>5480294</v>
      </c>
      <c r="N17" s="11">
        <f>'P一般'!N17+'B一般'!N17</f>
        <v>4583847</v>
      </c>
      <c r="O17" s="11">
        <f>'P一般'!O17+'B一般'!O17</f>
        <v>0</v>
      </c>
      <c r="P17" s="18">
        <f>'P一般'!P17+'B一般'!P17</f>
        <v>0</v>
      </c>
      <c r="Q17" s="26">
        <f>SUM(K17:P17)</f>
        <v>15265575</v>
      </c>
      <c r="R17" s="22">
        <f>J17+Q17</f>
        <v>28715432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59149.92731897883</v>
      </c>
      <c r="E18" s="12">
        <f aca="true" t="shared" si="4" ref="E18:R18">IF(OR(E16=0,E17=0)," ",(E17/E16)*1000)</f>
        <v>52823.951163552934</v>
      </c>
      <c r="F18" s="12">
        <f t="shared" si="4"/>
        <v>50302.66624983252</v>
      </c>
      <c r="G18" s="12">
        <f t="shared" si="4"/>
        <v>64387.474991857816</v>
      </c>
      <c r="H18" s="12">
        <f t="shared" si="4"/>
        <v>44113.99010651906</v>
      </c>
      <c r="I18" s="19">
        <f t="shared" si="4"/>
        <v>38537.126389101155</v>
      </c>
      <c r="J18" s="27">
        <f t="shared" si="4"/>
        <v>50194.08711099169</v>
      </c>
      <c r="K18" s="23">
        <f t="shared" si="4"/>
        <v>45997.57482049436</v>
      </c>
      <c r="L18" s="12">
        <f t="shared" si="4"/>
        <v>38486.97017268446</v>
      </c>
      <c r="M18" s="12">
        <f t="shared" si="4"/>
        <v>51804.00608758945</v>
      </c>
      <c r="N18" s="12">
        <f t="shared" si="4"/>
        <v>56998.13481553325</v>
      </c>
      <c r="O18" s="12" t="str">
        <f t="shared" si="4"/>
        <v> </v>
      </c>
      <c r="P18" s="19" t="str">
        <f t="shared" si="4"/>
        <v> </v>
      </c>
      <c r="Q18" s="27">
        <f t="shared" si="4"/>
        <v>50392.911257018925</v>
      </c>
      <c r="R18" s="23">
        <f t="shared" si="4"/>
        <v>50299.58941158336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23523</v>
      </c>
      <c r="J19" s="30">
        <f>SUM(D19:I19)</f>
        <v>23523</v>
      </c>
      <c r="K19" s="22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0</v>
      </c>
      <c r="R19" s="22">
        <f>J19+Q19</f>
        <v>23523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1053137</v>
      </c>
      <c r="J20" s="26">
        <f>SUM(D20:I20)</f>
        <v>1053137</v>
      </c>
      <c r="K20" s="22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0</v>
      </c>
      <c r="R20" s="22">
        <f>J20+Q20</f>
        <v>1053137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44770.52246737236</v>
      </c>
      <c r="J21" s="27">
        <f t="shared" si="5"/>
        <v>44770.52246737236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44770.52246737236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'P一般'!D31+'B一般'!D31</f>
        <v>556374</v>
      </c>
      <c r="E31" s="11">
        <f>'P一般'!E31+'B一般'!E31</f>
        <v>586585</v>
      </c>
      <c r="F31" s="11">
        <f>'P一般'!F31+'B一般'!F31</f>
        <v>611678</v>
      </c>
      <c r="G31" s="11">
        <f>'P一般'!G31+'B一般'!G31</f>
        <v>592746</v>
      </c>
      <c r="H31" s="11">
        <f>'P一般'!H31+'B一般'!H31</f>
        <v>613947</v>
      </c>
      <c r="I31" s="18">
        <f>'P一般'!I31+'B一般'!I31</f>
        <v>552297</v>
      </c>
      <c r="J31" s="30">
        <f>SUM(D31:I31)</f>
        <v>3513627</v>
      </c>
      <c r="K31" s="22">
        <f>'P一般'!K31+'B一般'!K31</f>
        <v>456472</v>
      </c>
      <c r="L31" s="11">
        <f>'P一般'!L31+'B一般'!L31</f>
        <v>575220</v>
      </c>
      <c r="M31" s="11">
        <f>'P一般'!M31+'B一般'!M31</f>
        <v>781184</v>
      </c>
      <c r="N31" s="11">
        <f>'P一般'!N31+'B一般'!N31</f>
        <v>686790</v>
      </c>
      <c r="O31" s="11">
        <f>'P一般'!O31+'B一般'!O31</f>
        <v>0</v>
      </c>
      <c r="P31" s="18">
        <f>'P一般'!P31+'B一般'!P31</f>
        <v>0</v>
      </c>
      <c r="Q31" s="30">
        <f>SUM(K31:P31)</f>
        <v>2499666</v>
      </c>
      <c r="R31" s="22">
        <f>J31+Q31</f>
        <v>6013293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'P一般'!D32+'B一般'!D32</f>
        <v>31422461</v>
      </c>
      <c r="E32" s="11">
        <f>'P一般'!E32+'B一般'!E32</f>
        <v>34205753</v>
      </c>
      <c r="F32" s="11">
        <f>'P一般'!F32+'B一般'!F32</f>
        <v>31934598</v>
      </c>
      <c r="G32" s="11">
        <f>'P一般'!G32+'B一般'!G32</f>
        <v>28245991</v>
      </c>
      <c r="H32" s="11">
        <f>'P一般'!H32+'B一般'!H32</f>
        <v>26030274</v>
      </c>
      <c r="I32" s="18">
        <f>'P一般'!I32+'B一般'!I32</f>
        <v>22540482</v>
      </c>
      <c r="J32" s="26">
        <f>SUM(D32:I32)</f>
        <v>174379559</v>
      </c>
      <c r="K32" s="22">
        <f>'P一般'!K32+'B一般'!K32</f>
        <v>19901649</v>
      </c>
      <c r="L32" s="11">
        <f>'P一般'!L32+'B一般'!L32</f>
        <v>26288029</v>
      </c>
      <c r="M32" s="11">
        <f>'P一般'!M32+'B一般'!M32</f>
        <v>39552917</v>
      </c>
      <c r="N32" s="11">
        <f>'P一般'!N32+'B一般'!N32</f>
        <v>37773913</v>
      </c>
      <c r="O32" s="11">
        <f>'P一般'!O32+'B一般'!O32</f>
        <v>0</v>
      </c>
      <c r="P32" s="18">
        <f>'P一般'!P32+'B一般'!P32</f>
        <v>0</v>
      </c>
      <c r="Q32" s="26">
        <f>SUM(K32:P32)</f>
        <v>123516508</v>
      </c>
      <c r="R32" s="22">
        <f>J32+Q32</f>
        <v>297896067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56477.22754837573</v>
      </c>
      <c r="E33" s="12">
        <f aca="true" t="shared" si="9" ref="E33:R33">IF(OR(E31=0,E32=0)," ",(E32/E31)*1000)</f>
        <v>58313.37828277232</v>
      </c>
      <c r="F33" s="12">
        <f t="shared" si="9"/>
        <v>52208.18469848515</v>
      </c>
      <c r="G33" s="12">
        <f t="shared" si="9"/>
        <v>47652.77370070823</v>
      </c>
      <c r="H33" s="12">
        <f t="shared" si="9"/>
        <v>42398.24284506643</v>
      </c>
      <c r="I33" s="19">
        <f t="shared" si="9"/>
        <v>40812.24775799977</v>
      </c>
      <c r="J33" s="27">
        <f t="shared" si="9"/>
        <v>49629.50222092441</v>
      </c>
      <c r="K33" s="23">
        <f t="shared" si="9"/>
        <v>43598.83848297376</v>
      </c>
      <c r="L33" s="12">
        <f t="shared" si="9"/>
        <v>45700.82577100935</v>
      </c>
      <c r="M33" s="12">
        <f t="shared" si="9"/>
        <v>50632.01115230215</v>
      </c>
      <c r="N33" s="12">
        <f t="shared" si="9"/>
        <v>55000.67415075933</v>
      </c>
      <c r="O33" s="12" t="str">
        <f t="shared" si="9"/>
        <v> </v>
      </c>
      <c r="P33" s="19" t="str">
        <f t="shared" si="9"/>
        <v> </v>
      </c>
      <c r="Q33" s="27">
        <f t="shared" si="9"/>
        <v>49413.20480416183</v>
      </c>
      <c r="R33" s="23">
        <f t="shared" si="9"/>
        <v>49539.58953937551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'P一般'!D34+'B一般'!D34</f>
        <v>0</v>
      </c>
      <c r="E34" s="11">
        <f>'P一般'!E34+'B一般'!E34</f>
        <v>0</v>
      </c>
      <c r="F34" s="11">
        <f>'P一般'!F34+'B一般'!F34</f>
        <v>20975</v>
      </c>
      <c r="G34" s="11">
        <f>'P一般'!G34+'B一般'!G34</f>
        <v>17391</v>
      </c>
      <c r="H34" s="11">
        <f>'P一般'!H34+'B一般'!H34</f>
        <v>94940</v>
      </c>
      <c r="I34" s="18">
        <f>'P一般'!I34+'B一般'!I34</f>
        <v>41951</v>
      </c>
      <c r="J34" s="30">
        <f>SUM(D34:I34)</f>
        <v>175257</v>
      </c>
      <c r="K34" s="22">
        <f>'P一般'!K34+'B一般'!K34</f>
        <v>30208</v>
      </c>
      <c r="L34" s="11">
        <f>'P一般'!L34+'B一般'!L34</f>
        <v>28031</v>
      </c>
      <c r="M34" s="11">
        <f>'P一般'!M34+'B一般'!M34</f>
        <v>58200</v>
      </c>
      <c r="N34" s="11">
        <f>'P一般'!N34+'B一般'!N34</f>
        <v>43771</v>
      </c>
      <c r="O34" s="11">
        <f>'P一般'!O34+'B一般'!O34</f>
        <v>0</v>
      </c>
      <c r="P34" s="18">
        <f>'P一般'!P34+'B一般'!P34</f>
        <v>0</v>
      </c>
      <c r="Q34" s="30">
        <f>SUM(K34:P34)</f>
        <v>160210</v>
      </c>
      <c r="R34" s="22">
        <f>J34+Q34</f>
        <v>335467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'P一般'!D35+'B一般'!D35</f>
        <v>0</v>
      </c>
      <c r="E35" s="11">
        <f>'P一般'!E35+'B一般'!E35</f>
        <v>0</v>
      </c>
      <c r="F35" s="11">
        <f>'P一般'!F35+'B一般'!F35</f>
        <v>1018848</v>
      </c>
      <c r="G35" s="11">
        <f>'P一般'!G35+'B一般'!G35</f>
        <v>795518</v>
      </c>
      <c r="H35" s="11">
        <f>'P一般'!H35+'B一般'!H35</f>
        <v>3925094</v>
      </c>
      <c r="I35" s="18">
        <f>'P一般'!I35+'B一般'!I35</f>
        <v>1639694</v>
      </c>
      <c r="J35" s="26">
        <f>SUM(D35:I35)</f>
        <v>7379154</v>
      </c>
      <c r="K35" s="22">
        <f>'P一般'!K35+'B一般'!K35</f>
        <v>1284190</v>
      </c>
      <c r="L35" s="11">
        <f>'P一般'!L35+'B一般'!L35</f>
        <v>1223419</v>
      </c>
      <c r="M35" s="11">
        <f>'P一般'!M35+'B一般'!M35</f>
        <v>2869307</v>
      </c>
      <c r="N35" s="11">
        <f>'P一般'!N35+'B一般'!N35</f>
        <v>2493987</v>
      </c>
      <c r="O35" s="11">
        <f>'P一般'!O35+'B一般'!O35</f>
        <v>0</v>
      </c>
      <c r="P35" s="18">
        <f>'P一般'!P35+'B一般'!P35</f>
        <v>0</v>
      </c>
      <c r="Q35" s="26">
        <f>SUM(K35:P35)</f>
        <v>7870903</v>
      </c>
      <c r="R35" s="22">
        <f>J35+Q35</f>
        <v>15250057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>
        <f t="shared" si="10"/>
        <v>48574.39809296782</v>
      </c>
      <c r="G36" s="12">
        <f t="shared" si="10"/>
        <v>45743.08550399632</v>
      </c>
      <c r="H36" s="12">
        <f t="shared" si="10"/>
        <v>41342.890246471456</v>
      </c>
      <c r="I36" s="19">
        <f t="shared" si="10"/>
        <v>39085.933589187385</v>
      </c>
      <c r="J36" s="27">
        <f t="shared" si="10"/>
        <v>42104.76043752889</v>
      </c>
      <c r="K36" s="23">
        <f t="shared" si="10"/>
        <v>42511.58633474576</v>
      </c>
      <c r="L36" s="12">
        <f t="shared" si="10"/>
        <v>43645.2142271057</v>
      </c>
      <c r="M36" s="12">
        <f t="shared" si="10"/>
        <v>49300.80756013746</v>
      </c>
      <c r="N36" s="12">
        <f t="shared" si="10"/>
        <v>56978.06767037536</v>
      </c>
      <c r="O36" s="12" t="str">
        <f t="shared" si="10"/>
        <v> </v>
      </c>
      <c r="P36" s="19" t="str">
        <f t="shared" si="10"/>
        <v> </v>
      </c>
      <c r="Q36" s="27">
        <f t="shared" si="10"/>
        <v>49128.66238062543</v>
      </c>
      <c r="R36" s="23">
        <f t="shared" si="10"/>
        <v>45459.18674564115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'P一般'!D40+'B一般'!D40</f>
        <v>1769</v>
      </c>
      <c r="E40" s="11">
        <f>'P一般'!E40+'B一般'!E40</f>
        <v>1779</v>
      </c>
      <c r="F40" s="11">
        <f>'P一般'!F40+'B一般'!F40</f>
        <v>1789</v>
      </c>
      <c r="G40" s="11">
        <f>'P一般'!G40+'B一般'!G40</f>
        <v>1829</v>
      </c>
      <c r="H40" s="11">
        <f>'P一般'!H40+'B一般'!H40</f>
        <v>1200</v>
      </c>
      <c r="I40" s="18">
        <f>'P一般'!I40+'B一般'!I40</f>
        <v>2200</v>
      </c>
      <c r="J40" s="30">
        <f>SUM(D40:I40)</f>
        <v>10566</v>
      </c>
      <c r="K40" s="22">
        <f>'P一般'!K40+'B一般'!K40</f>
        <v>3372</v>
      </c>
      <c r="L40" s="11">
        <f>'P一般'!L40+'B一般'!L40</f>
        <v>4948</v>
      </c>
      <c r="M40" s="11">
        <f>'P一般'!M40+'B一般'!M40</f>
        <v>3876</v>
      </c>
      <c r="N40" s="11">
        <f>'P一般'!N40+'B一般'!N40</f>
        <v>1784</v>
      </c>
      <c r="O40" s="11">
        <f>'P一般'!O40+'B一般'!O40</f>
        <v>0</v>
      </c>
      <c r="P40" s="18">
        <f>'P一般'!P40+'B一般'!P40</f>
        <v>0</v>
      </c>
      <c r="Q40" s="30">
        <f>SUM(K40:P40)</f>
        <v>13980</v>
      </c>
      <c r="R40" s="22">
        <f>J40+Q40</f>
        <v>24546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'P一般'!D41+'B一般'!D41</f>
        <v>275002</v>
      </c>
      <c r="E41" s="11">
        <f>'P一般'!E41+'B一般'!E41</f>
        <v>286365</v>
      </c>
      <c r="F41" s="11">
        <f>'P一般'!F41+'B一般'!F41</f>
        <v>287413</v>
      </c>
      <c r="G41" s="11">
        <f>'P一般'!G41+'B一般'!G41</f>
        <v>294896</v>
      </c>
      <c r="H41" s="11">
        <f>'P一般'!H41+'B一般'!H41</f>
        <v>279230</v>
      </c>
      <c r="I41" s="18">
        <f>'P一般'!I41+'B一般'!I41</f>
        <v>506731</v>
      </c>
      <c r="J41" s="26">
        <f>SUM(D41:I41)</f>
        <v>1929637</v>
      </c>
      <c r="K41" s="22">
        <f>'P一般'!K41+'B一般'!K41</f>
        <v>634868</v>
      </c>
      <c r="L41" s="11">
        <f>'P一般'!L41+'B一般'!L41</f>
        <v>900627</v>
      </c>
      <c r="M41" s="11">
        <f>'P一般'!M41+'B一般'!M41</f>
        <v>755835</v>
      </c>
      <c r="N41" s="11">
        <f>'P一般'!N41+'B一般'!N41</f>
        <v>413226</v>
      </c>
      <c r="O41" s="11">
        <f>'P一般'!O41+'B一般'!O41</f>
        <v>0</v>
      </c>
      <c r="P41" s="18">
        <f>'P一般'!P41+'B一般'!P41</f>
        <v>0</v>
      </c>
      <c r="Q41" s="26">
        <f>SUM(K41:P41)</f>
        <v>2704556</v>
      </c>
      <c r="R41" s="22">
        <f>J41+Q41</f>
        <v>4634193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>
        <f>IF(OR(D40=0,D41=0)," ",(D41/D40)*1000)</f>
        <v>155456.18993781798</v>
      </c>
      <c r="E42" s="12">
        <f aca="true" t="shared" si="12" ref="E42:R42">IF(OR(E40=0,E41=0)," ",(E41/E40)*1000)</f>
        <v>160969.64586846542</v>
      </c>
      <c r="F42" s="12">
        <f t="shared" si="12"/>
        <v>160655.6735606484</v>
      </c>
      <c r="G42" s="12">
        <f t="shared" si="12"/>
        <v>161233.46090759977</v>
      </c>
      <c r="H42" s="12">
        <f t="shared" si="12"/>
        <v>232691.66666666666</v>
      </c>
      <c r="I42" s="19">
        <f t="shared" si="12"/>
        <v>230332.27272727274</v>
      </c>
      <c r="J42" s="27">
        <f t="shared" si="12"/>
        <v>182627.01116789703</v>
      </c>
      <c r="K42" s="23">
        <f t="shared" si="12"/>
        <v>188276.39383155399</v>
      </c>
      <c r="L42" s="12">
        <f t="shared" si="12"/>
        <v>182018.39126919967</v>
      </c>
      <c r="M42" s="12">
        <f t="shared" si="12"/>
        <v>195003.86996904024</v>
      </c>
      <c r="N42" s="12">
        <f t="shared" si="12"/>
        <v>231628.92376681615</v>
      </c>
      <c r="O42" s="12" t="str">
        <f t="shared" si="12"/>
        <v> </v>
      </c>
      <c r="P42" s="19" t="str">
        <f t="shared" si="12"/>
        <v> </v>
      </c>
      <c r="Q42" s="27">
        <f t="shared" si="12"/>
        <v>193458.94134477826</v>
      </c>
      <c r="R42" s="23">
        <f t="shared" si="12"/>
        <v>188796.2600831093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'P一般'!D43+'B一般'!D43</f>
        <v>2</v>
      </c>
      <c r="E43" s="11">
        <f>'P一般'!E43+'B一般'!E43</f>
        <v>12</v>
      </c>
      <c r="F43" s="11">
        <f>'P一般'!F43+'B一般'!F43</f>
        <v>0</v>
      </c>
      <c r="G43" s="11">
        <f>'P一般'!G43+'B一般'!G43</f>
        <v>4</v>
      </c>
      <c r="H43" s="11">
        <f>'P一般'!H43+'B一般'!H43</f>
        <v>3</v>
      </c>
      <c r="I43" s="18">
        <f>'P一般'!I43+'B一般'!I43</f>
        <v>2</v>
      </c>
      <c r="J43" s="30">
        <f>SUM(D43:I43)</f>
        <v>23</v>
      </c>
      <c r="K43" s="22">
        <f>'P一般'!K43+'B一般'!K43</f>
        <v>2</v>
      </c>
      <c r="L43" s="11">
        <f>'P一般'!L43+'B一般'!L43</f>
        <v>0</v>
      </c>
      <c r="M43" s="11">
        <f>'P一般'!M43+'B一般'!M43</f>
        <v>2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0">
        <f>SUM(K43:P43)</f>
        <v>4</v>
      </c>
      <c r="R43" s="22">
        <f>J43+Q43</f>
        <v>27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'P一般'!D44+'B一般'!D44</f>
        <v>828</v>
      </c>
      <c r="E44" s="11">
        <f>'P一般'!E44+'B一般'!E44</f>
        <v>3888</v>
      </c>
      <c r="F44" s="11">
        <f>'P一般'!F44+'B一般'!F44</f>
        <v>1635</v>
      </c>
      <c r="G44" s="11">
        <f>'P一般'!G44+'B一般'!G44</f>
        <v>1610</v>
      </c>
      <c r="H44" s="11">
        <f>'P一般'!H44+'B一般'!H44</f>
        <v>2114</v>
      </c>
      <c r="I44" s="18">
        <f>'P一般'!I44+'B一般'!I44</f>
        <v>795</v>
      </c>
      <c r="J44" s="26">
        <f>SUM(D44:I44)</f>
        <v>10870</v>
      </c>
      <c r="K44" s="22">
        <f>'P一般'!K44+'B一般'!K44</f>
        <v>964</v>
      </c>
      <c r="L44" s="11">
        <f>'P一般'!L44+'B一般'!L44</f>
        <v>0</v>
      </c>
      <c r="M44" s="11">
        <f>'P一般'!M44+'B一般'!M44</f>
        <v>1192</v>
      </c>
      <c r="N44" s="11">
        <f>'P一般'!N44+'B一般'!N44</f>
        <v>0</v>
      </c>
      <c r="O44" s="11">
        <f>'P一般'!O44+'B一般'!O44</f>
        <v>0</v>
      </c>
      <c r="P44" s="18">
        <f>'P一般'!P44+'B一般'!P44</f>
        <v>0</v>
      </c>
      <c r="Q44" s="26">
        <f>SUM(K44:P44)</f>
        <v>2156</v>
      </c>
      <c r="R44" s="22">
        <f>J44+Q44</f>
        <v>13026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>
        <f>IF(OR(D43=0,D44=0)," ",(D44/D43)*1000)</f>
        <v>414000</v>
      </c>
      <c r="E45" s="12">
        <f aca="true" t="shared" si="13" ref="E45:R45">IF(OR(E43=0,E44=0)," ",(E44/E43)*1000)</f>
        <v>324000</v>
      </c>
      <c r="F45" s="12" t="str">
        <f t="shared" si="13"/>
        <v> </v>
      </c>
      <c r="G45" s="12">
        <f t="shared" si="13"/>
        <v>402500</v>
      </c>
      <c r="H45" s="12">
        <f t="shared" si="13"/>
        <v>704666.6666666666</v>
      </c>
      <c r="I45" s="19">
        <f t="shared" si="13"/>
        <v>397500</v>
      </c>
      <c r="J45" s="27">
        <f t="shared" si="13"/>
        <v>472608.69565217395</v>
      </c>
      <c r="K45" s="23">
        <f t="shared" si="13"/>
        <v>482000</v>
      </c>
      <c r="L45" s="12" t="str">
        <f t="shared" si="13"/>
        <v> </v>
      </c>
      <c r="M45" s="12">
        <f t="shared" si="13"/>
        <v>596000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>
        <f t="shared" si="13"/>
        <v>539000</v>
      </c>
      <c r="R45" s="23">
        <f t="shared" si="13"/>
        <v>482444.44444444444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17003</v>
      </c>
      <c r="H46" s="11">
        <f>'P一般'!H46+'B一般'!H46</f>
        <v>20173</v>
      </c>
      <c r="I46" s="18">
        <f>'P一般'!I46+'B一般'!I46</f>
        <v>0</v>
      </c>
      <c r="J46" s="30">
        <f>SUM(D46:I46)</f>
        <v>37176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35249</v>
      </c>
      <c r="O46" s="11">
        <f>'P一般'!O46+'B一般'!O46</f>
        <v>0</v>
      </c>
      <c r="P46" s="18">
        <f>'P一般'!P46+'B一般'!P46</f>
        <v>0</v>
      </c>
      <c r="Q46" s="30">
        <f>SUM(K46:P46)</f>
        <v>35249</v>
      </c>
      <c r="R46" s="22">
        <f>J46+Q46</f>
        <v>72425</v>
      </c>
      <c r="S46" s="5"/>
    </row>
    <row r="47" spans="1:19" s="6" customFormat="1" ht="16.5" customHeight="1">
      <c r="A47" s="162"/>
      <c r="B47" s="112" t="s">
        <v>10</v>
      </c>
      <c r="C47" s="112" t="s">
        <v>2</v>
      </c>
      <c r="D47" s="16">
        <f>'P一般'!D47+'B一般'!D47</f>
        <v>3041</v>
      </c>
      <c r="E47" s="11">
        <f>'P一般'!E47+'B一般'!E47</f>
        <v>2967</v>
      </c>
      <c r="F47" s="11">
        <f>'P一般'!F47+'B一般'!F47</f>
        <v>5998</v>
      </c>
      <c r="G47" s="11">
        <f>'P一般'!G47+'B一般'!G47</f>
        <v>820129</v>
      </c>
      <c r="H47" s="11">
        <f>'P一般'!H47+'B一般'!H47</f>
        <v>909379</v>
      </c>
      <c r="I47" s="18">
        <f>'P一般'!I47+'B一般'!I47</f>
        <v>2843</v>
      </c>
      <c r="J47" s="26">
        <f>SUM(D47:I47)</f>
        <v>1744357</v>
      </c>
      <c r="K47" s="22">
        <f>'P一般'!K47+'B一般'!K47</f>
        <v>5919</v>
      </c>
      <c r="L47" s="11">
        <f>'P一般'!L47+'B一般'!L47</f>
        <v>9024</v>
      </c>
      <c r="M47" s="11">
        <f>'P一般'!M47+'B一般'!M47</f>
        <v>629</v>
      </c>
      <c r="N47" s="11">
        <f>'P一般'!N47+'B一般'!N47</f>
        <v>1822322</v>
      </c>
      <c r="O47" s="11">
        <f>'P一般'!O47+'B一般'!O47</f>
        <v>0</v>
      </c>
      <c r="P47" s="18">
        <f>'P一般'!P47+'B一般'!P47</f>
        <v>0</v>
      </c>
      <c r="Q47" s="26">
        <f>SUM(K47:P47)</f>
        <v>1837894</v>
      </c>
      <c r="R47" s="22">
        <f>J47+Q47</f>
        <v>3582251</v>
      </c>
      <c r="S47" s="5"/>
    </row>
    <row r="48" spans="1:19" s="6" customFormat="1" ht="16.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48234.37040522261</v>
      </c>
      <c r="H48" s="12">
        <f t="shared" si="14"/>
        <v>45079.01650721261</v>
      </c>
      <c r="I48" s="19" t="str">
        <f t="shared" si="14"/>
        <v> </v>
      </c>
      <c r="J48" s="27">
        <f t="shared" si="14"/>
        <v>46921.58919733161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>
        <f t="shared" si="14"/>
        <v>51698.54463956424</v>
      </c>
      <c r="O48" s="12" t="str">
        <f t="shared" si="14"/>
        <v> </v>
      </c>
      <c r="P48" s="19" t="str">
        <f t="shared" si="14"/>
        <v> </v>
      </c>
      <c r="Q48" s="27">
        <f t="shared" si="14"/>
        <v>52140.31603733439</v>
      </c>
      <c r="R48" s="23">
        <f t="shared" si="14"/>
        <v>49461.5257162582</v>
      </c>
      <c r="S48" s="5"/>
    </row>
    <row r="49" spans="1:19" s="6" customFormat="1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732578</v>
      </c>
      <c r="E49" s="53">
        <f aca="true" t="shared" si="15" ref="E49:I50">E4+E7+E10+E13+E16+E19+E22+E25+E28+E31+E34+E40+E43+E46+E37</f>
        <v>853233</v>
      </c>
      <c r="F49" s="14">
        <f t="shared" si="15"/>
        <v>774560</v>
      </c>
      <c r="G49" s="14">
        <f t="shared" si="15"/>
        <v>762996</v>
      </c>
      <c r="H49" s="14">
        <f t="shared" si="15"/>
        <v>923084</v>
      </c>
      <c r="I49" s="21">
        <f t="shared" si="15"/>
        <v>734105</v>
      </c>
      <c r="J49" s="29">
        <f>SUM(D49:I49)</f>
        <v>4780556</v>
      </c>
      <c r="K49" s="25">
        <f aca="true" t="shared" si="16" ref="K49:P50">K4+K7+K10+K13+K16+K19+K22+K25+K28+K31+K34+K40+K43+K46+K37</f>
        <v>658001</v>
      </c>
      <c r="L49" s="14">
        <f t="shared" si="16"/>
        <v>707147</v>
      </c>
      <c r="M49" s="14">
        <f t="shared" si="16"/>
        <v>1089800</v>
      </c>
      <c r="N49" s="14">
        <f t="shared" si="16"/>
        <v>950197</v>
      </c>
      <c r="O49" s="53">
        <f t="shared" si="16"/>
        <v>0</v>
      </c>
      <c r="P49" s="55">
        <f t="shared" si="16"/>
        <v>0</v>
      </c>
      <c r="Q49" s="29">
        <f>SUM(K49:P49)</f>
        <v>3405145</v>
      </c>
      <c r="R49" s="25">
        <f>J49+Q49</f>
        <v>8185701</v>
      </c>
      <c r="S49" s="5"/>
    </row>
    <row r="50" spans="1:19" s="6" customFormat="1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42179106</v>
      </c>
      <c r="E50" s="54">
        <f t="shared" si="15"/>
        <v>50365074</v>
      </c>
      <c r="F50" s="13">
        <f t="shared" si="15"/>
        <v>40979929</v>
      </c>
      <c r="G50" s="13">
        <f t="shared" si="15"/>
        <v>37694644</v>
      </c>
      <c r="H50" s="13">
        <f t="shared" si="15"/>
        <v>39601060</v>
      </c>
      <c r="I50" s="20">
        <f t="shared" si="15"/>
        <v>30462728</v>
      </c>
      <c r="J50" s="28">
        <f>SUM(D50:I50)</f>
        <v>241282541</v>
      </c>
      <c r="K50" s="24">
        <f t="shared" si="16"/>
        <v>29368436</v>
      </c>
      <c r="L50" s="13">
        <f t="shared" si="16"/>
        <v>33199140</v>
      </c>
      <c r="M50" s="13">
        <f t="shared" si="16"/>
        <v>56114644</v>
      </c>
      <c r="N50" s="13">
        <f t="shared" si="16"/>
        <v>53622148</v>
      </c>
      <c r="O50" s="56">
        <f t="shared" si="16"/>
        <v>0</v>
      </c>
      <c r="P50" s="57">
        <f t="shared" si="16"/>
        <v>0</v>
      </c>
      <c r="Q50" s="28">
        <f>SUM(K50:P50)</f>
        <v>172304368</v>
      </c>
      <c r="R50" s="24">
        <f>J50+Q50</f>
        <v>413586909</v>
      </c>
      <c r="S50" s="5"/>
    </row>
    <row r="51" spans="1:19" s="6" customFormat="1" ht="16.5" customHeight="1" thickBot="1">
      <c r="A51" s="166"/>
      <c r="B51" s="113" t="s">
        <v>18</v>
      </c>
      <c r="C51" s="113" t="s">
        <v>3</v>
      </c>
      <c r="D51" s="37">
        <f>IF(OR(D49=0,D50=0)," ",D50/D49*1000)</f>
        <v>57576.26628154272</v>
      </c>
      <c r="E51" s="12">
        <f>IF(OR(E49=0,E50=0)," ",E50/E49*1000)</f>
        <v>59028.51155546023</v>
      </c>
      <c r="F51" s="12">
        <f aca="true" t="shared" si="17" ref="F51:Q51">IF(OR(F49=0,F50=0)," ",(F50/F49)*1000)</f>
        <v>52907.365472009915</v>
      </c>
      <c r="G51" s="12">
        <f t="shared" si="17"/>
        <v>49403.46214134805</v>
      </c>
      <c r="H51" s="12">
        <f t="shared" si="17"/>
        <v>42900.819427051065</v>
      </c>
      <c r="I51" s="19">
        <f t="shared" si="17"/>
        <v>41496.41808733083</v>
      </c>
      <c r="J51" s="27">
        <f t="shared" si="17"/>
        <v>50471.648276894986</v>
      </c>
      <c r="K51" s="23">
        <f t="shared" si="17"/>
        <v>44632.813627942814</v>
      </c>
      <c r="L51" s="12">
        <f t="shared" si="17"/>
        <v>46948.00373896799</v>
      </c>
      <c r="M51" s="12">
        <f t="shared" si="17"/>
        <v>51490.77261882914</v>
      </c>
      <c r="N51" s="12">
        <f t="shared" si="17"/>
        <v>56432.663963367595</v>
      </c>
      <c r="O51" s="12" t="str">
        <f>IF(OR(O49=0,O50=0)," ",O50/O49*1000)</f>
        <v> </v>
      </c>
      <c r="P51" s="47" t="str">
        <f>IF(OR(P49=0,P50=0)," ",P50/P49*1000)</f>
        <v> </v>
      </c>
      <c r="Q51" s="27">
        <f t="shared" si="17"/>
        <v>50601.18379687209</v>
      </c>
      <c r="R51" s="23">
        <f>IF(OR(R49=0,R50=0)," ",(R50/R49)*1000)</f>
        <v>50525.53336604892</v>
      </c>
      <c r="S51" s="5"/>
    </row>
    <row r="52" spans="1:19" s="6" customFormat="1" ht="24" customHeight="1" thickBot="1">
      <c r="A52" s="168" t="s">
        <v>13</v>
      </c>
      <c r="B52" s="169"/>
      <c r="C52" s="170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0</v>
      </c>
      <c r="P52" s="33">
        <f>'総合計'!P52</f>
        <v>0</v>
      </c>
      <c r="Q52" s="34">
        <f>'総合計'!Q52</f>
        <v>108.78644547812314</v>
      </c>
      <c r="R52" s="36">
        <f>'総合計'!R52</f>
        <v>108.79492505229878</v>
      </c>
      <c r="S52" s="5"/>
    </row>
    <row r="53" spans="1:18" ht="15.75">
      <c r="A53" s="111" t="str">
        <f>'総合計'!A62</f>
        <v>※4～11月は確報値、12～1月は速報値。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  <mergeCell ref="A31:A33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G51" sqref="G5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43888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6100</v>
      </c>
      <c r="L4" s="11">
        <f>'B原料'!L4+'P原料'!L4</f>
        <v>0</v>
      </c>
      <c r="M4" s="11">
        <f>'B原料'!M4+'P原料'!M4</f>
        <v>1200</v>
      </c>
      <c r="N4" s="11">
        <f>'B原料'!N4+'P原料'!N4</f>
        <v>1000</v>
      </c>
      <c r="O4" s="11">
        <f>'B原料'!O4+'P原料'!O4</f>
        <v>0</v>
      </c>
      <c r="P4" s="18">
        <f>'B原料'!P4+'P原料'!P4</f>
        <v>0</v>
      </c>
      <c r="Q4" s="30">
        <f>SUM(K4:P4)</f>
        <v>8300</v>
      </c>
      <c r="R4" s="22">
        <f>Q4+J4</f>
        <v>8300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254436</v>
      </c>
      <c r="L5" s="11">
        <f>'B原料'!L5+'P原料'!L5</f>
        <v>0</v>
      </c>
      <c r="M5" s="11">
        <f>'B原料'!M5+'P原料'!M5</f>
        <v>61670</v>
      </c>
      <c r="N5" s="11">
        <f>'B原料'!N5+'P原料'!N5</f>
        <v>51924</v>
      </c>
      <c r="O5" s="11">
        <f>'B原料'!O5+'P原料'!O5</f>
        <v>0</v>
      </c>
      <c r="P5" s="18">
        <f>'B原料'!P5+'P原料'!P5</f>
        <v>0</v>
      </c>
      <c r="Q5" s="26">
        <f>SUM(K5:P5)</f>
        <v>368030</v>
      </c>
      <c r="R5" s="22">
        <f>Q5+J5</f>
        <v>368030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>
        <f t="shared" si="0"/>
        <v>41710.81967213115</v>
      </c>
      <c r="L6" s="12" t="str">
        <f t="shared" si="0"/>
        <v> </v>
      </c>
      <c r="M6" s="12">
        <f t="shared" si="0"/>
        <v>51391.666666666664</v>
      </c>
      <c r="N6" s="12">
        <f t="shared" si="0"/>
        <v>51924</v>
      </c>
      <c r="O6" s="12" t="str">
        <f t="shared" si="0"/>
        <v> </v>
      </c>
      <c r="P6" s="19" t="str">
        <f t="shared" si="0"/>
        <v> </v>
      </c>
      <c r="Q6" s="27">
        <f t="shared" si="0"/>
        <v>44340.96385542169</v>
      </c>
      <c r="R6" s="23">
        <f t="shared" si="0"/>
        <v>44340.96385542169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'B原料'!D7+'P原料'!D7</f>
        <v>0</v>
      </c>
      <c r="E7" s="11">
        <f>'B原料'!E7+'P原料'!E7</f>
        <v>0</v>
      </c>
      <c r="F7" s="11">
        <f>'B原料'!F7+'P原料'!F7</f>
        <v>0</v>
      </c>
      <c r="G7" s="11">
        <f>'B原料'!G7+'P原料'!G7</f>
        <v>16621</v>
      </c>
      <c r="H7" s="11">
        <f>'B原料'!H7+'P原料'!H7</f>
        <v>0</v>
      </c>
      <c r="I7" s="18">
        <f>'B原料'!I7+'P原料'!I7</f>
        <v>0</v>
      </c>
      <c r="J7" s="30">
        <f>SUM(D7:I7)</f>
        <v>16621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0">
        <f>SUM(K7:P7)</f>
        <v>0</v>
      </c>
      <c r="R7" s="22">
        <f>Q7+J7</f>
        <v>16621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'B原料'!D8+'P原料'!D8</f>
        <v>0</v>
      </c>
      <c r="E8" s="11">
        <f>'B原料'!E8+'P原料'!E8</f>
        <v>0</v>
      </c>
      <c r="F8" s="11">
        <f>'B原料'!F8+'P原料'!F8</f>
        <v>0</v>
      </c>
      <c r="G8" s="11">
        <f>'B原料'!G8+'P原料'!G8</f>
        <v>770900</v>
      </c>
      <c r="H8" s="11">
        <f>'B原料'!H8+'P原料'!H8</f>
        <v>0</v>
      </c>
      <c r="I8" s="18">
        <f>'B原料'!I8+'P原料'!I8</f>
        <v>0</v>
      </c>
      <c r="J8" s="26">
        <f>SUM(D8:I8)</f>
        <v>770900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770900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37" t="str">
        <f>IF(OR(D7=0,D8=0)," ",D8/D7*1000)</f>
        <v> 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>
        <f t="shared" si="1"/>
        <v>46381.08417062752</v>
      </c>
      <c r="H9" s="12" t="str">
        <f t="shared" si="1"/>
        <v> </v>
      </c>
      <c r="I9" s="19" t="str">
        <f t="shared" si="1"/>
        <v> </v>
      </c>
      <c r="J9" s="27">
        <f t="shared" si="1"/>
        <v>46381.08417062752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46381.08417062752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26853</v>
      </c>
      <c r="G10" s="11">
        <f>'B原料'!G10+'P原料'!G10</f>
        <v>8000</v>
      </c>
      <c r="H10" s="11">
        <f>'B原料'!H10+'P原料'!H10</f>
        <v>0</v>
      </c>
      <c r="I10" s="18">
        <f>'B原料'!I10+'P原料'!I10</f>
        <v>8025</v>
      </c>
      <c r="J10" s="30">
        <f>SUM(D10:I10)</f>
        <v>42878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10697</v>
      </c>
      <c r="O10" s="11">
        <f>'B原料'!O10+'P原料'!O10</f>
        <v>0</v>
      </c>
      <c r="P10" s="18">
        <f>'B原料'!P10+'P原料'!P10</f>
        <v>0</v>
      </c>
      <c r="Q10" s="30">
        <f>SUM(K10:P10)</f>
        <v>10697</v>
      </c>
      <c r="R10" s="22">
        <f>Q10+J10</f>
        <v>53575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1579673</v>
      </c>
      <c r="G11" s="11">
        <f>'B原料'!G11+'P原料'!G11</f>
        <v>330777</v>
      </c>
      <c r="H11" s="11">
        <f>'B原料'!H11+'P原料'!H11</f>
        <v>0</v>
      </c>
      <c r="I11" s="18">
        <f>'B原料'!I11+'P原料'!I11</f>
        <v>338216</v>
      </c>
      <c r="J11" s="26">
        <f>SUM(D11:I11)</f>
        <v>2248666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621543</v>
      </c>
      <c r="O11" s="11">
        <f>'B原料'!O11+'P原料'!O11</f>
        <v>0</v>
      </c>
      <c r="P11" s="18">
        <f>'B原料'!P11+'P原料'!P11</f>
        <v>0</v>
      </c>
      <c r="Q11" s="26">
        <f>SUM(K11:P11)</f>
        <v>621543</v>
      </c>
      <c r="R11" s="22">
        <f>Q11+J11</f>
        <v>2870209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>
        <f t="shared" si="2"/>
        <v>58826.6860313559</v>
      </c>
      <c r="G12" s="12">
        <f t="shared" si="2"/>
        <v>41347.125</v>
      </c>
      <c r="H12" s="12" t="str">
        <f t="shared" si="2"/>
        <v> </v>
      </c>
      <c r="I12" s="19">
        <f t="shared" si="2"/>
        <v>42145.29595015576</v>
      </c>
      <c r="J12" s="27">
        <f t="shared" si="2"/>
        <v>52443.35090256075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>
        <f t="shared" si="2"/>
        <v>58104.42180050482</v>
      </c>
      <c r="O12" s="12" t="str">
        <f t="shared" si="2"/>
        <v> </v>
      </c>
      <c r="P12" s="19" t="str">
        <f t="shared" si="2"/>
        <v> </v>
      </c>
      <c r="Q12" s="27">
        <f t="shared" si="2"/>
        <v>58104.42180050482</v>
      </c>
      <c r="R12" s="23">
        <f t="shared" si="2"/>
        <v>53573.663089127396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'B原料'!D13+'P原料'!D13</f>
        <v>4796</v>
      </c>
      <c r="E13" s="11">
        <f>'B原料'!E13+'P原料'!E13</f>
        <v>14988</v>
      </c>
      <c r="F13" s="11">
        <f>'B原料'!F13+'P原料'!F13</f>
        <v>42249</v>
      </c>
      <c r="G13" s="11">
        <f>'B原料'!G13+'P原料'!G13</f>
        <v>14363</v>
      </c>
      <c r="H13" s="11">
        <f>'B原料'!H13+'P原料'!H13</f>
        <v>5000</v>
      </c>
      <c r="I13" s="18">
        <f>'B原料'!I13+'P原料'!I13</f>
        <v>20105</v>
      </c>
      <c r="J13" s="30">
        <f>SUM(D13:I13)</f>
        <v>101501</v>
      </c>
      <c r="K13" s="22">
        <f>'B原料'!K13+'P原料'!K13</f>
        <v>2000</v>
      </c>
      <c r="L13" s="11">
        <f>'B原料'!L13+'P原料'!L13</f>
        <v>4792</v>
      </c>
      <c r="M13" s="11">
        <f>'B原料'!M13+'P原料'!M13</f>
        <v>9916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16708</v>
      </c>
      <c r="R13" s="22">
        <f>Q13+J13</f>
        <v>118209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'B原料'!D14+'P原料'!D14</f>
        <v>294267</v>
      </c>
      <c r="E14" s="11">
        <f>'B原料'!E14+'P原料'!E14</f>
        <v>885031</v>
      </c>
      <c r="F14" s="11">
        <f>'B原料'!F14+'P原料'!F14</f>
        <v>2094429</v>
      </c>
      <c r="G14" s="11">
        <f>'B原料'!G14+'P原料'!G14</f>
        <v>682937</v>
      </c>
      <c r="H14" s="11">
        <f>'B原料'!H14+'P原料'!H14</f>
        <v>203195</v>
      </c>
      <c r="I14" s="18">
        <f>'B原料'!I14+'P原料'!I14</f>
        <v>894833</v>
      </c>
      <c r="J14" s="26">
        <f>SUM(D14:I14)</f>
        <v>5054692</v>
      </c>
      <c r="K14" s="22">
        <f>'B原料'!K14+'P原料'!K14</f>
        <v>90135</v>
      </c>
      <c r="L14" s="11">
        <f>'B原料'!L14+'P原料'!L14</f>
        <v>242123</v>
      </c>
      <c r="M14" s="11">
        <f>'B原料'!M14+'P原料'!M14</f>
        <v>525185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857443</v>
      </c>
      <c r="R14" s="22">
        <f>Q14+J14</f>
        <v>5912135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37">
        <f>IF(OR(D13=0,D14=0)," ",D14/D13*1000)</f>
        <v>61356.755629691404</v>
      </c>
      <c r="E15" s="12">
        <f aca="true" t="shared" si="3" ref="E15:R15">IF(OR(E13=0,E14=0)," ",(E14/E13)*1000)</f>
        <v>59049.30611155592</v>
      </c>
      <c r="F15" s="12">
        <f t="shared" si="3"/>
        <v>49573.457359937514</v>
      </c>
      <c r="G15" s="12">
        <f t="shared" si="3"/>
        <v>47548.35340806238</v>
      </c>
      <c r="H15" s="12">
        <f t="shared" si="3"/>
        <v>40639</v>
      </c>
      <c r="I15" s="19">
        <f t="shared" si="3"/>
        <v>44507.98308878389</v>
      </c>
      <c r="J15" s="27">
        <f t="shared" si="3"/>
        <v>49799.43054748229</v>
      </c>
      <c r="K15" s="23">
        <f t="shared" si="3"/>
        <v>45067.5</v>
      </c>
      <c r="L15" s="12">
        <f t="shared" si="3"/>
        <v>50526.50250417362</v>
      </c>
      <c r="M15" s="12">
        <f t="shared" si="3"/>
        <v>52963.392496974586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51319.308115872635</v>
      </c>
      <c r="R15" s="23">
        <f t="shared" si="3"/>
        <v>50014.25441379252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'B原料'!D16+'P原料'!D16</f>
        <v>7010</v>
      </c>
      <c r="E16" s="11">
        <f>'B原料'!E16+'P原料'!E16</f>
        <v>0</v>
      </c>
      <c r="F16" s="11">
        <f>'B原料'!F16+'P原料'!F16</f>
        <v>0</v>
      </c>
      <c r="G16" s="11">
        <f>'B原料'!G16+'P原料'!G16</f>
        <v>0</v>
      </c>
      <c r="H16" s="11">
        <f>'B原料'!H16+'P原料'!H16</f>
        <v>22824</v>
      </c>
      <c r="I16" s="18">
        <f>'B原料'!I16+'P原料'!I16</f>
        <v>12098</v>
      </c>
      <c r="J16" s="30">
        <f>SUM(D16:I16)</f>
        <v>41932</v>
      </c>
      <c r="K16" s="22">
        <f>'B原料'!K16+'P原料'!K16</f>
        <v>11370</v>
      </c>
      <c r="L16" s="11">
        <f>'B原料'!L16+'P原料'!L16</f>
        <v>13248</v>
      </c>
      <c r="M16" s="11">
        <f>'B原料'!M16+'P原料'!M16</f>
        <v>15585</v>
      </c>
      <c r="N16" s="11">
        <f>'B原料'!N16+'P原料'!N16</f>
        <v>0</v>
      </c>
      <c r="O16" s="11">
        <f>'B原料'!O16+'P原料'!O16</f>
        <v>0</v>
      </c>
      <c r="P16" s="18">
        <f>'B原料'!P16+'P原料'!P16</f>
        <v>0</v>
      </c>
      <c r="Q16" s="30">
        <f>SUM(K16:P16)</f>
        <v>40203</v>
      </c>
      <c r="R16" s="22">
        <f>Q16+J16</f>
        <v>82135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'B原料'!D17+'P原料'!D17</f>
        <v>388460</v>
      </c>
      <c r="E17" s="11">
        <f>'B原料'!E17+'P原料'!E17</f>
        <v>0</v>
      </c>
      <c r="F17" s="11">
        <f>'B原料'!F17+'P原料'!F17</f>
        <v>0</v>
      </c>
      <c r="G17" s="11">
        <f>'B原料'!G17+'P原料'!G17</f>
        <v>0</v>
      </c>
      <c r="H17" s="11">
        <f>'B原料'!H17+'P原料'!H17</f>
        <v>999739</v>
      </c>
      <c r="I17" s="18">
        <f>'B原料'!I17+'P原料'!I17</f>
        <v>539729</v>
      </c>
      <c r="J17" s="26">
        <f>SUM(D17:I17)</f>
        <v>1927928</v>
      </c>
      <c r="K17" s="22">
        <f>'B原料'!K17+'P原料'!K17</f>
        <v>556568</v>
      </c>
      <c r="L17" s="11">
        <f>'B原料'!L17+'P原料'!L17</f>
        <v>666067</v>
      </c>
      <c r="M17" s="11">
        <f>'B原料'!M17+'P原料'!M17</f>
        <v>835874</v>
      </c>
      <c r="N17" s="11">
        <f>'B原料'!N17+'P原料'!N17</f>
        <v>0</v>
      </c>
      <c r="O17" s="11">
        <f>'B原料'!O17+'P原料'!O17</f>
        <v>0</v>
      </c>
      <c r="P17" s="18">
        <f>'B原料'!P17+'P原料'!P17</f>
        <v>0</v>
      </c>
      <c r="Q17" s="26">
        <f>SUM(K17:P17)</f>
        <v>2058509</v>
      </c>
      <c r="R17" s="22">
        <f>Q17+J17</f>
        <v>3986437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37">
        <f>IF(OR(D16=0,D17=0)," ",D17/D16*1000)</f>
        <v>55415.1212553495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>
        <f t="shared" si="4"/>
        <v>43802.094286715736</v>
      </c>
      <c r="I18" s="19">
        <f t="shared" si="4"/>
        <v>44613.076541577124</v>
      </c>
      <c r="J18" s="27">
        <f t="shared" si="4"/>
        <v>45977.48736048841</v>
      </c>
      <c r="K18" s="23">
        <f t="shared" si="4"/>
        <v>48950.57167985928</v>
      </c>
      <c r="L18" s="12">
        <f t="shared" si="4"/>
        <v>50276.79649758454</v>
      </c>
      <c r="M18" s="12">
        <f t="shared" si="4"/>
        <v>53633.23708694257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>
        <f t="shared" si="4"/>
        <v>51202.87043255478</v>
      </c>
      <c r="R18" s="23">
        <f t="shared" si="4"/>
        <v>48535.17988677178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0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37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'B原料'!D31+'P原料'!D31</f>
        <v>0</v>
      </c>
      <c r="E31" s="11">
        <f>'B原料'!E31+'P原料'!E31</f>
        <v>12030</v>
      </c>
      <c r="F31" s="11">
        <f>'B原料'!F31+'P原料'!F31</f>
        <v>0</v>
      </c>
      <c r="G31" s="11">
        <f>'B原料'!G31+'P原料'!G31</f>
        <v>3991</v>
      </c>
      <c r="H31" s="11">
        <f>'B原料'!H31+'P原料'!H31</f>
        <v>17085</v>
      </c>
      <c r="I31" s="18">
        <f>'B原料'!I31+'P原料'!I31</f>
        <v>0</v>
      </c>
      <c r="J31" s="30">
        <f>SUM(D31:I31)</f>
        <v>33106</v>
      </c>
      <c r="K31" s="22">
        <f>'B原料'!K31+'P原料'!K31</f>
        <v>10015</v>
      </c>
      <c r="L31" s="11">
        <f>'B原料'!L31+'P原料'!L31</f>
        <v>0</v>
      </c>
      <c r="M31" s="11">
        <f>'B原料'!M31+'P原料'!M31</f>
        <v>16958</v>
      </c>
      <c r="N31" s="11">
        <f>'B原料'!N31+'P原料'!N31</f>
        <v>9912</v>
      </c>
      <c r="O31" s="11">
        <f>'B原料'!O31+'P原料'!O31</f>
        <v>0</v>
      </c>
      <c r="P31" s="18">
        <f>'B原料'!P31+'P原料'!P31</f>
        <v>0</v>
      </c>
      <c r="Q31" s="30">
        <f>SUM(K31:P31)</f>
        <v>36885</v>
      </c>
      <c r="R31" s="22">
        <f>Q31+J31</f>
        <v>69991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'B原料'!D32+'P原料'!D32</f>
        <v>0</v>
      </c>
      <c r="E32" s="11">
        <f>'B原料'!E32+'P原料'!E32</f>
        <v>771346</v>
      </c>
      <c r="F32" s="11">
        <f>'B原料'!F32+'P原料'!F32</f>
        <v>0</v>
      </c>
      <c r="G32" s="11">
        <f>'B原料'!G32+'P原料'!G32</f>
        <v>213209</v>
      </c>
      <c r="H32" s="11">
        <f>'B原料'!H32+'P原料'!H32</f>
        <v>805947</v>
      </c>
      <c r="I32" s="18">
        <f>'B原料'!I32+'P原料'!I32</f>
        <v>0</v>
      </c>
      <c r="J32" s="26">
        <f>SUM(D32:I32)</f>
        <v>1790502</v>
      </c>
      <c r="K32" s="22">
        <f>'B原料'!K32+'P原料'!K32</f>
        <v>488211</v>
      </c>
      <c r="L32" s="11">
        <f>'B原料'!L32+'P原料'!L32</f>
        <v>0</v>
      </c>
      <c r="M32" s="11">
        <f>'B原料'!M32+'P原料'!M32</f>
        <v>947747</v>
      </c>
      <c r="N32" s="11">
        <f>'B原料'!N32+'P原料'!N32</f>
        <v>583049</v>
      </c>
      <c r="O32" s="11">
        <f>'B原料'!O32+'P原料'!O32</f>
        <v>0</v>
      </c>
      <c r="P32" s="18">
        <f>'B原料'!P32+'P原料'!P32</f>
        <v>0</v>
      </c>
      <c r="Q32" s="26">
        <f>SUM(K32:P32)</f>
        <v>2019007</v>
      </c>
      <c r="R32" s="22">
        <f>Q32+J32</f>
        <v>3809509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37" t="str">
        <f>IF(OR(D31=0,D32=0)," ",D32/D31*1000)</f>
        <v> </v>
      </c>
      <c r="E33" s="12">
        <f aca="true" t="shared" si="9" ref="E33:R33">IF(OR(E31=0,E32=0)," ",(E32/E31)*1000)</f>
        <v>64118.5369908562</v>
      </c>
      <c r="F33" s="12" t="str">
        <f t="shared" si="9"/>
        <v> </v>
      </c>
      <c r="G33" s="12">
        <f t="shared" si="9"/>
        <v>53422.45051365573</v>
      </c>
      <c r="H33" s="12">
        <f t="shared" si="9"/>
        <v>47172.78314310799</v>
      </c>
      <c r="I33" s="19" t="str">
        <f t="shared" si="9"/>
        <v> </v>
      </c>
      <c r="J33" s="27">
        <f t="shared" si="9"/>
        <v>54083.912281761615</v>
      </c>
      <c r="K33" s="23">
        <f t="shared" si="9"/>
        <v>48747.978032950574</v>
      </c>
      <c r="L33" s="12" t="str">
        <f t="shared" si="9"/>
        <v> </v>
      </c>
      <c r="M33" s="12">
        <f t="shared" si="9"/>
        <v>55887.89951645242</v>
      </c>
      <c r="N33" s="12">
        <f t="shared" si="9"/>
        <v>58822.538337368846</v>
      </c>
      <c r="O33" s="12" t="str">
        <f t="shared" si="9"/>
        <v> </v>
      </c>
      <c r="P33" s="19" t="str">
        <f t="shared" si="9"/>
        <v> </v>
      </c>
      <c r="Q33" s="27">
        <f t="shared" si="9"/>
        <v>54737.888030364644</v>
      </c>
      <c r="R33" s="23">
        <f t="shared" si="9"/>
        <v>54428.55509994142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3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11806</v>
      </c>
      <c r="E49" s="53">
        <f aca="true" t="shared" si="15" ref="E49:I50">E4+E7+E10+E13+E16+E19+E22+E25+E28+E31+E34+E40+E43+E46+E37</f>
        <v>27018</v>
      </c>
      <c r="F49" s="14">
        <f t="shared" si="15"/>
        <v>69102</v>
      </c>
      <c r="G49" s="14">
        <f t="shared" si="15"/>
        <v>42975</v>
      </c>
      <c r="H49" s="14">
        <f t="shared" si="15"/>
        <v>44909</v>
      </c>
      <c r="I49" s="21">
        <f t="shared" si="15"/>
        <v>40228</v>
      </c>
      <c r="J49" s="29">
        <f>SUM(D49:I49)</f>
        <v>236038</v>
      </c>
      <c r="K49" s="25">
        <f aca="true" t="shared" si="16" ref="K49:P50">K4+K7+K10+K13+K16+K19+K22+K25+K28+K31+K34+K40+K43+K46+K37</f>
        <v>29485</v>
      </c>
      <c r="L49" s="14">
        <f t="shared" si="16"/>
        <v>18040</v>
      </c>
      <c r="M49" s="14">
        <f t="shared" si="16"/>
        <v>43659</v>
      </c>
      <c r="N49" s="14">
        <f t="shared" si="16"/>
        <v>21609</v>
      </c>
      <c r="O49" s="53">
        <f t="shared" si="16"/>
        <v>0</v>
      </c>
      <c r="P49" s="55">
        <f t="shared" si="16"/>
        <v>0</v>
      </c>
      <c r="Q49" s="29">
        <f>SUM(K49:P49)</f>
        <v>112793</v>
      </c>
      <c r="R49" s="25">
        <f>J49+Q49</f>
        <v>348831</v>
      </c>
    </row>
    <row r="50" spans="1:18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682727</v>
      </c>
      <c r="E50" s="54">
        <f t="shared" si="15"/>
        <v>1656377</v>
      </c>
      <c r="F50" s="13">
        <f t="shared" si="15"/>
        <v>3674102</v>
      </c>
      <c r="G50" s="13">
        <f t="shared" si="15"/>
        <v>1997823</v>
      </c>
      <c r="H50" s="13">
        <f t="shared" si="15"/>
        <v>2008881</v>
      </c>
      <c r="I50" s="20">
        <f t="shared" si="15"/>
        <v>1772778</v>
      </c>
      <c r="J50" s="28">
        <f>SUM(D50:I50)</f>
        <v>11792688</v>
      </c>
      <c r="K50" s="24">
        <f t="shared" si="16"/>
        <v>1389350</v>
      </c>
      <c r="L50" s="13">
        <f t="shared" si="16"/>
        <v>908190</v>
      </c>
      <c r="M50" s="13">
        <f t="shared" si="16"/>
        <v>2370476</v>
      </c>
      <c r="N50" s="13">
        <f t="shared" si="16"/>
        <v>1256516</v>
      </c>
      <c r="O50" s="56">
        <f t="shared" si="16"/>
        <v>0</v>
      </c>
      <c r="P50" s="57">
        <f t="shared" si="16"/>
        <v>0</v>
      </c>
      <c r="Q50" s="28">
        <f>SUM(K50:P50)</f>
        <v>5924532</v>
      </c>
      <c r="R50" s="24">
        <f>J50+Q50</f>
        <v>17717220</v>
      </c>
    </row>
    <row r="51" spans="1:18" ht="16.5" customHeight="1" thickBot="1">
      <c r="A51" s="166"/>
      <c r="B51" s="113" t="s">
        <v>18</v>
      </c>
      <c r="C51" s="113" t="s">
        <v>3</v>
      </c>
      <c r="D51" s="37">
        <f>IF(OR(D49=0,D50=0)," ",D50/D49*1000)</f>
        <v>57828.815856344234</v>
      </c>
      <c r="E51" s="12">
        <f>IF(OR(E49=0,E50=0)," ",E50/E49*1000)</f>
        <v>61306.42534606559</v>
      </c>
      <c r="F51" s="12">
        <f aca="true" t="shared" si="17" ref="F51:Q51">IF(OR(F49=0,F50=0)," ",(F50/F49)*1000)</f>
        <v>53169.257040317214</v>
      </c>
      <c r="G51" s="12">
        <f t="shared" si="17"/>
        <v>46488.02792321117</v>
      </c>
      <c r="H51" s="12">
        <f t="shared" si="17"/>
        <v>44732.258567325036</v>
      </c>
      <c r="I51" s="19">
        <f t="shared" si="17"/>
        <v>44068.26091279706</v>
      </c>
      <c r="J51" s="27">
        <f t="shared" si="17"/>
        <v>49960.972385802284</v>
      </c>
      <c r="K51" s="23">
        <f t="shared" si="17"/>
        <v>47120.5697812447</v>
      </c>
      <c r="L51" s="12">
        <f t="shared" si="17"/>
        <v>50343.126385809315</v>
      </c>
      <c r="M51" s="12">
        <f t="shared" si="17"/>
        <v>54295.242676195056</v>
      </c>
      <c r="N51" s="12">
        <f t="shared" si="17"/>
        <v>58147.808783377295</v>
      </c>
      <c r="O51" s="12" t="str">
        <f>IF(OR(O49=0,O50=0)," ",O50/O49*1000)</f>
        <v> </v>
      </c>
      <c r="P51" s="47" t="str">
        <f>IF(OR(P49=0,P50=0)," ",P50/P49*1000)</f>
        <v> </v>
      </c>
      <c r="Q51" s="27">
        <f t="shared" si="17"/>
        <v>52525.70638248827</v>
      </c>
      <c r="R51" s="23">
        <f>IF(OR(R49=0,R50=0)," ",(R50/R49)*1000)</f>
        <v>50790.26806677159</v>
      </c>
    </row>
    <row r="52" spans="1:18" ht="15" thickBot="1">
      <c r="A52" s="168" t="s">
        <v>13</v>
      </c>
      <c r="B52" s="169"/>
      <c r="C52" s="170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0</v>
      </c>
      <c r="P52" s="33">
        <f>'総合計'!P52</f>
        <v>0</v>
      </c>
      <c r="Q52" s="34">
        <f>'総合計'!Q52</f>
        <v>108.78644547812314</v>
      </c>
      <c r="R52" s="36">
        <f>'総合計'!R52</f>
        <v>108.79492505229878</v>
      </c>
    </row>
    <row r="53" spans="1:18" ht="14.25">
      <c r="A53" s="111" t="str">
        <f>'総合計'!A62</f>
        <v>※4～11月は確報値、12～1月は速報値。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34:A36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43888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9886</v>
      </c>
      <c r="L4" s="11">
        <f>'P一般'!L4+'P原料'!L4</f>
        <v>0</v>
      </c>
      <c r="M4" s="11">
        <f>'P一般'!M4+'P原料'!M4</f>
        <v>11884</v>
      </c>
      <c r="N4" s="11">
        <f>'P一般'!N4+'P原料'!N4</f>
        <v>9911</v>
      </c>
      <c r="O4" s="11">
        <f>'P一般'!O4+'P原料'!O4</f>
        <v>0</v>
      </c>
      <c r="P4" s="18">
        <f>'P一般'!P4+'P原料'!P4</f>
        <v>0</v>
      </c>
      <c r="Q4" s="30">
        <f>SUM(K4:P4)</f>
        <v>31681</v>
      </c>
      <c r="R4" s="22">
        <f>J4+Q4</f>
        <v>31681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401258</v>
      </c>
      <c r="L5" s="11">
        <f>'P一般'!L5+'P原料'!L5</f>
        <v>0</v>
      </c>
      <c r="M5" s="11">
        <f>'P一般'!M5+'P原料'!M5</f>
        <v>642060</v>
      </c>
      <c r="N5" s="11">
        <f>'P一般'!N5+'P原料'!N5</f>
        <v>692055</v>
      </c>
      <c r="O5" s="11">
        <f>'P一般'!O5+'P原料'!O5</f>
        <v>0</v>
      </c>
      <c r="P5" s="18">
        <f>'P一般'!P5+'P原料'!P5</f>
        <v>0</v>
      </c>
      <c r="Q5" s="26">
        <f>SUM(K5:P5)</f>
        <v>1735373</v>
      </c>
      <c r="R5" s="22">
        <f>J5+Q5</f>
        <v>1735373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>
        <f t="shared" si="0"/>
        <v>40588.50900262998</v>
      </c>
      <c r="L6" s="12" t="str">
        <f t="shared" si="0"/>
        <v> </v>
      </c>
      <c r="M6" s="12">
        <f t="shared" si="0"/>
        <v>54027.263547627066</v>
      </c>
      <c r="N6" s="12">
        <f t="shared" si="0"/>
        <v>69826.95994349713</v>
      </c>
      <c r="O6" s="12" t="str">
        <f t="shared" si="0"/>
        <v> </v>
      </c>
      <c r="P6" s="19" t="str">
        <f t="shared" si="0"/>
        <v> </v>
      </c>
      <c r="Q6" s="27">
        <f t="shared" si="0"/>
        <v>54776.45907641804</v>
      </c>
      <c r="R6" s="23">
        <f t="shared" si="0"/>
        <v>54776.45907641804</v>
      </c>
      <c r="S6" s="9">
        <f>IF(S4=0,"",(S5/S4)*1000)</f>
      </c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'P一般'!D7+'P原料'!D7</f>
        <v>57270</v>
      </c>
      <c r="E7" s="11">
        <f>'P一般'!E7+'P原料'!E7</f>
        <v>57698</v>
      </c>
      <c r="F7" s="11">
        <f>'P一般'!F7+'P原料'!F7</f>
        <v>18985</v>
      </c>
      <c r="G7" s="11">
        <f>'P一般'!G7+'P原料'!G7</f>
        <v>0</v>
      </c>
      <c r="H7" s="11">
        <f>'P一般'!H7+'P原料'!H7</f>
        <v>0</v>
      </c>
      <c r="I7" s="18">
        <f>'P一般'!I7+'P原料'!I7</f>
        <v>0</v>
      </c>
      <c r="J7" s="30">
        <f>SUM(D7:I7)</f>
        <v>133953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8899</v>
      </c>
      <c r="O7" s="11">
        <f>'P一般'!O7+'P原料'!O7</f>
        <v>0</v>
      </c>
      <c r="P7" s="18">
        <f>'P一般'!P7+'P原料'!P7</f>
        <v>0</v>
      </c>
      <c r="Q7" s="30">
        <f>SUM(K7:P7)</f>
        <v>8899</v>
      </c>
      <c r="R7" s="22">
        <f>J7+Q7</f>
        <v>142852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'P一般'!D8+'P原料'!D8</f>
        <v>3498167</v>
      </c>
      <c r="E8" s="11">
        <f>'P一般'!E8+'P原料'!E8</f>
        <v>3628267</v>
      </c>
      <c r="F8" s="11">
        <f>'P一般'!F8+'P原料'!F8</f>
        <v>1047904</v>
      </c>
      <c r="G8" s="11">
        <f>'P一般'!G8+'P原料'!G8</f>
        <v>0</v>
      </c>
      <c r="H8" s="11">
        <f>'P一般'!H8+'P原料'!H8</f>
        <v>0</v>
      </c>
      <c r="I8" s="18">
        <f>'P一般'!I8+'P原料'!I8</f>
        <v>0</v>
      </c>
      <c r="J8" s="26">
        <f>SUM(D8:I8)</f>
        <v>8174338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609197</v>
      </c>
      <c r="O8" s="11">
        <f>'P一般'!O8+'P原料'!O8</f>
        <v>0</v>
      </c>
      <c r="P8" s="18">
        <f>'P一般'!P8+'P原料'!P8</f>
        <v>0</v>
      </c>
      <c r="Q8" s="26">
        <f>SUM(K8:P8)</f>
        <v>609197</v>
      </c>
      <c r="R8" s="22">
        <f>J8+Q8</f>
        <v>8783535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>
        <f>IF(OR(D7=0,D8=0)," ",(D8/D7)*1000)</f>
        <v>61082.01501658809</v>
      </c>
      <c r="E9" s="12">
        <f aca="true" t="shared" si="1" ref="E9:R9">IF(OR(E7=0,E8=0)," ",(E8/E7)*1000)</f>
        <v>62883.75680266214</v>
      </c>
      <c r="F9" s="12">
        <f t="shared" si="1"/>
        <v>55196.4182249144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61023.92630250909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>
        <f t="shared" si="1"/>
        <v>68456.79289807843</v>
      </c>
      <c r="O9" s="12" t="str">
        <f t="shared" si="1"/>
        <v> </v>
      </c>
      <c r="P9" s="19" t="str">
        <f t="shared" si="1"/>
        <v> </v>
      </c>
      <c r="Q9" s="27">
        <f t="shared" si="1"/>
        <v>68456.79289807843</v>
      </c>
      <c r="R9" s="23">
        <f t="shared" si="1"/>
        <v>61486.958530507094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'P一般'!D10+'P原料'!D10</f>
        <v>0</v>
      </c>
      <c r="E10" s="11">
        <f>'P一般'!E10+'P原料'!E10</f>
        <v>45025</v>
      </c>
      <c r="F10" s="11">
        <f>'P一般'!F10+'P原料'!F10</f>
        <v>39732</v>
      </c>
      <c r="G10" s="11">
        <f>'P一般'!G10+'P原料'!G10</f>
        <v>4003</v>
      </c>
      <c r="H10" s="11">
        <f>'P一般'!H10+'P原料'!H10</f>
        <v>22612</v>
      </c>
      <c r="I10" s="18">
        <f>'P一般'!I10+'P原料'!I10</f>
        <v>0</v>
      </c>
      <c r="J10" s="30">
        <f>SUM(D10:I10)</f>
        <v>111372</v>
      </c>
      <c r="K10" s="22">
        <f>'P一般'!K10+'P原料'!K10</f>
        <v>0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353</v>
      </c>
      <c r="O10" s="11">
        <f>'P一般'!O10+'P原料'!O10</f>
        <v>0</v>
      </c>
      <c r="P10" s="18">
        <f>'P一般'!P10+'P原料'!P10</f>
        <v>0</v>
      </c>
      <c r="Q10" s="30">
        <f>SUM(K10:P10)</f>
        <v>353</v>
      </c>
      <c r="R10" s="22">
        <f>J10+Q10</f>
        <v>111725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'P一般'!D11+'P原料'!D11</f>
        <v>0</v>
      </c>
      <c r="E11" s="11">
        <f>'P一般'!E11+'P原料'!E11</f>
        <v>2723630</v>
      </c>
      <c r="F11" s="11">
        <f>'P一般'!F11+'P原料'!F11</f>
        <v>2399956</v>
      </c>
      <c r="G11" s="11">
        <f>'P一般'!G11+'P原料'!G11</f>
        <v>244327</v>
      </c>
      <c r="H11" s="11">
        <f>'P一般'!H11+'P原料'!H11</f>
        <v>986890</v>
      </c>
      <c r="I11" s="18">
        <f>'P一般'!I11+'P原料'!I11</f>
        <v>0</v>
      </c>
      <c r="J11" s="26">
        <f>SUM(D11:I11)</f>
        <v>6354803</v>
      </c>
      <c r="K11" s="22">
        <f>'P一般'!K11+'P原料'!K11</f>
        <v>0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15444</v>
      </c>
      <c r="O11" s="11">
        <f>'P一般'!O11+'P原料'!O11</f>
        <v>0</v>
      </c>
      <c r="P11" s="18">
        <f>'P一般'!P11+'P原料'!P11</f>
        <v>0</v>
      </c>
      <c r="Q11" s="26">
        <f>SUM(K11:P11)</f>
        <v>15444</v>
      </c>
      <c r="R11" s="22">
        <f>J11+Q11</f>
        <v>6370247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60491.50471960022</v>
      </c>
      <c r="F12" s="12">
        <f t="shared" si="2"/>
        <v>60403.604147790196</v>
      </c>
      <c r="G12" s="12">
        <f t="shared" si="2"/>
        <v>61035.97302023483</v>
      </c>
      <c r="H12" s="12">
        <f t="shared" si="2"/>
        <v>43644.52503095701</v>
      </c>
      <c r="I12" s="19" t="str">
        <f t="shared" si="2"/>
        <v> </v>
      </c>
      <c r="J12" s="27">
        <f t="shared" si="2"/>
        <v>57059.25187659376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>
        <f t="shared" si="2"/>
        <v>43750.70821529745</v>
      </c>
      <c r="O12" s="12" t="str">
        <f t="shared" si="2"/>
        <v> </v>
      </c>
      <c r="P12" s="19" t="str">
        <f t="shared" si="2"/>
        <v> </v>
      </c>
      <c r="Q12" s="27">
        <f t="shared" si="2"/>
        <v>43750.70821529745</v>
      </c>
      <c r="R12" s="23">
        <f t="shared" si="2"/>
        <v>57017.20295368091</v>
      </c>
      <c r="S12" s="9">
        <f>IF(S10=0,"",(S11/S10)*1000)</f>
      </c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'P一般'!D13+'P原料'!D13</f>
        <v>24695</v>
      </c>
      <c r="E13" s="11">
        <f>'P一般'!E13+'P原料'!E13</f>
        <v>82036</v>
      </c>
      <c r="F13" s="11">
        <f>'P一般'!F13+'P原料'!F13</f>
        <v>2998</v>
      </c>
      <c r="G13" s="11">
        <f>'P一般'!G13+'P原料'!G13</f>
        <v>28567</v>
      </c>
      <c r="H13" s="11">
        <f>'P一般'!H13+'P原料'!H13</f>
        <v>30548</v>
      </c>
      <c r="I13" s="18">
        <f>'P一般'!I13+'P原料'!I13</f>
        <v>24713</v>
      </c>
      <c r="J13" s="30">
        <f>SUM(D13:I13)</f>
        <v>193557</v>
      </c>
      <c r="K13" s="22">
        <f>'P一般'!K13+'P原料'!K13</f>
        <v>10005</v>
      </c>
      <c r="L13" s="11">
        <f>'P一般'!L13+'P原料'!L13</f>
        <v>33042</v>
      </c>
      <c r="M13" s="11">
        <f>'P一般'!M13+'P原料'!M13</f>
        <v>54946</v>
      </c>
      <c r="N13" s="11">
        <f>'P一般'!N13+'P原料'!N13</f>
        <v>7727</v>
      </c>
      <c r="O13" s="11">
        <f>'P一般'!O13+'P原料'!O13</f>
        <v>0</v>
      </c>
      <c r="P13" s="18">
        <f>'P一般'!P13+'P原料'!P13</f>
        <v>0</v>
      </c>
      <c r="Q13" s="30">
        <f>SUM(K13:P13)</f>
        <v>105720</v>
      </c>
      <c r="R13" s="22">
        <f>J13+Q13</f>
        <v>299277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'P一般'!D14+'P原料'!D14</f>
        <v>1435437</v>
      </c>
      <c r="E14" s="11">
        <f>'P一般'!E14+'P原料'!E14</f>
        <v>4666910</v>
      </c>
      <c r="F14" s="11">
        <f>'P一般'!F14+'P原料'!F14</f>
        <v>182484</v>
      </c>
      <c r="G14" s="11">
        <f>'P一般'!G14+'P原料'!G14</f>
        <v>1481194</v>
      </c>
      <c r="H14" s="11">
        <f>'P一般'!H14+'P原料'!H14</f>
        <v>1371158</v>
      </c>
      <c r="I14" s="18">
        <f>'P一般'!I14+'P原料'!I14</f>
        <v>1076105</v>
      </c>
      <c r="J14" s="26">
        <f>SUM(D14:I14)</f>
        <v>10213288</v>
      </c>
      <c r="K14" s="22">
        <f>'P一般'!K14+'P原料'!K14</f>
        <v>489363</v>
      </c>
      <c r="L14" s="11">
        <f>'P一般'!L14+'P原料'!L14</f>
        <v>1656029</v>
      </c>
      <c r="M14" s="11">
        <f>'P一般'!M14+'P原料'!M14</f>
        <v>2796975</v>
      </c>
      <c r="N14" s="11">
        <f>'P一般'!N14+'P原料'!N14</f>
        <v>365415</v>
      </c>
      <c r="O14" s="11">
        <f>'P一般'!O14+'P原料'!O14</f>
        <v>0</v>
      </c>
      <c r="P14" s="18">
        <f>'P一般'!P14+'P原料'!P14</f>
        <v>0</v>
      </c>
      <c r="Q14" s="26">
        <f>SUM(K14:P14)</f>
        <v>5307782</v>
      </c>
      <c r="R14" s="22">
        <f>J14+Q14</f>
        <v>15521070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>
        <f>IF(OR(D13=0,D14=0)," ",(D14/D13)*1000)</f>
        <v>58126.62482283863</v>
      </c>
      <c r="E15" s="12">
        <f aca="true" t="shared" si="3" ref="E15:R15">IF(OR(E13=0,E14=0)," ",(E14/E13)*1000)</f>
        <v>56888.56111950851</v>
      </c>
      <c r="F15" s="12">
        <f t="shared" si="3"/>
        <v>60868.5790527018</v>
      </c>
      <c r="G15" s="12">
        <f t="shared" si="3"/>
        <v>51849.82672314209</v>
      </c>
      <c r="H15" s="12">
        <f t="shared" si="3"/>
        <v>44885.360743747544</v>
      </c>
      <c r="I15" s="19">
        <f t="shared" si="3"/>
        <v>43544.08610852587</v>
      </c>
      <c r="J15" s="27">
        <f t="shared" si="3"/>
        <v>52766.306566024476</v>
      </c>
      <c r="K15" s="23">
        <f t="shared" si="3"/>
        <v>48911.844077961025</v>
      </c>
      <c r="L15" s="12">
        <f t="shared" si="3"/>
        <v>50118.90926699353</v>
      </c>
      <c r="M15" s="12">
        <f t="shared" si="3"/>
        <v>50904.06945000546</v>
      </c>
      <c r="N15" s="12">
        <f t="shared" si="3"/>
        <v>47290.66908243821</v>
      </c>
      <c r="O15" s="12" t="str">
        <f t="shared" si="3"/>
        <v> </v>
      </c>
      <c r="P15" s="19" t="str">
        <f t="shared" si="3"/>
        <v> </v>
      </c>
      <c r="Q15" s="27">
        <f t="shared" si="3"/>
        <v>50206.034808929246</v>
      </c>
      <c r="R15" s="23">
        <f t="shared" si="3"/>
        <v>51861.88714802675</v>
      </c>
      <c r="S15" s="7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'P一般'!D16+'P原料'!D16</f>
        <v>24983</v>
      </c>
      <c r="E16" s="11">
        <f>'P一般'!E16+'P原料'!E16</f>
        <v>22408</v>
      </c>
      <c r="F16" s="11">
        <f>'P一般'!F16+'P原料'!F16</f>
        <v>0</v>
      </c>
      <c r="G16" s="11">
        <f>'P一般'!G16+'P原料'!G16</f>
        <v>22520</v>
      </c>
      <c r="H16" s="11">
        <f>'P一般'!H16+'P原料'!H16</f>
        <v>60419</v>
      </c>
      <c r="I16" s="18">
        <f>'P一般'!I16+'P原料'!I16</f>
        <v>22864</v>
      </c>
      <c r="J16" s="30">
        <f>SUM(D16:I16)</f>
        <v>153194</v>
      </c>
      <c r="K16" s="22">
        <f>'P一般'!K16+'P原料'!K16</f>
        <v>48624</v>
      </c>
      <c r="L16" s="11">
        <f>'P一般'!L16+'P原料'!L16</f>
        <v>19141</v>
      </c>
      <c r="M16" s="11">
        <f>'P一般'!M16+'P原料'!M16</f>
        <v>55011</v>
      </c>
      <c r="N16" s="11">
        <f>'P一般'!N16+'P原料'!N16</f>
        <v>66531</v>
      </c>
      <c r="O16" s="11">
        <f>'P一般'!O16+'P原料'!O16</f>
        <v>0</v>
      </c>
      <c r="P16" s="18">
        <f>'P一般'!P16+'P原料'!P16</f>
        <v>0</v>
      </c>
      <c r="Q16" s="30">
        <f>SUM(K16:P16)</f>
        <v>189307</v>
      </c>
      <c r="R16" s="22">
        <f>J16+Q16</f>
        <v>342501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'P一般'!D17+'P原料'!D17</f>
        <v>1457581</v>
      </c>
      <c r="E17" s="11">
        <f>'P一般'!E17+'P原料'!E17</f>
        <v>1170415</v>
      </c>
      <c r="F17" s="11">
        <f>'P一般'!F17+'P原料'!F17</f>
        <v>0</v>
      </c>
      <c r="G17" s="11">
        <f>'P一般'!G17+'P原料'!G17</f>
        <v>1360805</v>
      </c>
      <c r="H17" s="11">
        <f>'P一般'!H17+'P原料'!H17</f>
        <v>2681482</v>
      </c>
      <c r="I17" s="18">
        <f>'P一般'!I17+'P原料'!I17</f>
        <v>847017</v>
      </c>
      <c r="J17" s="26">
        <f>SUM(D17:I17)</f>
        <v>7517300</v>
      </c>
      <c r="K17" s="22">
        <f>'P一般'!K17+'P原料'!K17</f>
        <v>2188677</v>
      </c>
      <c r="L17" s="11">
        <f>'P一般'!L17+'P原料'!L17</f>
        <v>715784</v>
      </c>
      <c r="M17" s="11">
        <f>'P一般'!M17+'P原料'!M17</f>
        <v>2817568</v>
      </c>
      <c r="N17" s="11">
        <f>'P一般'!N17+'P原料'!N17</f>
        <v>3692467</v>
      </c>
      <c r="O17" s="11">
        <f>'P一般'!O17+'P原料'!O17</f>
        <v>0</v>
      </c>
      <c r="P17" s="18">
        <f>'P一般'!P17+'P原料'!P17</f>
        <v>0</v>
      </c>
      <c r="Q17" s="26">
        <f>SUM(K17:P17)</f>
        <v>9414496</v>
      </c>
      <c r="R17" s="22">
        <f>J17+Q17</f>
        <v>16931796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58342.91318096305</v>
      </c>
      <c r="E18" s="12">
        <f aca="true" t="shared" si="4" ref="E18:R18">IF(OR(E16=0,E17=0)," ",(E17/E16)*1000)</f>
        <v>52232.01535166012</v>
      </c>
      <c r="F18" s="12" t="str">
        <f t="shared" si="4"/>
        <v> </v>
      </c>
      <c r="G18" s="12">
        <f t="shared" si="4"/>
        <v>60426.50976909414</v>
      </c>
      <c r="H18" s="12">
        <f t="shared" si="4"/>
        <v>44381.43630314967</v>
      </c>
      <c r="I18" s="19">
        <f t="shared" si="4"/>
        <v>37045.879986004205</v>
      </c>
      <c r="J18" s="27">
        <f t="shared" si="4"/>
        <v>49070.45967857749</v>
      </c>
      <c r="K18" s="23">
        <f t="shared" si="4"/>
        <v>45012.27788746298</v>
      </c>
      <c r="L18" s="12">
        <f t="shared" si="4"/>
        <v>37395.329397628135</v>
      </c>
      <c r="M18" s="12">
        <f t="shared" si="4"/>
        <v>51218.26543782153</v>
      </c>
      <c r="N18" s="12">
        <f t="shared" si="4"/>
        <v>55499.94739294464</v>
      </c>
      <c r="O18" s="12" t="str">
        <f t="shared" si="4"/>
        <v> </v>
      </c>
      <c r="P18" s="19" t="str">
        <f t="shared" si="4"/>
        <v> </v>
      </c>
      <c r="Q18" s="27">
        <f t="shared" si="4"/>
        <v>49731.36756696794</v>
      </c>
      <c r="R18" s="23">
        <f t="shared" si="4"/>
        <v>49435.75639195214</v>
      </c>
      <c r="S18" s="7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18085</v>
      </c>
      <c r="J19" s="30">
        <f>SUM(D19:I19)</f>
        <v>18085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18085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818436</v>
      </c>
      <c r="J20" s="26">
        <f>SUM(D20:I20)</f>
        <v>818436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818436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45254.96267625104</v>
      </c>
      <c r="J21" s="27">
        <f t="shared" si="5"/>
        <v>45254.96267625104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45254.96267625104</v>
      </c>
      <c r="S21" s="7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'P一般'!D31+'P原料'!D31</f>
        <v>526684</v>
      </c>
      <c r="E31" s="11">
        <f>'P一般'!E31+'P原料'!E31</f>
        <v>566425</v>
      </c>
      <c r="F31" s="11">
        <f>'P一般'!F31+'P原料'!F31</f>
        <v>583707</v>
      </c>
      <c r="G31" s="11">
        <f>'P一般'!G31+'P原料'!G31</f>
        <v>560400</v>
      </c>
      <c r="H31" s="11">
        <f>'P一般'!H31+'P原料'!H31</f>
        <v>594982</v>
      </c>
      <c r="I31" s="18">
        <f>'P一般'!I31+'P原料'!I31</f>
        <v>540712</v>
      </c>
      <c r="J31" s="30">
        <f>SUM(D31:I31)</f>
        <v>3372910</v>
      </c>
      <c r="K31" s="22">
        <f>'P一般'!K31+'P原料'!K31</f>
        <v>404964</v>
      </c>
      <c r="L31" s="11">
        <f>'P一般'!L31+'P原料'!L31</f>
        <v>562099</v>
      </c>
      <c r="M31" s="11">
        <f>'P一般'!M31+'P原料'!M31</f>
        <v>734964</v>
      </c>
      <c r="N31" s="11">
        <f>'P一般'!N31+'P原料'!N31</f>
        <v>651297</v>
      </c>
      <c r="O31" s="11">
        <f>'P一般'!O31+'P原料'!O31</f>
        <v>0</v>
      </c>
      <c r="P31" s="18">
        <f>'P一般'!P31+'P原料'!P31</f>
        <v>0</v>
      </c>
      <c r="Q31" s="30">
        <f>SUM(K31:P31)</f>
        <v>2353324</v>
      </c>
      <c r="R31" s="22">
        <f>J31+Q31</f>
        <v>5726234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'P一般'!D32+'P原料'!D32</f>
        <v>29814358</v>
      </c>
      <c r="E32" s="11">
        <f>'P一般'!E32+'P原料'!E32</f>
        <v>32971459</v>
      </c>
      <c r="F32" s="11">
        <f>'P一般'!F32+'P原料'!F32</f>
        <v>30304048</v>
      </c>
      <c r="G32" s="11">
        <f>'P一般'!G32+'P原料'!G32</f>
        <v>26859620</v>
      </c>
      <c r="H32" s="11">
        <f>'P一般'!H32+'P原料'!H32</f>
        <v>25120577</v>
      </c>
      <c r="I32" s="18">
        <f>'P一般'!I32+'P原料'!I32</f>
        <v>22100162</v>
      </c>
      <c r="J32" s="26">
        <f>SUM(D32:I32)</f>
        <v>167170224</v>
      </c>
      <c r="K32" s="22">
        <f>'P一般'!K32+'P原料'!K32</f>
        <v>17481606</v>
      </c>
      <c r="L32" s="11">
        <f>'P一般'!L32+'P原料'!L32</f>
        <v>25732187</v>
      </c>
      <c r="M32" s="11">
        <f>'P一般'!M32+'P原料'!M32</f>
        <v>37132603</v>
      </c>
      <c r="N32" s="11">
        <f>'P一般'!N32+'P原料'!N32</f>
        <v>35566401</v>
      </c>
      <c r="O32" s="11">
        <f>'P一般'!O32+'P原料'!O32</f>
        <v>0</v>
      </c>
      <c r="P32" s="18">
        <f>'P一般'!P32+'P原料'!P32</f>
        <v>0</v>
      </c>
      <c r="Q32" s="26">
        <f>SUM(K32:P32)</f>
        <v>115912797</v>
      </c>
      <c r="R32" s="22">
        <f>J32+Q32</f>
        <v>283083021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56607.6774688428</v>
      </c>
      <c r="E33" s="12">
        <f aca="true" t="shared" si="9" ref="E33:R33">IF(OR(E31=0,E32=0)," ",(E32/E31)*1000)</f>
        <v>58209.75239440349</v>
      </c>
      <c r="F33" s="12">
        <f t="shared" si="9"/>
        <v>51916.540319029926</v>
      </c>
      <c r="G33" s="12">
        <f t="shared" si="9"/>
        <v>47929.37187723055</v>
      </c>
      <c r="H33" s="12">
        <f t="shared" si="9"/>
        <v>42220.734408772034</v>
      </c>
      <c r="I33" s="19">
        <f t="shared" si="9"/>
        <v>40872.33499533948</v>
      </c>
      <c r="J33" s="27">
        <f t="shared" si="9"/>
        <v>49562.61032758064</v>
      </c>
      <c r="K33" s="23">
        <f t="shared" si="9"/>
        <v>43168.29644116514</v>
      </c>
      <c r="L33" s="12">
        <f t="shared" si="9"/>
        <v>45778.74538115172</v>
      </c>
      <c r="M33" s="12">
        <f t="shared" si="9"/>
        <v>50523.02289635955</v>
      </c>
      <c r="N33" s="12">
        <f t="shared" si="9"/>
        <v>54608.57488979682</v>
      </c>
      <c r="O33" s="12" t="str">
        <f t="shared" si="9"/>
        <v> </v>
      </c>
      <c r="P33" s="19" t="str">
        <f t="shared" si="9"/>
        <v> </v>
      </c>
      <c r="Q33" s="27">
        <f t="shared" si="9"/>
        <v>49254.92494871085</v>
      </c>
      <c r="R33" s="23">
        <f t="shared" si="9"/>
        <v>49436.160135963706</v>
      </c>
      <c r="S33" s="7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'P一般'!D34+'P原料'!D34</f>
        <v>0</v>
      </c>
      <c r="E34" s="11">
        <f>'P一般'!E34+'P原料'!E34</f>
        <v>0</v>
      </c>
      <c r="F34" s="11">
        <f>'P一般'!F34+'P原料'!F34</f>
        <v>20975</v>
      </c>
      <c r="G34" s="11">
        <f>'P一般'!G34+'P原料'!G34</f>
        <v>17391</v>
      </c>
      <c r="H34" s="11">
        <f>'P一般'!H34+'P原料'!H34</f>
        <v>94940</v>
      </c>
      <c r="I34" s="18">
        <f>'P一般'!I34+'P原料'!I34</f>
        <v>41951</v>
      </c>
      <c r="J34" s="30">
        <f>SUM(D34:I34)</f>
        <v>175257</v>
      </c>
      <c r="K34" s="22">
        <f>'P一般'!K34+'P原料'!K34</f>
        <v>30208</v>
      </c>
      <c r="L34" s="11">
        <f>'P一般'!L34+'P原料'!L34</f>
        <v>28031</v>
      </c>
      <c r="M34" s="11">
        <f>'P一般'!M34+'P原料'!M34</f>
        <v>58200</v>
      </c>
      <c r="N34" s="11">
        <f>'P一般'!N34+'P原料'!N34</f>
        <v>43771</v>
      </c>
      <c r="O34" s="11">
        <f>'P一般'!O34+'P原料'!O34</f>
        <v>0</v>
      </c>
      <c r="P34" s="18">
        <f>'P一般'!P34+'P原料'!P34</f>
        <v>0</v>
      </c>
      <c r="Q34" s="30">
        <f>SUM(K34:P34)</f>
        <v>160210</v>
      </c>
      <c r="R34" s="22">
        <f>J34+Q34</f>
        <v>335467</v>
      </c>
      <c r="S34" s="7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'P一般'!D35+'P原料'!D35</f>
        <v>0</v>
      </c>
      <c r="E35" s="11">
        <f>'P一般'!E35+'P原料'!E35</f>
        <v>0</v>
      </c>
      <c r="F35" s="11">
        <f>'P一般'!F35+'P原料'!F35</f>
        <v>1018848</v>
      </c>
      <c r="G35" s="11">
        <f>'P一般'!G35+'P原料'!G35</f>
        <v>795518</v>
      </c>
      <c r="H35" s="11">
        <f>'P一般'!H35+'P原料'!H35</f>
        <v>3925094</v>
      </c>
      <c r="I35" s="18">
        <f>'P一般'!I35+'P原料'!I35</f>
        <v>1639694</v>
      </c>
      <c r="J35" s="26">
        <f>SUM(D35:I35)</f>
        <v>7379154</v>
      </c>
      <c r="K35" s="22">
        <f>'P一般'!K35+'P原料'!K35</f>
        <v>1284190</v>
      </c>
      <c r="L35" s="11">
        <f>'P一般'!L35+'P原料'!L35</f>
        <v>1223419</v>
      </c>
      <c r="M35" s="11">
        <f>'P一般'!M35+'P原料'!M35</f>
        <v>2869307</v>
      </c>
      <c r="N35" s="11">
        <f>'P一般'!N35+'P原料'!N35</f>
        <v>2493987</v>
      </c>
      <c r="O35" s="11">
        <f>'P一般'!O35+'P原料'!O35</f>
        <v>0</v>
      </c>
      <c r="P35" s="18">
        <f>'P一般'!P35+'P原料'!P35</f>
        <v>0</v>
      </c>
      <c r="Q35" s="26">
        <f>SUM(K35:P35)</f>
        <v>7870903</v>
      </c>
      <c r="R35" s="22">
        <f>J35+Q35</f>
        <v>15250057</v>
      </c>
      <c r="S35" s="7"/>
    </row>
    <row r="36" spans="1:19" s="6" customFormat="1" ht="16.5" customHeight="1" thickBot="1">
      <c r="A36" s="163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>
        <f t="shared" si="10"/>
        <v>48574.39809296782</v>
      </c>
      <c r="G36" s="12">
        <f t="shared" si="10"/>
        <v>45743.08550399632</v>
      </c>
      <c r="H36" s="12">
        <f t="shared" si="10"/>
        <v>41342.890246471456</v>
      </c>
      <c r="I36" s="19">
        <f t="shared" si="10"/>
        <v>39085.933589187385</v>
      </c>
      <c r="J36" s="27">
        <f t="shared" si="10"/>
        <v>42104.76043752889</v>
      </c>
      <c r="K36" s="23">
        <f t="shared" si="10"/>
        <v>42511.58633474576</v>
      </c>
      <c r="L36" s="12">
        <f t="shared" si="10"/>
        <v>43645.2142271057</v>
      </c>
      <c r="M36" s="12">
        <f t="shared" si="10"/>
        <v>49300.80756013746</v>
      </c>
      <c r="N36" s="12">
        <f t="shared" si="10"/>
        <v>56978.06767037536</v>
      </c>
      <c r="O36" s="12" t="str">
        <f t="shared" si="10"/>
        <v> </v>
      </c>
      <c r="P36" s="19" t="str">
        <f t="shared" si="10"/>
        <v> </v>
      </c>
      <c r="Q36" s="27">
        <f t="shared" si="10"/>
        <v>49128.66238062543</v>
      </c>
      <c r="R36" s="23">
        <f t="shared" si="10"/>
        <v>45459.18674564115</v>
      </c>
      <c r="S36" s="7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'P一般'!D40+'P原料'!D40</f>
        <v>794</v>
      </c>
      <c r="E40" s="11">
        <f>'P一般'!E40+'P原料'!E40</f>
        <v>791</v>
      </c>
      <c r="F40" s="11">
        <f>'P一般'!F40+'P原料'!F40</f>
        <v>747</v>
      </c>
      <c r="G40" s="11">
        <f>'P一般'!G40+'P原料'!G40</f>
        <v>738</v>
      </c>
      <c r="H40" s="11">
        <f>'P一般'!H40+'P原料'!H40</f>
        <v>0</v>
      </c>
      <c r="I40" s="18">
        <f>'P一般'!I40+'P原料'!I40</f>
        <v>0</v>
      </c>
      <c r="J40" s="30">
        <f>SUM(D40:I40)</f>
        <v>3070</v>
      </c>
      <c r="K40" s="22">
        <f>'P一般'!K40+'P原料'!K40</f>
        <v>782</v>
      </c>
      <c r="L40" s="11">
        <f>'P一般'!L40+'P原料'!L40</f>
        <v>1352</v>
      </c>
      <c r="M40" s="11">
        <f>'P一般'!M40+'P原料'!M40</f>
        <v>779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0">
        <f>SUM(K40:P40)</f>
        <v>2913</v>
      </c>
      <c r="R40" s="22">
        <f>J40+Q40</f>
        <v>5983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'P一般'!D41+'P原料'!D41</f>
        <v>51240</v>
      </c>
      <c r="E41" s="11">
        <f>'P一般'!E41+'P原料'!E41</f>
        <v>53494</v>
      </c>
      <c r="F41" s="11">
        <f>'P一般'!F41+'P原料'!F41</f>
        <v>49747</v>
      </c>
      <c r="G41" s="11">
        <f>'P一般'!G41+'P原料'!G41</f>
        <v>41395</v>
      </c>
      <c r="H41" s="11">
        <f>'P一般'!H41+'P原料'!H41</f>
        <v>0</v>
      </c>
      <c r="I41" s="18">
        <f>'P一般'!I41+'P原料'!I41</f>
        <v>0</v>
      </c>
      <c r="J41" s="26">
        <f>SUM(D41:I41)</f>
        <v>195876</v>
      </c>
      <c r="K41" s="22">
        <f>'P一般'!K41+'P原料'!K41</f>
        <v>36858</v>
      </c>
      <c r="L41" s="11">
        <f>'P一般'!L41+'P原料'!L41</f>
        <v>75783</v>
      </c>
      <c r="M41" s="11">
        <f>'P一般'!M41+'P原料'!M41</f>
        <v>44087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156728</v>
      </c>
      <c r="R41" s="22">
        <f>J41+Q41</f>
        <v>352604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>
        <f>IF(OR(D40=0,D41=0)," ",(D41/D40)*1000)</f>
        <v>64534.005037783376</v>
      </c>
      <c r="E42" s="12">
        <f aca="true" t="shared" si="12" ref="E42:R42">IF(OR(E40=0,E41=0)," ",(E41/E40)*1000)</f>
        <v>67628.3185840708</v>
      </c>
      <c r="F42" s="12">
        <f t="shared" si="12"/>
        <v>66595.71619812584</v>
      </c>
      <c r="G42" s="12">
        <f t="shared" si="12"/>
        <v>56090.78590785908</v>
      </c>
      <c r="H42" s="12" t="str">
        <f t="shared" si="12"/>
        <v> </v>
      </c>
      <c r="I42" s="19" t="str">
        <f t="shared" si="12"/>
        <v> </v>
      </c>
      <c r="J42" s="27">
        <f t="shared" si="12"/>
        <v>63803.25732899023</v>
      </c>
      <c r="K42" s="23">
        <f t="shared" si="12"/>
        <v>47132.992327365726</v>
      </c>
      <c r="L42" s="12">
        <f t="shared" si="12"/>
        <v>56052.51479289941</v>
      </c>
      <c r="M42" s="12">
        <f t="shared" si="12"/>
        <v>56594.35173299102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>
        <f t="shared" si="12"/>
        <v>53802.9522828699</v>
      </c>
      <c r="R42" s="23">
        <f t="shared" si="12"/>
        <v>58934.31388935317</v>
      </c>
      <c r="S42" s="7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'P一般'!D43+'P原料'!D43</f>
        <v>2</v>
      </c>
      <c r="E43" s="11">
        <f>'P一般'!E43+'P原料'!E43</f>
        <v>0</v>
      </c>
      <c r="F43" s="11">
        <f>'P一般'!F43+'P原料'!F43</f>
        <v>0</v>
      </c>
      <c r="G43" s="11">
        <f>'P一般'!G43+'P原料'!G43</f>
        <v>4</v>
      </c>
      <c r="H43" s="11">
        <f>'P一般'!H43+'P原料'!H43</f>
        <v>3</v>
      </c>
      <c r="I43" s="18">
        <f>'P一般'!I43+'P原料'!I43</f>
        <v>2</v>
      </c>
      <c r="J43" s="30">
        <f>SUM(D43:I43)</f>
        <v>11</v>
      </c>
      <c r="K43" s="22">
        <f>'P一般'!K43+'P原料'!K43</f>
        <v>2</v>
      </c>
      <c r="L43" s="11">
        <f>'P一般'!L43+'P原料'!L43</f>
        <v>0</v>
      </c>
      <c r="M43" s="11">
        <f>'P一般'!M43+'P原料'!M43</f>
        <v>2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0">
        <f>SUM(K43:P43)</f>
        <v>4</v>
      </c>
      <c r="R43" s="22">
        <f>J43+Q43</f>
        <v>15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'P一般'!D44+'P原料'!D44</f>
        <v>828</v>
      </c>
      <c r="E44" s="11">
        <f>'P一般'!E44+'P原料'!E44</f>
        <v>0</v>
      </c>
      <c r="F44" s="11">
        <f>'P一般'!F44+'P原料'!F44</f>
        <v>0</v>
      </c>
      <c r="G44" s="11">
        <f>'P一般'!G44+'P原料'!G44</f>
        <v>1610</v>
      </c>
      <c r="H44" s="11">
        <f>'P一般'!H44+'P原料'!H44</f>
        <v>1124</v>
      </c>
      <c r="I44" s="18">
        <f>'P一般'!I44+'P原料'!I44</f>
        <v>795</v>
      </c>
      <c r="J44" s="26">
        <f>SUM(D44:I44)</f>
        <v>4357</v>
      </c>
      <c r="K44" s="22">
        <f>'P一般'!K44+'P原料'!K44</f>
        <v>964</v>
      </c>
      <c r="L44" s="11">
        <f>'P一般'!L44+'P原料'!L44</f>
        <v>0</v>
      </c>
      <c r="M44" s="11">
        <f>'P一般'!M44+'P原料'!M44</f>
        <v>817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1781</v>
      </c>
      <c r="R44" s="22">
        <f>J44+Q44</f>
        <v>6138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>
        <f>IF(OR(D43=0,D44=0)," ",(D44/D43)*1000)</f>
        <v>414000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>
        <f t="shared" si="13"/>
        <v>402500</v>
      </c>
      <c r="H45" s="12">
        <f t="shared" si="13"/>
        <v>374666.6666666667</v>
      </c>
      <c r="I45" s="19">
        <f t="shared" si="13"/>
        <v>397500</v>
      </c>
      <c r="J45" s="27">
        <f t="shared" si="13"/>
        <v>396090.90909090906</v>
      </c>
      <c r="K45" s="23">
        <f t="shared" si="13"/>
        <v>482000</v>
      </c>
      <c r="L45" s="12" t="str">
        <f t="shared" si="13"/>
        <v> </v>
      </c>
      <c r="M45" s="12">
        <f t="shared" si="13"/>
        <v>408500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>
        <f t="shared" si="13"/>
        <v>445250</v>
      </c>
      <c r="R45" s="23">
        <f t="shared" si="13"/>
        <v>409200</v>
      </c>
      <c r="S45" s="7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8990</v>
      </c>
      <c r="H46" s="11">
        <f>'P一般'!H46+'P原料'!H46</f>
        <v>2211</v>
      </c>
      <c r="I46" s="18">
        <f>'P一般'!I46+'P原料'!I46</f>
        <v>0</v>
      </c>
      <c r="J46" s="30">
        <f>SUM(D46:I46)</f>
        <v>11201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16428</v>
      </c>
      <c r="O46" s="11">
        <f>'P一般'!O46+'P原料'!O46</f>
        <v>0</v>
      </c>
      <c r="P46" s="18">
        <f>'P一般'!P46+'P原料'!P46</f>
        <v>0</v>
      </c>
      <c r="Q46" s="30">
        <f>SUM(K46:P46)</f>
        <v>16428</v>
      </c>
      <c r="R46" s="22">
        <f>J46+Q46</f>
        <v>27629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457171</v>
      </c>
      <c r="H47" s="11">
        <f>'P一般'!H47+'P原料'!H47</f>
        <v>112851</v>
      </c>
      <c r="I47" s="18">
        <f>'P一般'!I47+'P原料'!I47</f>
        <v>0</v>
      </c>
      <c r="J47" s="26">
        <f>SUM(D47:I47)</f>
        <v>570022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775857</v>
      </c>
      <c r="O47" s="11">
        <f>'P一般'!O47+'P原料'!O47</f>
        <v>0</v>
      </c>
      <c r="P47" s="18">
        <f>'P一般'!P47+'P原料'!P47</f>
        <v>0</v>
      </c>
      <c r="Q47" s="26">
        <f>SUM(K47:P47)</f>
        <v>775857</v>
      </c>
      <c r="R47" s="22">
        <f>J47+Q47</f>
        <v>1345879</v>
      </c>
    </row>
    <row r="48" spans="1:18" ht="16.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50853.28142380423</v>
      </c>
      <c r="H48" s="12">
        <f t="shared" si="14"/>
        <v>51040.70556309362</v>
      </c>
      <c r="I48" s="19" t="str">
        <f t="shared" si="14"/>
        <v> </v>
      </c>
      <c r="J48" s="27">
        <f t="shared" si="14"/>
        <v>50890.27765378091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>
        <f t="shared" si="14"/>
        <v>47227.72096420745</v>
      </c>
      <c r="O48" s="12" t="str">
        <f t="shared" si="14"/>
        <v> </v>
      </c>
      <c r="P48" s="19" t="str">
        <f t="shared" si="14"/>
        <v> </v>
      </c>
      <c r="Q48" s="27">
        <f t="shared" si="14"/>
        <v>47227.72096420745</v>
      </c>
      <c r="R48" s="23">
        <f t="shared" si="14"/>
        <v>48712.548409280105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41">
        <f aca="true" t="shared" si="15" ref="D49:I50">D4+D7+D10+D13+D16+D19+D22+D25+D28+D31+D37+D40+D43+D46+D34</f>
        <v>634428</v>
      </c>
      <c r="E49" s="42">
        <f t="shared" si="15"/>
        <v>774383</v>
      </c>
      <c r="F49" s="42">
        <f t="shared" si="15"/>
        <v>667144</v>
      </c>
      <c r="G49" s="42">
        <f t="shared" si="15"/>
        <v>642613</v>
      </c>
      <c r="H49" s="42">
        <f t="shared" si="15"/>
        <v>805715</v>
      </c>
      <c r="I49" s="25">
        <f t="shared" si="15"/>
        <v>648327</v>
      </c>
      <c r="J49" s="29">
        <f>J4+J7+J10+J13+J16+J19+J22+J25+J28+J31+J37+J40+J43+J46</f>
        <v>3997353</v>
      </c>
      <c r="K49" s="41">
        <f aca="true" t="shared" si="16" ref="K49:P49">K4+K7+K10+K13+K16+K19+K22+K25+K28+K31+K37+K40+K43+K46+K34</f>
        <v>504471</v>
      </c>
      <c r="L49" s="42">
        <f t="shared" si="16"/>
        <v>643665</v>
      </c>
      <c r="M49" s="42">
        <f t="shared" si="16"/>
        <v>915786</v>
      </c>
      <c r="N49" s="42">
        <f t="shared" si="16"/>
        <v>804917</v>
      </c>
      <c r="O49" s="42">
        <f t="shared" si="16"/>
        <v>0</v>
      </c>
      <c r="P49" s="25">
        <f t="shared" si="16"/>
        <v>0</v>
      </c>
      <c r="Q49" s="30">
        <f>SUM(K49:P49)</f>
        <v>2868839</v>
      </c>
      <c r="R49" s="22">
        <f>J49+Q49</f>
        <v>6866192</v>
      </c>
    </row>
    <row r="50" spans="1:18" ht="16.5" customHeight="1">
      <c r="A50" s="165"/>
      <c r="B50" s="112" t="s">
        <v>10</v>
      </c>
      <c r="C50" s="112" t="s">
        <v>2</v>
      </c>
      <c r="D50" s="40">
        <f t="shared" si="15"/>
        <v>36257611</v>
      </c>
      <c r="E50" s="13">
        <f t="shared" si="15"/>
        <v>45214175</v>
      </c>
      <c r="F50" s="13">
        <f t="shared" si="15"/>
        <v>35002987</v>
      </c>
      <c r="G50" s="13">
        <f t="shared" si="15"/>
        <v>31241640</v>
      </c>
      <c r="H50" s="13">
        <f t="shared" si="15"/>
        <v>34199176</v>
      </c>
      <c r="I50" s="24">
        <f t="shared" si="15"/>
        <v>26482209</v>
      </c>
      <c r="J50" s="28">
        <f>J5+J8+J11+J14+J17+J20+J23+J26+J29+J32+J38+J41+J44+J47</f>
        <v>201018644</v>
      </c>
      <c r="K50" s="40">
        <f aca="true" t="shared" si="17" ref="K50:P50">K5+K8+K11+K14+K17+K20+K23+K26+K29+K32+K38+K41+K44+K47+K35</f>
        <v>21882916</v>
      </c>
      <c r="L50" s="13">
        <f t="shared" si="17"/>
        <v>29403202</v>
      </c>
      <c r="M50" s="13">
        <f t="shared" si="17"/>
        <v>46303417</v>
      </c>
      <c r="N50" s="13">
        <f t="shared" si="17"/>
        <v>44210823</v>
      </c>
      <c r="O50" s="13">
        <f t="shared" si="17"/>
        <v>0</v>
      </c>
      <c r="P50" s="24">
        <f t="shared" si="17"/>
        <v>0</v>
      </c>
      <c r="Q50" s="26">
        <f>SUM(K50:P50)</f>
        <v>141800358</v>
      </c>
      <c r="R50" s="22">
        <f>J50+Q50</f>
        <v>342819002</v>
      </c>
    </row>
    <row r="51" spans="1:18" ht="16.5" customHeight="1" thickBot="1">
      <c r="A51" s="166"/>
      <c r="B51" s="113" t="s">
        <v>18</v>
      </c>
      <c r="C51" s="113" t="s">
        <v>3</v>
      </c>
      <c r="D51" s="17">
        <f aca="true" t="shared" si="18" ref="D51:I51">IF(D49=0,,D50/D49*1000)</f>
        <v>57150.08007212797</v>
      </c>
      <c r="E51" s="12">
        <f t="shared" si="18"/>
        <v>58387.35483604366</v>
      </c>
      <c r="F51" s="12">
        <f t="shared" si="18"/>
        <v>52466.91418944036</v>
      </c>
      <c r="G51" s="12">
        <f t="shared" si="18"/>
        <v>48616.570159645074</v>
      </c>
      <c r="H51" s="12">
        <f t="shared" si="18"/>
        <v>42445.74818639345</v>
      </c>
      <c r="I51" s="19">
        <f t="shared" si="18"/>
        <v>40846.9938780893</v>
      </c>
      <c r="J51" s="27">
        <f aca="true" t="shared" si="19" ref="J51:P51">IF(J49=0,,J50/J49*1000)</f>
        <v>50287.93904366214</v>
      </c>
      <c r="K51" s="23">
        <f t="shared" si="19"/>
        <v>43377.94640326203</v>
      </c>
      <c r="L51" s="12">
        <f t="shared" si="19"/>
        <v>45680.90854714797</v>
      </c>
      <c r="M51" s="12">
        <f t="shared" si="19"/>
        <v>50561.39425586327</v>
      </c>
      <c r="N51" s="12">
        <f t="shared" si="19"/>
        <v>54925.94019010656</v>
      </c>
      <c r="O51" s="12">
        <f t="shared" si="19"/>
        <v>0</v>
      </c>
      <c r="P51" s="19">
        <f t="shared" si="19"/>
        <v>0</v>
      </c>
      <c r="Q51" s="27">
        <f>IF(OR(Q49=0,Q50=0)," ",(Q50/Q49)*1000)</f>
        <v>49427.78524692393</v>
      </c>
      <c r="R51" s="23">
        <f>IF(OR(R49=0,R50=0)," ",(R50/R49)*1000)</f>
        <v>49928.54875016603</v>
      </c>
    </row>
    <row r="52" spans="1:18" ht="15" thickBot="1">
      <c r="A52" s="168" t="s">
        <v>13</v>
      </c>
      <c r="B52" s="169"/>
      <c r="C52" s="170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0</v>
      </c>
      <c r="P52" s="33">
        <f>'総合計'!P52</f>
        <v>0</v>
      </c>
      <c r="Q52" s="34">
        <f>'総合計'!Q52</f>
        <v>108.78644547812314</v>
      </c>
      <c r="R52" s="36">
        <f>'総合計'!R52</f>
        <v>108.79492505229878</v>
      </c>
    </row>
    <row r="53" spans="1:3" ht="14.25">
      <c r="A53" s="111" t="str">
        <f>'総合計'!A62</f>
        <v>※4～11月は確報値、12～1月は速報値。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43888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70"/>
      <c r="F4" s="45"/>
      <c r="G4" s="45"/>
      <c r="H4" s="45"/>
      <c r="I4" s="46"/>
      <c r="J4" s="49">
        <f>SUM(D4:I4)</f>
        <v>0</v>
      </c>
      <c r="K4" s="101">
        <v>9886</v>
      </c>
      <c r="L4" s="70"/>
      <c r="M4" s="70">
        <v>11884</v>
      </c>
      <c r="N4" s="70">
        <v>9911</v>
      </c>
      <c r="O4" s="70"/>
      <c r="P4" s="71"/>
      <c r="Q4" s="29">
        <f>SUM(K4:P4)</f>
        <v>31681</v>
      </c>
      <c r="R4" s="22">
        <f>J4+Q4</f>
        <v>31681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70"/>
      <c r="F5" s="45"/>
      <c r="G5" s="45"/>
      <c r="H5" s="45"/>
      <c r="I5" s="46"/>
      <c r="J5" s="103">
        <f>SUM(D5:I5)</f>
        <v>0</v>
      </c>
      <c r="K5" s="101">
        <v>401258</v>
      </c>
      <c r="L5" s="70"/>
      <c r="M5" s="70">
        <v>642060</v>
      </c>
      <c r="N5" s="70">
        <v>692055</v>
      </c>
      <c r="O5" s="70"/>
      <c r="P5" s="71"/>
      <c r="Q5" s="28">
        <f>SUM(K5:P5)</f>
        <v>1735373</v>
      </c>
      <c r="R5" s="22">
        <f>J5+Q5</f>
        <v>1735373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>
        <v>40588.50900262998</v>
      </c>
      <c r="L6" s="12" t="s">
        <v>53</v>
      </c>
      <c r="M6" s="12">
        <v>54027.263547627066</v>
      </c>
      <c r="N6" s="12">
        <v>69826.95994349713</v>
      </c>
      <c r="O6" s="12"/>
      <c r="P6" s="47"/>
      <c r="Q6" s="27">
        <f>IF(OR(Q4=0,Q5=0)," ",Q5/Q4*1000)</f>
        <v>54776.45907641804</v>
      </c>
      <c r="R6" s="23">
        <f>IF(OR(R4=0,R5=0)," ",R5/R4*1000)</f>
        <v>54776.45907641804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>
        <v>57270</v>
      </c>
      <c r="E7" s="70">
        <v>57698</v>
      </c>
      <c r="F7" s="45">
        <v>18985</v>
      </c>
      <c r="G7" s="45"/>
      <c r="H7" s="45"/>
      <c r="I7" s="46"/>
      <c r="J7" s="103">
        <f>SUM(D7:I7)</f>
        <v>133953</v>
      </c>
      <c r="K7" s="101"/>
      <c r="L7" s="70"/>
      <c r="M7" s="70"/>
      <c r="N7" s="70">
        <v>8899</v>
      </c>
      <c r="O7" s="70"/>
      <c r="P7" s="71"/>
      <c r="Q7" s="26">
        <f>SUM(K7:P7)</f>
        <v>8899</v>
      </c>
      <c r="R7" s="22">
        <f>J7+Q7</f>
        <v>142852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>
        <v>3498167</v>
      </c>
      <c r="E8" s="70">
        <v>3628267</v>
      </c>
      <c r="F8" s="45">
        <v>1047904</v>
      </c>
      <c r="G8" s="45"/>
      <c r="H8" s="45"/>
      <c r="I8" s="46"/>
      <c r="J8" s="103">
        <f>SUM(D8:I8)</f>
        <v>8174338</v>
      </c>
      <c r="K8" s="101"/>
      <c r="L8" s="70"/>
      <c r="M8" s="70"/>
      <c r="N8" s="70">
        <v>609197</v>
      </c>
      <c r="O8" s="70"/>
      <c r="P8" s="71"/>
      <c r="Q8" s="26">
        <f>SUM(K8:P8)</f>
        <v>609197</v>
      </c>
      <c r="R8" s="22">
        <f>J8+Q8</f>
        <v>8783535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>
        <v>61082.01501658809</v>
      </c>
      <c r="E9" s="12">
        <v>62883.75680266214</v>
      </c>
      <c r="F9" s="12">
        <v>55196.4182249144</v>
      </c>
      <c r="G9" s="12" t="s">
        <v>53</v>
      </c>
      <c r="H9" s="12" t="s">
        <v>53</v>
      </c>
      <c r="I9" s="47" t="s">
        <v>53</v>
      </c>
      <c r="J9" s="27">
        <f>IF(OR(J7=0,J8=0)," ",J8/J7*1000)</f>
        <v>61023.92630250909</v>
      </c>
      <c r="K9" s="154" t="s">
        <v>53</v>
      </c>
      <c r="L9" s="12" t="s">
        <v>53</v>
      </c>
      <c r="M9" s="12" t="s">
        <v>53</v>
      </c>
      <c r="N9" s="12">
        <v>68456.79289807843</v>
      </c>
      <c r="O9" s="12"/>
      <c r="P9" s="47"/>
      <c r="Q9" s="27">
        <f>IF(OR(Q7=0,Q8=0)," ",Q8/Q7*1000)</f>
        <v>68456.79289807843</v>
      </c>
      <c r="R9" s="23">
        <f>IF(OR(R7=0,R8=0)," ",R8/R7*1000)</f>
        <v>61486.958530507094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70">
        <v>45025</v>
      </c>
      <c r="F10" s="45">
        <v>39732</v>
      </c>
      <c r="G10" s="45">
        <v>4003</v>
      </c>
      <c r="H10" s="45">
        <v>22612</v>
      </c>
      <c r="I10" s="46"/>
      <c r="J10" s="103">
        <f>SUM(D10:I10)</f>
        <v>111372</v>
      </c>
      <c r="K10" s="101"/>
      <c r="L10" s="70"/>
      <c r="M10" s="70"/>
      <c r="N10" s="70">
        <v>353</v>
      </c>
      <c r="O10" s="70"/>
      <c r="P10" s="71"/>
      <c r="Q10" s="26">
        <f>SUM(K10:P10)</f>
        <v>353</v>
      </c>
      <c r="R10" s="22">
        <f>J10+Q10</f>
        <v>111725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70">
        <v>2723630</v>
      </c>
      <c r="F11" s="45">
        <v>2399956</v>
      </c>
      <c r="G11" s="45">
        <v>244327</v>
      </c>
      <c r="H11" s="45">
        <v>986890</v>
      </c>
      <c r="I11" s="46"/>
      <c r="J11" s="103">
        <f>SUM(D11:I11)</f>
        <v>6354803</v>
      </c>
      <c r="K11" s="101"/>
      <c r="L11" s="70"/>
      <c r="M11" s="70"/>
      <c r="N11" s="70">
        <v>15444</v>
      </c>
      <c r="O11" s="70"/>
      <c r="P11" s="71"/>
      <c r="Q11" s="28">
        <f>SUM(K11:P11)</f>
        <v>15444</v>
      </c>
      <c r="R11" s="24">
        <f>J11+Q11</f>
        <v>6370247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>
        <v>60491.50471960022</v>
      </c>
      <c r="F12" s="12">
        <v>60403.604147790196</v>
      </c>
      <c r="G12" s="12">
        <v>61035.97302023483</v>
      </c>
      <c r="H12" s="12">
        <v>43644.52503095701</v>
      </c>
      <c r="I12" s="47" t="s">
        <v>53</v>
      </c>
      <c r="J12" s="27">
        <f>IF(OR(J10=0,J11=0)," ",J11/J10*1000)</f>
        <v>57059.25187659376</v>
      </c>
      <c r="K12" s="154" t="s">
        <v>53</v>
      </c>
      <c r="L12" s="12" t="s">
        <v>53</v>
      </c>
      <c r="M12" s="12" t="s">
        <v>53</v>
      </c>
      <c r="N12" s="12">
        <v>43750.70821529745</v>
      </c>
      <c r="O12" s="12"/>
      <c r="P12" s="47"/>
      <c r="Q12" s="27">
        <f>IF(OR(Q10=0,Q11=0)," ",Q11/Q10*1000)</f>
        <v>43750.70821529745</v>
      </c>
      <c r="R12" s="23">
        <f>IF(OR(R10=0,R11=0)," ",R11/R10*1000)</f>
        <v>57017.20295368091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>
        <v>24695</v>
      </c>
      <c r="E13" s="70">
        <v>82036</v>
      </c>
      <c r="F13" s="45">
        <v>2998</v>
      </c>
      <c r="G13" s="45">
        <v>28567</v>
      </c>
      <c r="H13" s="45">
        <v>30548</v>
      </c>
      <c r="I13" s="46">
        <v>24713</v>
      </c>
      <c r="J13" s="103">
        <f>SUM(D13:I13)</f>
        <v>193557</v>
      </c>
      <c r="K13" s="101">
        <v>10005</v>
      </c>
      <c r="L13" s="70">
        <v>33042</v>
      </c>
      <c r="M13" s="70">
        <v>54946</v>
      </c>
      <c r="N13" s="70">
        <v>7727</v>
      </c>
      <c r="O13" s="70"/>
      <c r="P13" s="71"/>
      <c r="Q13" s="26">
        <f>SUM(K13:P13)</f>
        <v>105720</v>
      </c>
      <c r="R13" s="22">
        <f>J13+Q13</f>
        <v>299277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>
        <v>1435437</v>
      </c>
      <c r="E14" s="70">
        <v>4666910</v>
      </c>
      <c r="F14" s="45">
        <v>182484</v>
      </c>
      <c r="G14" s="45">
        <v>1481194</v>
      </c>
      <c r="H14" s="45">
        <v>1371158</v>
      </c>
      <c r="I14" s="46">
        <v>1076105</v>
      </c>
      <c r="J14" s="103">
        <f>SUM(D14:I14)</f>
        <v>10213288</v>
      </c>
      <c r="K14" s="101">
        <v>489363</v>
      </c>
      <c r="L14" s="70">
        <v>1656029</v>
      </c>
      <c r="M14" s="70">
        <v>2796975</v>
      </c>
      <c r="N14" s="70">
        <v>365415</v>
      </c>
      <c r="O14" s="70"/>
      <c r="P14" s="71"/>
      <c r="Q14" s="28">
        <f>SUM(K14:P14)</f>
        <v>5307782</v>
      </c>
      <c r="R14" s="24">
        <f>J14+Q14</f>
        <v>15521070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>
        <v>58126.62482283863</v>
      </c>
      <c r="E15" s="12">
        <v>56888.56111950851</v>
      </c>
      <c r="F15" s="12">
        <v>60868.5790527018</v>
      </c>
      <c r="G15" s="12">
        <v>51849.82672314209</v>
      </c>
      <c r="H15" s="12">
        <v>44885.360743747544</v>
      </c>
      <c r="I15" s="47">
        <v>43544.08610852587</v>
      </c>
      <c r="J15" s="27">
        <f>IF(OR(J13=0,J14=0)," ",J14/J13*1000)</f>
        <v>52766.306566024476</v>
      </c>
      <c r="K15" s="154">
        <v>48911.844077961025</v>
      </c>
      <c r="L15" s="12">
        <v>50118.90926699353</v>
      </c>
      <c r="M15" s="12">
        <v>50904.06945000546</v>
      </c>
      <c r="N15" s="12">
        <v>47290.66908243821</v>
      </c>
      <c r="O15" s="12"/>
      <c r="P15" s="47"/>
      <c r="Q15" s="27">
        <f>IF(OR(Q13=0,Q14=0)," ",Q14/Q13*1000)</f>
        <v>50206.034808929246</v>
      </c>
      <c r="R15" s="23">
        <f>IF(OR(R13=0,R14=0)," ",R14/R13*1000)</f>
        <v>51861.88714802675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24983</v>
      </c>
      <c r="E16" s="70">
        <v>22408</v>
      </c>
      <c r="F16" s="45"/>
      <c r="G16" s="45">
        <v>22520</v>
      </c>
      <c r="H16" s="45">
        <v>60419</v>
      </c>
      <c r="I16" s="46">
        <v>22864</v>
      </c>
      <c r="J16" s="103">
        <f>SUM(D16:I16)</f>
        <v>153194</v>
      </c>
      <c r="K16" s="101">
        <v>48624</v>
      </c>
      <c r="L16" s="70">
        <v>19141</v>
      </c>
      <c r="M16" s="70">
        <v>55011</v>
      </c>
      <c r="N16" s="70">
        <v>66531</v>
      </c>
      <c r="O16" s="70"/>
      <c r="P16" s="71"/>
      <c r="Q16" s="26">
        <f>SUM(K16:P16)</f>
        <v>189307</v>
      </c>
      <c r="R16" s="22">
        <f>J16+Q16</f>
        <v>342501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1457581</v>
      </c>
      <c r="E17" s="70">
        <v>1170415</v>
      </c>
      <c r="F17" s="45"/>
      <c r="G17" s="45">
        <v>1360805</v>
      </c>
      <c r="H17" s="70">
        <v>2681482</v>
      </c>
      <c r="I17" s="46">
        <v>847017</v>
      </c>
      <c r="J17" s="103">
        <f>SUM(D17:I17)</f>
        <v>7517300</v>
      </c>
      <c r="K17" s="101">
        <v>2188677</v>
      </c>
      <c r="L17" s="70">
        <v>715784</v>
      </c>
      <c r="M17" s="70">
        <v>2817568</v>
      </c>
      <c r="N17" s="70">
        <v>3692467</v>
      </c>
      <c r="O17" s="70"/>
      <c r="P17" s="71"/>
      <c r="Q17" s="26">
        <f>SUM(K17:P17)</f>
        <v>9414496</v>
      </c>
      <c r="R17" s="22">
        <f>J17+Q17</f>
        <v>16931796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58342.91318096305</v>
      </c>
      <c r="E18" s="12">
        <v>52232.01535166012</v>
      </c>
      <c r="F18" s="12" t="s">
        <v>53</v>
      </c>
      <c r="G18" s="12">
        <v>60426.50976909414</v>
      </c>
      <c r="H18" s="12">
        <v>44381.43630314967</v>
      </c>
      <c r="I18" s="47">
        <v>37045.879986004205</v>
      </c>
      <c r="J18" s="27">
        <f>IF(OR(J16=0,J17=0)," ",J17/J16*1000)</f>
        <v>49070.45967857749</v>
      </c>
      <c r="K18" s="37">
        <v>45012.27788746298</v>
      </c>
      <c r="L18" s="12">
        <v>37395.329397628135</v>
      </c>
      <c r="M18" s="12">
        <v>51218.26543782153</v>
      </c>
      <c r="N18" s="12">
        <v>55499.94739294464</v>
      </c>
      <c r="O18" s="12"/>
      <c r="P18" s="47"/>
      <c r="Q18" s="27">
        <f>IF(OR(Q16=0,Q17=0)," ",Q17/Q16*1000)</f>
        <v>49731.36756696794</v>
      </c>
      <c r="R18" s="23">
        <f>IF(OR(R16=0,R17=0)," ",R17/R16*1000)</f>
        <v>49435.75639195214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70"/>
      <c r="F19" s="45"/>
      <c r="G19" s="45"/>
      <c r="H19" s="45"/>
      <c r="I19" s="46">
        <v>18085</v>
      </c>
      <c r="J19" s="103">
        <f>SUM(D19:I19)</f>
        <v>18085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18085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70"/>
      <c r="F20" s="45"/>
      <c r="G20" s="45"/>
      <c r="H20" s="45"/>
      <c r="I20" s="46">
        <v>818436</v>
      </c>
      <c r="J20" s="103">
        <f>SUM(D20:I20)</f>
        <v>818436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818436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>
        <v>45254.96267625104</v>
      </c>
      <c r="J21" s="27">
        <f>IF(OR(J19=0,J20=0)," ",J20/J19*1000)</f>
        <v>45254.96267625104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/>
      <c r="P21" s="47"/>
      <c r="Q21" s="27" t="str">
        <f>IF(OR(Q19=0,Q20=0)," ",Q20/Q19*1000)</f>
        <v> </v>
      </c>
      <c r="R21" s="23">
        <f>IF(OR(R19=0,R20=0)," ",R20/R19*1000)</f>
        <v>45254.96267625104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70"/>
      <c r="F22" s="45"/>
      <c r="G22" s="45"/>
      <c r="H22" s="45"/>
      <c r="I22" s="46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70"/>
      <c r="F23" s="45"/>
      <c r="G23" s="45"/>
      <c r="H23" s="45"/>
      <c r="I23" s="46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70"/>
      <c r="F25" s="45"/>
      <c r="G25" s="45"/>
      <c r="H25" s="45"/>
      <c r="I25" s="46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70"/>
      <c r="F26" s="45"/>
      <c r="G26" s="45"/>
      <c r="H26" s="45"/>
      <c r="I26" s="46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70"/>
      <c r="F28" s="45"/>
      <c r="G28" s="45"/>
      <c r="H28" s="45"/>
      <c r="I28" s="46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70"/>
      <c r="F29" s="45"/>
      <c r="G29" s="45"/>
      <c r="H29" s="45"/>
      <c r="I29" s="46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526684</v>
      </c>
      <c r="E31" s="70">
        <v>566425</v>
      </c>
      <c r="F31" s="45">
        <v>583707</v>
      </c>
      <c r="G31" s="45">
        <v>560400</v>
      </c>
      <c r="H31" s="45">
        <v>594982</v>
      </c>
      <c r="I31" s="46">
        <v>540712</v>
      </c>
      <c r="J31" s="103">
        <f>SUM(D31:I31)</f>
        <v>3372910</v>
      </c>
      <c r="K31" s="101">
        <v>404964</v>
      </c>
      <c r="L31" s="70">
        <v>562099</v>
      </c>
      <c r="M31" s="70">
        <v>734964</v>
      </c>
      <c r="N31" s="70">
        <v>651297</v>
      </c>
      <c r="O31" s="70"/>
      <c r="P31" s="71"/>
      <c r="Q31" s="26">
        <f>SUM(K31:P31)</f>
        <v>2353324</v>
      </c>
      <c r="R31" s="22">
        <f>J31+Q31</f>
        <v>5726234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29814358</v>
      </c>
      <c r="E32" s="70">
        <v>32971459</v>
      </c>
      <c r="F32" s="45">
        <v>30304048</v>
      </c>
      <c r="G32" s="45">
        <v>26859620</v>
      </c>
      <c r="H32" s="45">
        <v>25120577</v>
      </c>
      <c r="I32" s="46">
        <v>22100162</v>
      </c>
      <c r="J32" s="103">
        <f>SUM(D32:I32)</f>
        <v>167170224</v>
      </c>
      <c r="K32" s="101">
        <v>17481606</v>
      </c>
      <c r="L32" s="70">
        <v>25732187</v>
      </c>
      <c r="M32" s="70">
        <v>37132603</v>
      </c>
      <c r="N32" s="70">
        <v>35566401</v>
      </c>
      <c r="O32" s="70"/>
      <c r="P32" s="71"/>
      <c r="Q32" s="28">
        <f>SUM(K32:P32)</f>
        <v>115912797</v>
      </c>
      <c r="R32" s="24">
        <f>J32+Q32</f>
        <v>283083021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56607.6774688428</v>
      </c>
      <c r="E33" s="12">
        <v>58209.75239440349</v>
      </c>
      <c r="F33" s="12">
        <v>51916.540319029926</v>
      </c>
      <c r="G33" s="12">
        <v>47929.37187723055</v>
      </c>
      <c r="H33" s="12">
        <v>42220.734408772034</v>
      </c>
      <c r="I33" s="47">
        <v>40872.33499533948</v>
      </c>
      <c r="J33" s="27">
        <f>IF(OR(J31=0,J32=0)," ",J32/J31*1000)</f>
        <v>49562.61032758064</v>
      </c>
      <c r="K33" s="154">
        <v>43168.29644116514</v>
      </c>
      <c r="L33" s="12">
        <v>45778.74538115172</v>
      </c>
      <c r="M33" s="12">
        <v>50523.02289635955</v>
      </c>
      <c r="N33" s="12">
        <v>54608.57488979682</v>
      </c>
      <c r="O33" s="12"/>
      <c r="P33" s="47"/>
      <c r="Q33" s="27">
        <f>IF(OR(Q31=0,Q32=0)," ",Q32/Q31*1000)</f>
        <v>49254.92494871085</v>
      </c>
      <c r="R33" s="23">
        <f>IF(OR(R31=0,R32=0)," ",R32/R31*1000)</f>
        <v>49436.160135963706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70"/>
      <c r="F34" s="70">
        <v>20975</v>
      </c>
      <c r="G34" s="70">
        <v>17391</v>
      </c>
      <c r="H34" s="70">
        <v>94940</v>
      </c>
      <c r="I34" s="71">
        <v>41951</v>
      </c>
      <c r="J34" s="103">
        <f>SUM(D34:I34)</f>
        <v>175257</v>
      </c>
      <c r="K34" s="101">
        <v>30208</v>
      </c>
      <c r="L34" s="70">
        <v>28031</v>
      </c>
      <c r="M34" s="70">
        <v>58200</v>
      </c>
      <c r="N34" s="70">
        <v>43771</v>
      </c>
      <c r="O34" s="70"/>
      <c r="P34" s="71"/>
      <c r="Q34" s="26">
        <f>SUM(K34:P34)</f>
        <v>160210</v>
      </c>
      <c r="R34" s="22">
        <f>J34+Q34</f>
        <v>335467</v>
      </c>
      <c r="S34" s="5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70"/>
      <c r="F35" s="70">
        <v>1018848</v>
      </c>
      <c r="G35" s="70">
        <v>795518</v>
      </c>
      <c r="H35" s="70">
        <v>3925094</v>
      </c>
      <c r="I35" s="71">
        <v>1639694</v>
      </c>
      <c r="J35" s="103">
        <f>SUM(D35:I35)</f>
        <v>7379154</v>
      </c>
      <c r="K35" s="101">
        <v>1284190</v>
      </c>
      <c r="L35" s="70">
        <v>1223419</v>
      </c>
      <c r="M35" s="70">
        <v>2869307</v>
      </c>
      <c r="N35" s="70">
        <v>2493987</v>
      </c>
      <c r="O35" s="70"/>
      <c r="P35" s="71"/>
      <c r="Q35" s="26">
        <f>SUM(K35:P35)</f>
        <v>7870903</v>
      </c>
      <c r="R35" s="22">
        <f>J35+Q35</f>
        <v>15250057</v>
      </c>
      <c r="S35" s="5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>
        <v>48574.39809296782</v>
      </c>
      <c r="G36" s="12">
        <v>45743.08550399632</v>
      </c>
      <c r="H36" s="12">
        <v>41342.890246471456</v>
      </c>
      <c r="I36" s="47">
        <v>39085.933589187385</v>
      </c>
      <c r="J36" s="27">
        <f>IF(OR(J34=0,J35=0)," ",J35/J34*1000)</f>
        <v>42104.76043752889</v>
      </c>
      <c r="K36" s="154">
        <v>42511.58633474576</v>
      </c>
      <c r="L36" s="12">
        <v>43645.2142271057</v>
      </c>
      <c r="M36" s="12">
        <v>49300.80756013746</v>
      </c>
      <c r="N36" s="12">
        <v>56978.06767037536</v>
      </c>
      <c r="O36" s="12"/>
      <c r="P36" s="47"/>
      <c r="Q36" s="27">
        <f>IF(OR(Q34=0,Q35=0)," ",Q35/Q34*1000)</f>
        <v>49128.66238062543</v>
      </c>
      <c r="R36" s="23">
        <f>IF(OR(R34=0,R35=0)," ",R35/R34*1000)</f>
        <v>45459.18674564115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70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70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794</v>
      </c>
      <c r="E40" s="70">
        <v>791</v>
      </c>
      <c r="F40" s="45">
        <v>747</v>
      </c>
      <c r="G40" s="45">
        <v>738</v>
      </c>
      <c r="H40" s="45"/>
      <c r="I40" s="46"/>
      <c r="J40" s="49">
        <f>SUM(D40:I40)</f>
        <v>3070</v>
      </c>
      <c r="K40" s="101">
        <v>782</v>
      </c>
      <c r="L40" s="70">
        <v>1352</v>
      </c>
      <c r="M40" s="70">
        <v>779</v>
      </c>
      <c r="N40" s="70"/>
      <c r="O40" s="70"/>
      <c r="P40" s="71"/>
      <c r="Q40" s="26">
        <f>SUM(K40:P40)</f>
        <v>2913</v>
      </c>
      <c r="R40" s="22">
        <f>J40+Q40</f>
        <v>5983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51240</v>
      </c>
      <c r="E41" s="70">
        <v>53494</v>
      </c>
      <c r="F41" s="45">
        <v>49747</v>
      </c>
      <c r="G41" s="45">
        <v>41395</v>
      </c>
      <c r="H41" s="45"/>
      <c r="I41" s="46"/>
      <c r="J41" s="49">
        <f>SUM(D41:I41)</f>
        <v>195876</v>
      </c>
      <c r="K41" s="101">
        <v>36858</v>
      </c>
      <c r="L41" s="70">
        <v>75783</v>
      </c>
      <c r="M41" s="70">
        <v>44087</v>
      </c>
      <c r="N41" s="70"/>
      <c r="O41" s="70"/>
      <c r="P41" s="71"/>
      <c r="Q41" s="26">
        <f>SUM(K41:P41)</f>
        <v>156728</v>
      </c>
      <c r="R41" s="22">
        <f>J41+Q41</f>
        <v>352604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64534.005037783376</v>
      </c>
      <c r="E42" s="12">
        <v>67628.3185840708</v>
      </c>
      <c r="F42" s="12">
        <v>66595.71619812584</v>
      </c>
      <c r="G42" s="12">
        <v>56090.78590785908</v>
      </c>
      <c r="H42" s="12" t="s">
        <v>53</v>
      </c>
      <c r="I42" s="47" t="s">
        <v>53</v>
      </c>
      <c r="J42" s="27">
        <f>IF(OR(J40=0,J41=0)," ",J41/J40*1000)</f>
        <v>63803.25732899023</v>
      </c>
      <c r="K42" s="154">
        <v>47132.992327365726</v>
      </c>
      <c r="L42" s="12">
        <v>56052.51479289941</v>
      </c>
      <c r="M42" s="12">
        <v>56594.35173299102</v>
      </c>
      <c r="N42" s="12" t="s">
        <v>53</v>
      </c>
      <c r="O42" s="12"/>
      <c r="P42" s="47"/>
      <c r="Q42" s="27">
        <f>IF(OR(Q40=0,Q41=0)," ",Q41/Q40*1000)</f>
        <v>53802.9522828699</v>
      </c>
      <c r="R42" s="23">
        <f>IF(OR(R40=0,R41=0)," ",R41/R40*1000)</f>
        <v>58934.31388935317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>
        <v>2</v>
      </c>
      <c r="E43" s="70"/>
      <c r="F43" s="45"/>
      <c r="G43" s="45">
        <v>4</v>
      </c>
      <c r="H43" s="45">
        <v>3</v>
      </c>
      <c r="I43" s="46">
        <v>2</v>
      </c>
      <c r="J43" s="49">
        <f>SUM(D43:I43)</f>
        <v>11</v>
      </c>
      <c r="K43" s="101">
        <v>2</v>
      </c>
      <c r="L43" s="70"/>
      <c r="M43" s="70">
        <v>2</v>
      </c>
      <c r="N43" s="70"/>
      <c r="O43" s="70"/>
      <c r="P43" s="71"/>
      <c r="Q43" s="26">
        <f>SUM(K43:P43)</f>
        <v>4</v>
      </c>
      <c r="R43" s="22">
        <f>J43+Q43</f>
        <v>15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43">
        <v>828</v>
      </c>
      <c r="E44" s="70"/>
      <c r="F44" s="45"/>
      <c r="G44" s="45">
        <v>1610</v>
      </c>
      <c r="H44" s="45">
        <v>1124</v>
      </c>
      <c r="I44" s="46">
        <v>795</v>
      </c>
      <c r="J44" s="49">
        <f>SUM(D44:I44)</f>
        <v>4357</v>
      </c>
      <c r="K44" s="101">
        <v>964</v>
      </c>
      <c r="L44" s="70"/>
      <c r="M44" s="70">
        <v>817</v>
      </c>
      <c r="N44" s="70"/>
      <c r="O44" s="70"/>
      <c r="P44" s="71"/>
      <c r="Q44" s="26">
        <f>SUM(K44:P44)</f>
        <v>1781</v>
      </c>
      <c r="R44" s="22">
        <f>J44+Q44</f>
        <v>6138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>
        <v>414000</v>
      </c>
      <c r="E45" s="12" t="s">
        <v>53</v>
      </c>
      <c r="F45" s="12" t="s">
        <v>53</v>
      </c>
      <c r="G45" s="12">
        <v>402500</v>
      </c>
      <c r="H45" s="12">
        <v>374666.6666666667</v>
      </c>
      <c r="I45" s="47">
        <v>397500</v>
      </c>
      <c r="J45" s="27">
        <f>IF(OR(J43=0,J44=0)," ",J44/J43*1000)</f>
        <v>396090.90909090906</v>
      </c>
      <c r="K45" s="154">
        <v>482000</v>
      </c>
      <c r="L45" s="12" t="s">
        <v>53</v>
      </c>
      <c r="M45" s="12">
        <v>408500</v>
      </c>
      <c r="N45" s="12" t="s">
        <v>53</v>
      </c>
      <c r="O45" s="12"/>
      <c r="P45" s="47"/>
      <c r="Q45" s="27">
        <f>IF(OR(Q43=0,Q44=0)," ",Q44/Q43*1000)</f>
        <v>445250</v>
      </c>
      <c r="R45" s="23">
        <f>IF(OR(R43=0,R44=0)," ",R44/R43*1000)</f>
        <v>409200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70"/>
      <c r="F46" s="45"/>
      <c r="G46" s="45">
        <v>8990</v>
      </c>
      <c r="H46" s="45">
        <v>2211</v>
      </c>
      <c r="I46" s="46"/>
      <c r="J46" s="49">
        <f>SUM(D46:I46)</f>
        <v>11201</v>
      </c>
      <c r="K46" s="101"/>
      <c r="L46" s="70"/>
      <c r="M46" s="70"/>
      <c r="N46" s="70">
        <v>16428</v>
      </c>
      <c r="O46" s="70"/>
      <c r="P46" s="71"/>
      <c r="Q46" s="29">
        <f>SUM(K46:P46)</f>
        <v>16428</v>
      </c>
      <c r="R46" s="25">
        <f>J46+Q46</f>
        <v>27629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70"/>
      <c r="F47" s="45"/>
      <c r="G47" s="45">
        <v>457171</v>
      </c>
      <c r="H47" s="45">
        <v>112851</v>
      </c>
      <c r="I47" s="46"/>
      <c r="J47" s="49">
        <f>SUM(D47:I47)</f>
        <v>570022</v>
      </c>
      <c r="K47" s="101"/>
      <c r="L47" s="70"/>
      <c r="M47" s="70"/>
      <c r="N47" s="70">
        <v>775857</v>
      </c>
      <c r="O47" s="70"/>
      <c r="P47" s="71"/>
      <c r="Q47" s="28">
        <f>SUM(K47:P47)</f>
        <v>775857</v>
      </c>
      <c r="R47" s="24">
        <f>J47+Q47</f>
        <v>1345879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>
        <v>50853.28142380423</v>
      </c>
      <c r="H48" s="12">
        <v>51040.70556309362</v>
      </c>
      <c r="I48" s="47" t="s">
        <v>53</v>
      </c>
      <c r="J48" s="27">
        <f>IF(OR(J46=0,J47=0)," ",J47/J46*1000)</f>
        <v>50890.27765378091</v>
      </c>
      <c r="K48" s="154" t="s">
        <v>53</v>
      </c>
      <c r="L48" s="12" t="s">
        <v>53</v>
      </c>
      <c r="M48" s="12" t="s">
        <v>53</v>
      </c>
      <c r="N48" s="12">
        <v>47227.72096420745</v>
      </c>
      <c r="O48" s="12"/>
      <c r="P48" s="47"/>
      <c r="Q48" s="27">
        <f>IF(OR(Q46=0,Q47=0)," ",Q47/Q46*1000)</f>
        <v>47227.72096420745</v>
      </c>
      <c r="R48" s="23">
        <f>IF(OR(R46=0,R47=0)," ",R47/R46*1000)</f>
        <v>48712.548409280105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634428</v>
      </c>
      <c r="E49" s="54">
        <f aca="true" t="shared" si="0" ref="E49:H50">E4+E7+E10+E13+E16+E19+E22+E25+E28+E31+E34+E37+E40+E46+E43</f>
        <v>774383</v>
      </c>
      <c r="F49" s="53">
        <f t="shared" si="0"/>
        <v>667144</v>
      </c>
      <c r="G49" s="53">
        <f t="shared" si="0"/>
        <v>642613</v>
      </c>
      <c r="H49" s="53">
        <f t="shared" si="0"/>
        <v>805715</v>
      </c>
      <c r="I49" s="53">
        <f>I4+I7+I10+I13+I16+I19+I22+I25+I28+I31+I34+I37+I40+I46+I43</f>
        <v>648327</v>
      </c>
      <c r="J49" s="102">
        <f>SUM(D49:I49)</f>
        <v>4172610</v>
      </c>
      <c r="K49" s="53">
        <f>K4+K7+K10+K13+K16+K19+K22+K25+K28+K31+K34+K37+K40+K46+K43</f>
        <v>504471</v>
      </c>
      <c r="L49" s="53">
        <f>L4+L7+L10+L13+L16+L19+L22+L25+L28+L31+L34+L37+L40+L46+L43</f>
        <v>643665</v>
      </c>
      <c r="M49" s="14">
        <f aca="true" t="shared" si="1" ref="M49:P50">M4+M7+M10+M13+M16+M19+M22+M25+M28+M31+M34+M37+M40+M46+M43</f>
        <v>915786</v>
      </c>
      <c r="N49" s="14">
        <f t="shared" si="1"/>
        <v>804917</v>
      </c>
      <c r="O49" s="53">
        <f t="shared" si="1"/>
        <v>0</v>
      </c>
      <c r="P49" s="55">
        <f t="shared" si="1"/>
        <v>0</v>
      </c>
      <c r="Q49" s="29">
        <f>SUM(K49:P49)</f>
        <v>2868839</v>
      </c>
      <c r="R49" s="25">
        <f>J49+Q49</f>
        <v>7041449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36257611</v>
      </c>
      <c r="E50" s="54">
        <f t="shared" si="0"/>
        <v>45214175</v>
      </c>
      <c r="F50" s="53">
        <f t="shared" si="0"/>
        <v>35002987</v>
      </c>
      <c r="G50" s="53">
        <f t="shared" si="0"/>
        <v>31241640</v>
      </c>
      <c r="H50" s="53">
        <f t="shared" si="0"/>
        <v>34199176</v>
      </c>
      <c r="I50" s="53">
        <f>I5+I8+I11+I14+I17+I20+I23+I26+I29+I32+I35+I38+I41+I47+I44</f>
        <v>26482209</v>
      </c>
      <c r="J50" s="102">
        <f>SUM(D50:I50)</f>
        <v>208397798</v>
      </c>
      <c r="K50" s="53">
        <f>K5+K8+K11+K14+K17+K20+K23+K26+K29+K32+K35+K38+K41+K47+K44</f>
        <v>21882916</v>
      </c>
      <c r="L50" s="56">
        <f>L5+L8+L11+L14+L17+L20+L23+L26+L29+L32+L35+L38+L41+L47+L44</f>
        <v>29403202</v>
      </c>
      <c r="M50" s="13">
        <f t="shared" si="1"/>
        <v>46303417</v>
      </c>
      <c r="N50" s="13">
        <f t="shared" si="1"/>
        <v>44210823</v>
      </c>
      <c r="O50" s="56">
        <f t="shared" si="1"/>
        <v>0</v>
      </c>
      <c r="P50" s="57">
        <f t="shared" si="1"/>
        <v>0</v>
      </c>
      <c r="Q50" s="28">
        <f>SUM(K50:P50)</f>
        <v>141800358</v>
      </c>
      <c r="R50" s="24">
        <f>J50+Q50</f>
        <v>350198156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57150.08007212797</v>
      </c>
      <c r="E51" s="12">
        <f aca="true" t="shared" si="2" ref="E51:L51">IF(OR(E49=0,E50=0)," ",E50/E49*1000)</f>
        <v>58387.35483604366</v>
      </c>
      <c r="F51" s="12">
        <f t="shared" si="2"/>
        <v>52466.91418944036</v>
      </c>
      <c r="G51" s="12">
        <f t="shared" si="2"/>
        <v>48616.570159645074</v>
      </c>
      <c r="H51" s="12">
        <f t="shared" si="2"/>
        <v>42445.74818639345</v>
      </c>
      <c r="I51" s="12">
        <f>IF(OR(I49=0,I50=0)," ",I50/I49*1000)</f>
        <v>40846.9938780893</v>
      </c>
      <c r="J51" s="27">
        <f t="shared" si="2"/>
        <v>49944.23106880346</v>
      </c>
      <c r="K51" s="12">
        <f>IF(OR(K49=0,K50=0)," ",K50/K49*1000)</f>
        <v>43377.94640326203</v>
      </c>
      <c r="L51" s="12">
        <f t="shared" si="2"/>
        <v>45680.90854714797</v>
      </c>
      <c r="M51" s="12">
        <f aca="true" t="shared" si="3" ref="M51:R51">IF(OR(M49=0,M50=0)," ",M50/M49*1000)</f>
        <v>50561.39425586327</v>
      </c>
      <c r="N51" s="12">
        <f t="shared" si="3"/>
        <v>54925.94019010656</v>
      </c>
      <c r="O51" s="12" t="str">
        <f t="shared" si="3"/>
        <v> </v>
      </c>
      <c r="P51" s="47" t="str">
        <f t="shared" si="3"/>
        <v> </v>
      </c>
      <c r="Q51" s="27">
        <f t="shared" si="3"/>
        <v>49427.78524692393</v>
      </c>
      <c r="R51" s="23">
        <f t="shared" si="3"/>
        <v>49733.81984304651</v>
      </c>
    </row>
    <row r="52" spans="1:18" ht="15" customHeight="1" thickBot="1">
      <c r="A52" s="168" t="s">
        <v>13</v>
      </c>
      <c r="B52" s="169"/>
      <c r="C52" s="170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0</v>
      </c>
      <c r="P52" s="33">
        <f>'総合計'!P52</f>
        <v>0</v>
      </c>
      <c r="Q52" s="34">
        <f>'総合計'!Q52</f>
        <v>108.78644547812314</v>
      </c>
      <c r="R52" s="36">
        <f>'総合計'!R52</f>
        <v>108.79492505229878</v>
      </c>
    </row>
    <row r="53" spans="1:3" ht="14.25">
      <c r="A53" s="111" t="str">
        <f>'総合計'!A62</f>
        <v>※4～11月は確報値、12～1月は速報値。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4:A36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43888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5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6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68" t="s">
        <v>13</v>
      </c>
      <c r="B52" s="169"/>
      <c r="C52" s="170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0</v>
      </c>
      <c r="P52" s="33">
        <f>'総合計'!P52</f>
        <v>0</v>
      </c>
      <c r="Q52" s="34">
        <f>'総合計'!Q52</f>
        <v>108.78644547812314</v>
      </c>
      <c r="R52" s="36">
        <f>'総合計'!R52</f>
        <v>108.79492505229878</v>
      </c>
    </row>
    <row r="53" spans="1:3" ht="14.25">
      <c r="A53" s="111" t="str">
        <f>'総合計'!A62</f>
        <v>※4～11月は確報値、12～1月は速報値。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Q2:R2"/>
    <mergeCell ref="A34:A36"/>
    <mergeCell ref="A4:A6"/>
    <mergeCell ref="A7:A9"/>
    <mergeCell ref="A10:A12"/>
    <mergeCell ref="A13:A15"/>
    <mergeCell ref="A16:A18"/>
    <mergeCell ref="A19:A21"/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43888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15">
        <f>'B一般'!D4+'B原料'!D4</f>
        <v>0</v>
      </c>
      <c r="E4" s="11">
        <f>'B一般'!E4+'B原料'!E4</f>
        <v>0</v>
      </c>
      <c r="F4" s="11">
        <f>'B一般'!F4+'B原料'!F4</f>
        <v>20500</v>
      </c>
      <c r="G4" s="11">
        <f>'B一般'!G4+'B原料'!G4</f>
        <v>0</v>
      </c>
      <c r="H4" s="11">
        <f>'B一般'!H4+'B原料'!H4</f>
        <v>3000</v>
      </c>
      <c r="I4" s="18">
        <f>'B一般'!I4+'B原料'!I4</f>
        <v>0</v>
      </c>
      <c r="J4" s="30">
        <f>SUM(D4:I4)</f>
        <v>23500</v>
      </c>
      <c r="K4" s="22">
        <f>'B一般'!K4+'B原料'!K4</f>
        <v>35355</v>
      </c>
      <c r="L4" s="11">
        <f>'B一般'!L4+'B原料'!L4</f>
        <v>0</v>
      </c>
      <c r="M4" s="11">
        <f>'B一般'!M4+'B原料'!M4</f>
        <v>40130</v>
      </c>
      <c r="N4" s="11">
        <f>'B一般'!N4+'B原料'!N4</f>
        <v>36058</v>
      </c>
      <c r="O4" s="11">
        <f>'B一般'!O4+'B原料'!O4</f>
        <v>0</v>
      </c>
      <c r="P4" s="18">
        <f>'B一般'!P4+'B原料'!P4</f>
        <v>0</v>
      </c>
      <c r="Q4" s="30">
        <f>SUM(K4:P4)</f>
        <v>111543</v>
      </c>
      <c r="R4" s="22">
        <f>J4+Q4</f>
        <v>135043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16">
        <f>'B一般'!D5+'B原料'!D5</f>
        <v>0</v>
      </c>
      <c r="E5" s="11">
        <f>'B一般'!E5+'B原料'!E5</f>
        <v>0</v>
      </c>
      <c r="F5" s="11">
        <f>'B一般'!F5+'B原料'!F5</f>
        <v>984889</v>
      </c>
      <c r="G5" s="11">
        <f>'B一般'!G5+'B原料'!G5</f>
        <v>0</v>
      </c>
      <c r="H5" s="11">
        <f>'B一般'!H5+'B原料'!H5</f>
        <v>142001</v>
      </c>
      <c r="I5" s="18">
        <f>'B一般'!I5+'B原料'!I5</f>
        <v>0</v>
      </c>
      <c r="J5" s="26">
        <f>SUM(D5:I5)</f>
        <v>1126890</v>
      </c>
      <c r="K5" s="22">
        <f>'B一般'!K5+'B原料'!K5</f>
        <v>1474895</v>
      </c>
      <c r="L5" s="11">
        <f>'B一般'!L5+'B原料'!L5</f>
        <v>0</v>
      </c>
      <c r="M5" s="11">
        <f>'B一般'!M5+'B原料'!M5</f>
        <v>2242535</v>
      </c>
      <c r="N5" s="11">
        <f>'B一般'!N5+'B原料'!N5</f>
        <v>2559463</v>
      </c>
      <c r="O5" s="11">
        <f>'B一般'!O5+'B原料'!O5</f>
        <v>0</v>
      </c>
      <c r="P5" s="18">
        <f>'B一般'!P5+'B原料'!P5</f>
        <v>0</v>
      </c>
      <c r="Q5" s="26">
        <f>SUM(K5:P5)</f>
        <v>6276893</v>
      </c>
      <c r="R5" s="22">
        <f>J5+Q5</f>
        <v>7403783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>
        <f t="shared" si="0"/>
        <v>48043.365853658535</v>
      </c>
      <c r="G6" s="12" t="str">
        <f t="shared" si="0"/>
        <v> </v>
      </c>
      <c r="H6" s="12">
        <f t="shared" si="0"/>
        <v>47333.666666666664</v>
      </c>
      <c r="I6" s="19" t="str">
        <f t="shared" si="0"/>
        <v> </v>
      </c>
      <c r="J6" s="27">
        <f t="shared" si="0"/>
        <v>47952.765957446805</v>
      </c>
      <c r="K6" s="23">
        <f t="shared" si="0"/>
        <v>41716.730306887286</v>
      </c>
      <c r="L6" s="12" t="str">
        <f t="shared" si="0"/>
        <v> </v>
      </c>
      <c r="M6" s="12">
        <f t="shared" si="0"/>
        <v>55881.759282332416</v>
      </c>
      <c r="N6" s="12">
        <f t="shared" si="0"/>
        <v>70981.83482167618</v>
      </c>
      <c r="O6" s="12" t="str">
        <f t="shared" si="0"/>
        <v> </v>
      </c>
      <c r="P6" s="19" t="str">
        <f t="shared" si="0"/>
        <v> </v>
      </c>
      <c r="Q6" s="27">
        <f t="shared" si="0"/>
        <v>56273.30267251195</v>
      </c>
      <c r="R6" s="23">
        <f t="shared" si="0"/>
        <v>54825.374140088716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15">
        <f>'B一般'!D7+'B原料'!D7</f>
        <v>24737</v>
      </c>
      <c r="E7" s="11">
        <f>'B一般'!E7+'B原料'!E7</f>
        <v>35704</v>
      </c>
      <c r="F7" s="11">
        <f>'B一般'!F7+'B原料'!F7</f>
        <v>18720</v>
      </c>
      <c r="G7" s="11">
        <f>'B一般'!G7+'B原料'!G7</f>
        <v>28761</v>
      </c>
      <c r="H7" s="11">
        <f>'B一般'!H7+'B原料'!H7</f>
        <v>0</v>
      </c>
      <c r="I7" s="18">
        <f>'B一般'!I7+'B原料'!I7</f>
        <v>0</v>
      </c>
      <c r="J7" s="30">
        <f>SUM(D7:I7)</f>
        <v>107922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11838</v>
      </c>
      <c r="O7" s="11">
        <f>'B一般'!O7+'B原料'!O7</f>
        <v>0</v>
      </c>
      <c r="P7" s="18">
        <f>'B一般'!P7+'B原料'!P7</f>
        <v>0</v>
      </c>
      <c r="Q7" s="30">
        <f>SUM(K7:P7)</f>
        <v>11838</v>
      </c>
      <c r="R7" s="22">
        <f>J7+Q7</f>
        <v>119760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16">
        <f>'B一般'!D8+'B原料'!D8</f>
        <v>1533870</v>
      </c>
      <c r="E8" s="11">
        <f>'B一般'!E8+'B原料'!E8</f>
        <v>2295961</v>
      </c>
      <c r="F8" s="11">
        <f>'B一般'!F8+'B原料'!F8</f>
        <v>963553</v>
      </c>
      <c r="G8" s="11">
        <f>'B一般'!G8+'B原料'!G8</f>
        <v>1336626</v>
      </c>
      <c r="H8" s="11">
        <f>'B一般'!H8+'B原料'!H8</f>
        <v>0</v>
      </c>
      <c r="I8" s="18">
        <f>'B一般'!I8+'B原料'!I8</f>
        <v>0</v>
      </c>
      <c r="J8" s="26">
        <f>SUM(D8:I8)</f>
        <v>6130010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729530</v>
      </c>
      <c r="O8" s="11">
        <f>'B一般'!O8+'B原料'!O8</f>
        <v>0</v>
      </c>
      <c r="P8" s="18">
        <f>'B一般'!P8+'B原料'!P8</f>
        <v>0</v>
      </c>
      <c r="Q8" s="26">
        <f>SUM(K8:P8)</f>
        <v>729530</v>
      </c>
      <c r="R8" s="22">
        <f>J8+Q8</f>
        <v>6859540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7">
        <f>IF(OR(D7=0,D8=0)," ",(D8/D7)*1000)</f>
        <v>62007.1148482031</v>
      </c>
      <c r="E9" s="12">
        <f aca="true" t="shared" si="1" ref="E9:R9">IF(OR(E7=0,E8=0)," ",(E8/E7)*1000)</f>
        <v>64305.42796325342</v>
      </c>
      <c r="F9" s="12">
        <f t="shared" si="1"/>
        <v>51471.84829059829</v>
      </c>
      <c r="G9" s="12">
        <f t="shared" si="1"/>
        <v>46473.55794304788</v>
      </c>
      <c r="H9" s="12" t="str">
        <f t="shared" si="1"/>
        <v> </v>
      </c>
      <c r="I9" s="19" t="str">
        <f t="shared" si="1"/>
        <v> </v>
      </c>
      <c r="J9" s="27">
        <f t="shared" si="1"/>
        <v>56800.37434443394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>
        <f t="shared" si="1"/>
        <v>61626.11927690488</v>
      </c>
      <c r="O9" s="12" t="str">
        <f t="shared" si="1"/>
        <v> </v>
      </c>
      <c r="P9" s="19" t="str">
        <f t="shared" si="1"/>
        <v> </v>
      </c>
      <c r="Q9" s="27">
        <f t="shared" si="1"/>
        <v>61626.11927690488</v>
      </c>
      <c r="R9" s="23">
        <f t="shared" si="1"/>
        <v>57277.38810955244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43645</v>
      </c>
      <c r="G10" s="11">
        <f>'B一般'!G10+'B原料'!G10</f>
        <v>12303</v>
      </c>
      <c r="H10" s="11">
        <f>'B一般'!H10+'B原料'!H10</f>
        <v>10012</v>
      </c>
      <c r="I10" s="18">
        <f>'B一般'!I10+'B原料'!I10</f>
        <v>16923</v>
      </c>
      <c r="J10" s="30">
        <f>SUM(D10:I10)</f>
        <v>82883</v>
      </c>
      <c r="K10" s="22">
        <f>'B一般'!K10+'B原料'!K10</f>
        <v>6488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34321</v>
      </c>
      <c r="O10" s="11">
        <f>'B一般'!O10+'B原料'!O10</f>
        <v>0</v>
      </c>
      <c r="P10" s="18">
        <f>'B一般'!P10+'B原料'!P10</f>
        <v>0</v>
      </c>
      <c r="Q10" s="30">
        <f>SUM(K10:P10)</f>
        <v>40809</v>
      </c>
      <c r="R10" s="22">
        <f>J10+Q10</f>
        <v>123692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2605997</v>
      </c>
      <c r="G11" s="11">
        <f>'B一般'!G11+'B原料'!G11</f>
        <v>508698</v>
      </c>
      <c r="H11" s="11">
        <f>'B一般'!H11+'B原料'!H11</f>
        <v>414820</v>
      </c>
      <c r="I11" s="18">
        <f>'B一般'!I11+'B原料'!I11</f>
        <v>715849</v>
      </c>
      <c r="J11" s="26">
        <f>SUM(D11:I11)</f>
        <v>4245364</v>
      </c>
      <c r="K11" s="22">
        <f>'B一般'!K11+'B原料'!K11</f>
        <v>283659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1959048</v>
      </c>
      <c r="O11" s="11">
        <f>'B一般'!O11+'B原料'!O11</f>
        <v>0</v>
      </c>
      <c r="P11" s="18">
        <f>'B一般'!P11+'B原料'!P11</f>
        <v>0</v>
      </c>
      <c r="Q11" s="26">
        <f>SUM(K11:P11)</f>
        <v>2242707</v>
      </c>
      <c r="R11" s="22">
        <f>J11+Q11</f>
        <v>6488071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>
        <f t="shared" si="2"/>
        <v>59708.9471875358</v>
      </c>
      <c r="G12" s="12">
        <f t="shared" si="2"/>
        <v>41347.4762253109</v>
      </c>
      <c r="H12" s="12">
        <f t="shared" si="2"/>
        <v>41432.28126248502</v>
      </c>
      <c r="I12" s="19">
        <f t="shared" si="2"/>
        <v>42300.36045618389</v>
      </c>
      <c r="J12" s="27">
        <f t="shared" si="2"/>
        <v>51221.16718748115</v>
      </c>
      <c r="K12" s="23">
        <f t="shared" si="2"/>
        <v>43720.56103575832</v>
      </c>
      <c r="L12" s="12" t="str">
        <f t="shared" si="2"/>
        <v> </v>
      </c>
      <c r="M12" s="12" t="str">
        <f t="shared" si="2"/>
        <v> </v>
      </c>
      <c r="N12" s="12">
        <f t="shared" si="2"/>
        <v>57080.155007138485</v>
      </c>
      <c r="O12" s="12" t="str">
        <f t="shared" si="2"/>
        <v> </v>
      </c>
      <c r="P12" s="19" t="str">
        <f t="shared" si="2"/>
        <v> </v>
      </c>
      <c r="Q12" s="27">
        <f t="shared" si="2"/>
        <v>54956.186135411306</v>
      </c>
      <c r="R12" s="23">
        <f t="shared" si="2"/>
        <v>52453.44080457911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5">
        <f>'B一般'!D13+'B原料'!D13</f>
        <v>28499</v>
      </c>
      <c r="E13" s="11">
        <f>'B一般'!E13+'B原料'!E13</f>
        <v>34974</v>
      </c>
      <c r="F13" s="11">
        <f>'B一般'!F13+'B原料'!F13</f>
        <v>42249</v>
      </c>
      <c r="G13" s="11">
        <f>'B一般'!G13+'B原料'!G13</f>
        <v>56387</v>
      </c>
      <c r="H13" s="11">
        <f>'B一般'!H13+'B原料'!H13</f>
        <v>43308</v>
      </c>
      <c r="I13" s="18">
        <f>'B一般'!I13+'B原料'!I13</f>
        <v>54823</v>
      </c>
      <c r="J13" s="30">
        <f>SUM(D13:I13)</f>
        <v>260240</v>
      </c>
      <c r="K13" s="22">
        <f>'B一般'!K13+'B原料'!K13</f>
        <v>19887</v>
      </c>
      <c r="L13" s="11">
        <f>'B一般'!L13+'B原料'!L13</f>
        <v>48403</v>
      </c>
      <c r="M13" s="11">
        <f>'B一般'!M13+'B原料'!M13</f>
        <v>44905</v>
      </c>
      <c r="N13" s="11">
        <f>'B一般'!N13+'B原料'!N13</f>
        <v>4772</v>
      </c>
      <c r="O13" s="11">
        <f>'B一般'!O13+'B原料'!O13</f>
        <v>0</v>
      </c>
      <c r="P13" s="18">
        <f>'B一般'!P13+'B原料'!P13</f>
        <v>0</v>
      </c>
      <c r="Q13" s="30">
        <f>SUM(K13:P13)</f>
        <v>117967</v>
      </c>
      <c r="R13" s="22">
        <f>J13+Q13</f>
        <v>378207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6">
        <f>'B一般'!D14+'B原料'!D14</f>
        <v>1700314</v>
      </c>
      <c r="E14" s="11">
        <f>'B一般'!E14+'B原料'!E14</f>
        <v>2147037</v>
      </c>
      <c r="F14" s="11">
        <f>'B一般'!F14+'B原料'!F14</f>
        <v>2094429</v>
      </c>
      <c r="G14" s="11">
        <f>'B一般'!G14+'B原料'!G14</f>
        <v>2982509</v>
      </c>
      <c r="H14" s="11">
        <f>'B一般'!H14+'B原料'!H14</f>
        <v>1846221</v>
      </c>
      <c r="I14" s="18">
        <f>'B一般'!I14+'B原料'!I14</f>
        <v>2395025</v>
      </c>
      <c r="J14" s="26">
        <f>SUM(D14:I14)</f>
        <v>13165535</v>
      </c>
      <c r="K14" s="22">
        <f>'B一般'!K14+'B原料'!K14</f>
        <v>892875</v>
      </c>
      <c r="L14" s="11">
        <f>'B一般'!L14+'B原料'!L14</f>
        <v>2506068</v>
      </c>
      <c r="M14" s="11">
        <f>'B一般'!M14+'B原料'!M14</f>
        <v>2359755</v>
      </c>
      <c r="N14" s="11">
        <f>'B一般'!N14+'B原料'!N14</f>
        <v>278168</v>
      </c>
      <c r="O14" s="11">
        <f>'B一般'!O14+'B原料'!O14</f>
        <v>0</v>
      </c>
      <c r="P14" s="18">
        <f>'B一般'!P14+'B原料'!P14</f>
        <v>0</v>
      </c>
      <c r="Q14" s="26">
        <f>SUM(K14:P14)</f>
        <v>6036866</v>
      </c>
      <c r="R14" s="22">
        <f>J14+Q14</f>
        <v>19202401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7">
        <f>IF(OR(D13=0,D14=0)," ",(D14/D13)*1000)</f>
        <v>59662.233762588156</v>
      </c>
      <c r="E15" s="12">
        <f aca="true" t="shared" si="3" ref="E15:R15">IF(OR(E13=0,E14=0)," ",(E14/E13)*1000)</f>
        <v>61389.51792760337</v>
      </c>
      <c r="F15" s="12">
        <f t="shared" si="3"/>
        <v>49573.457359937514</v>
      </c>
      <c r="G15" s="12">
        <f t="shared" si="3"/>
        <v>52893.557025555536</v>
      </c>
      <c r="H15" s="12">
        <f t="shared" si="3"/>
        <v>42630.02216680521</v>
      </c>
      <c r="I15" s="19">
        <f t="shared" si="3"/>
        <v>43686.500191525454</v>
      </c>
      <c r="J15" s="27">
        <f t="shared" si="3"/>
        <v>50589.974638794956</v>
      </c>
      <c r="K15" s="23">
        <f t="shared" si="3"/>
        <v>44897.42042540353</v>
      </c>
      <c r="L15" s="12">
        <f t="shared" si="3"/>
        <v>51775.05526516951</v>
      </c>
      <c r="M15" s="12">
        <f t="shared" si="3"/>
        <v>52549.9387596036</v>
      </c>
      <c r="N15" s="12">
        <f t="shared" si="3"/>
        <v>58291.70159262364</v>
      </c>
      <c r="O15" s="12" t="str">
        <f t="shared" si="3"/>
        <v> </v>
      </c>
      <c r="P15" s="19" t="str">
        <f t="shared" si="3"/>
        <v> </v>
      </c>
      <c r="Q15" s="27">
        <f t="shared" si="3"/>
        <v>51174.192782727376</v>
      </c>
      <c r="R15" s="23">
        <f t="shared" si="3"/>
        <v>50772.19882233803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5">
        <f>'B一般'!D16+'B原料'!D16</f>
        <v>26055</v>
      </c>
      <c r="E16" s="11">
        <f>'B一般'!E16+'B原料'!E16</f>
        <v>2000</v>
      </c>
      <c r="F16" s="11">
        <f>'B一般'!F16+'B原料'!F16</f>
        <v>22391</v>
      </c>
      <c r="G16" s="11">
        <f>'B一般'!G16+'B原料'!G16</f>
        <v>20466</v>
      </c>
      <c r="H16" s="11">
        <f>'B一般'!H16+'B原料'!H16</f>
        <v>50746</v>
      </c>
      <c r="I16" s="18">
        <f>'B一般'!I16+'B原料'!I16</f>
        <v>35037</v>
      </c>
      <c r="J16" s="30">
        <f>SUM(D16:I16)</f>
        <v>156695</v>
      </c>
      <c r="K16" s="22">
        <f>'B一般'!K16+'B原料'!K16</f>
        <v>57172</v>
      </c>
      <c r="L16" s="11">
        <f>'B一般'!L16+'B原料'!L16</f>
        <v>16402</v>
      </c>
      <c r="M16" s="11">
        <f>'B一般'!M16+'B原料'!M16</f>
        <v>66363</v>
      </c>
      <c r="N16" s="11">
        <f>'B一般'!N16+'B原料'!N16</f>
        <v>13890</v>
      </c>
      <c r="O16" s="11">
        <f>'B一般'!O16+'B原料'!O16</f>
        <v>0</v>
      </c>
      <c r="P16" s="18">
        <f>'B一般'!P16+'B原料'!P16</f>
        <v>0</v>
      </c>
      <c r="Q16" s="30">
        <f>SUM(K16:P16)</f>
        <v>153827</v>
      </c>
      <c r="R16" s="22">
        <f>J16+Q16</f>
        <v>310522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6">
        <f>'B一般'!D17+'B原料'!D17</f>
        <v>1535132</v>
      </c>
      <c r="E17" s="11">
        <f>'B一般'!E17+'B原料'!E17</f>
        <v>118912</v>
      </c>
      <c r="F17" s="11">
        <f>'B一般'!F17+'B原料'!F17</f>
        <v>1126327</v>
      </c>
      <c r="G17" s="11">
        <f>'B一般'!G17+'B原料'!G17</f>
        <v>1406955</v>
      </c>
      <c r="H17" s="11">
        <f>'B一般'!H17+'B原料'!H17</f>
        <v>2215331</v>
      </c>
      <c r="I17" s="18">
        <f>'B一般'!I17+'B原料'!I17</f>
        <v>1457828</v>
      </c>
      <c r="J17" s="26">
        <f>SUM(D17:I17)</f>
        <v>7860485</v>
      </c>
      <c r="K17" s="22">
        <f>'B一般'!K17+'B原料'!K17</f>
        <v>2711258</v>
      </c>
      <c r="L17" s="11">
        <f>'B一般'!L17+'B原料'!L17</f>
        <v>808350</v>
      </c>
      <c r="M17" s="11">
        <f>'B一般'!M17+'B原料'!M17</f>
        <v>3498600</v>
      </c>
      <c r="N17" s="11">
        <f>'B一般'!N17+'B原料'!N17</f>
        <v>891380</v>
      </c>
      <c r="O17" s="11">
        <f>'B一般'!O17+'B原料'!O17</f>
        <v>0</v>
      </c>
      <c r="P17" s="18">
        <f>'B一般'!P17+'B原料'!P17</f>
        <v>0</v>
      </c>
      <c r="Q17" s="26">
        <f>SUM(K17:P17)</f>
        <v>7909588</v>
      </c>
      <c r="R17" s="22">
        <f>J17+Q17</f>
        <v>15770073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7">
        <f>IF(OR(D16=0,D17=0)," ",(D17/D16)*1000)</f>
        <v>58918.90232201113</v>
      </c>
      <c r="E18" s="12">
        <f aca="true" t="shared" si="4" ref="E18:R18">IF(OR(E16=0,E17=0)," ",(E17/E16)*1000)</f>
        <v>59456</v>
      </c>
      <c r="F18" s="12">
        <f t="shared" si="4"/>
        <v>50302.66624983252</v>
      </c>
      <c r="G18" s="12">
        <f t="shared" si="4"/>
        <v>68745.9689240692</v>
      </c>
      <c r="H18" s="12">
        <f t="shared" si="4"/>
        <v>43655.28317502857</v>
      </c>
      <c r="I18" s="19">
        <f t="shared" si="4"/>
        <v>41608.24271484431</v>
      </c>
      <c r="J18" s="27">
        <f t="shared" si="4"/>
        <v>50164.23625514535</v>
      </c>
      <c r="K18" s="23">
        <f t="shared" si="4"/>
        <v>47422.82935702791</v>
      </c>
      <c r="L18" s="12">
        <f t="shared" si="4"/>
        <v>49283.62394829899</v>
      </c>
      <c r="M18" s="12">
        <f t="shared" si="4"/>
        <v>52719.13566294472</v>
      </c>
      <c r="N18" s="12">
        <f t="shared" si="4"/>
        <v>64174.22606191505</v>
      </c>
      <c r="O18" s="12" t="str">
        <f t="shared" si="4"/>
        <v> </v>
      </c>
      <c r="P18" s="19" t="str">
        <f t="shared" si="4"/>
        <v> </v>
      </c>
      <c r="Q18" s="27">
        <f t="shared" si="4"/>
        <v>51418.72363109207</v>
      </c>
      <c r="R18" s="23">
        <f t="shared" si="4"/>
        <v>50785.68668242508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5438</v>
      </c>
      <c r="J19" s="30">
        <f>SUM(D19:I19)</f>
        <v>5438</v>
      </c>
      <c r="K19" s="22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0</v>
      </c>
      <c r="R19" s="22">
        <f>J19+Q19</f>
        <v>5438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234701</v>
      </c>
      <c r="J20" s="26">
        <f>SUM(D20:I20)</f>
        <v>234701</v>
      </c>
      <c r="K20" s="22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0</v>
      </c>
      <c r="R20" s="22">
        <f>J20+Q20</f>
        <v>234701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43159.43361529974</v>
      </c>
      <c r="J21" s="27">
        <f t="shared" si="5"/>
        <v>43159.43361529974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43159.43361529974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5">
        <f>'B一般'!D31+'B原料'!D31</f>
        <v>29690</v>
      </c>
      <c r="E31" s="11">
        <f>'B一般'!E31+'B原料'!E31</f>
        <v>32190</v>
      </c>
      <c r="F31" s="11">
        <f>'B一般'!F31+'B原料'!F31</f>
        <v>27971</v>
      </c>
      <c r="G31" s="11">
        <f>'B一般'!G31+'B原料'!G31</f>
        <v>36337</v>
      </c>
      <c r="H31" s="11">
        <f>'B一般'!H31+'B原料'!H31</f>
        <v>36050</v>
      </c>
      <c r="I31" s="18">
        <f>'B一般'!I31+'B原料'!I31</f>
        <v>11585</v>
      </c>
      <c r="J31" s="30">
        <f>SUM(D31:I31)</f>
        <v>173823</v>
      </c>
      <c r="K31" s="22">
        <f>'B一般'!K31+'B原料'!K31</f>
        <v>61523</v>
      </c>
      <c r="L31" s="11">
        <f>'B一般'!L31+'B原料'!L31</f>
        <v>13121</v>
      </c>
      <c r="M31" s="11">
        <f>'B一般'!M31+'B原料'!M31</f>
        <v>63178</v>
      </c>
      <c r="N31" s="11">
        <f>'B一般'!N31+'B原料'!N31</f>
        <v>45405</v>
      </c>
      <c r="O31" s="11">
        <f>'B一般'!O31+'B原料'!O31</f>
        <v>0</v>
      </c>
      <c r="P31" s="18">
        <f>'B一般'!P31+'B原料'!P31</f>
        <v>0</v>
      </c>
      <c r="Q31" s="30">
        <f>SUM(K31:P31)</f>
        <v>183227</v>
      </c>
      <c r="R31" s="22">
        <f>J31+Q31</f>
        <v>357050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6">
        <f>'B一般'!D32+'B原料'!D32</f>
        <v>1608103</v>
      </c>
      <c r="E32" s="11">
        <f>'B一般'!E32+'B原料'!E32</f>
        <v>2005640</v>
      </c>
      <c r="F32" s="11">
        <f>'B一般'!F32+'B原料'!F32</f>
        <v>1630550</v>
      </c>
      <c r="G32" s="11">
        <f>'B一般'!G32+'B原料'!G32</f>
        <v>1599580</v>
      </c>
      <c r="H32" s="11">
        <f>'B一般'!H32+'B原料'!H32</f>
        <v>1715644</v>
      </c>
      <c r="I32" s="18">
        <f>'B一般'!I32+'B原料'!I32</f>
        <v>440320</v>
      </c>
      <c r="J32" s="26">
        <f>SUM(D32:I32)</f>
        <v>8999837</v>
      </c>
      <c r="K32" s="22">
        <f>'B一般'!K32+'B原料'!K32</f>
        <v>2908254</v>
      </c>
      <c r="L32" s="11">
        <f>'B一般'!L32+'B原料'!L32</f>
        <v>555842</v>
      </c>
      <c r="M32" s="11">
        <f>'B一般'!M32+'B原料'!M32</f>
        <v>3368061</v>
      </c>
      <c r="N32" s="11">
        <f>'B一般'!N32+'B原料'!N32</f>
        <v>2790561</v>
      </c>
      <c r="O32" s="11">
        <f>'B一般'!O32+'B原料'!O32</f>
        <v>0</v>
      </c>
      <c r="P32" s="18">
        <f>'B一般'!P32+'B原料'!P32</f>
        <v>0</v>
      </c>
      <c r="Q32" s="26">
        <f>SUM(K32:P32)</f>
        <v>9622718</v>
      </c>
      <c r="R32" s="22">
        <f>J32+Q32</f>
        <v>18622555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7">
        <f>IF(OR(D31=0,D32=0)," ",(D32/D31)*1000)</f>
        <v>54163.118895250926</v>
      </c>
      <c r="E33" s="12">
        <f aca="true" t="shared" si="9" ref="E33:R33">IF(OR(E31=0,E32=0)," ",(E32/E31)*1000)</f>
        <v>62306.3063063063</v>
      </c>
      <c r="F33" s="12">
        <f t="shared" si="9"/>
        <v>58294.30481570198</v>
      </c>
      <c r="G33" s="12">
        <f t="shared" si="9"/>
        <v>44020.695159204115</v>
      </c>
      <c r="H33" s="12">
        <f t="shared" si="9"/>
        <v>47590.679611650485</v>
      </c>
      <c r="I33" s="19">
        <f t="shared" si="9"/>
        <v>38007.768666378935</v>
      </c>
      <c r="J33" s="27">
        <f t="shared" si="9"/>
        <v>51775.86970654056</v>
      </c>
      <c r="K33" s="23">
        <f t="shared" si="9"/>
        <v>47271.00433984039</v>
      </c>
      <c r="L33" s="12">
        <f t="shared" si="9"/>
        <v>42362.777227345476</v>
      </c>
      <c r="M33" s="12">
        <f t="shared" si="9"/>
        <v>53310.66193928266</v>
      </c>
      <c r="N33" s="12">
        <f t="shared" si="9"/>
        <v>61459.33267261315</v>
      </c>
      <c r="O33" s="12" t="str">
        <f t="shared" si="9"/>
        <v> </v>
      </c>
      <c r="P33" s="19" t="str">
        <f t="shared" si="9"/>
        <v> </v>
      </c>
      <c r="Q33" s="27">
        <f t="shared" si="9"/>
        <v>52518.01317491418</v>
      </c>
      <c r="R33" s="23">
        <f t="shared" si="9"/>
        <v>52156.71474583392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15">
        <f>'B一般'!D40+'B原料'!D40</f>
        <v>975</v>
      </c>
      <c r="E40" s="11">
        <f>'B一般'!E40+'B原料'!E40</f>
        <v>988</v>
      </c>
      <c r="F40" s="11">
        <f>'B一般'!F40+'B原料'!F40</f>
        <v>1042</v>
      </c>
      <c r="G40" s="11">
        <f>'B一般'!G40+'B原料'!G40</f>
        <v>1091</v>
      </c>
      <c r="H40" s="11">
        <f>'B一般'!H40+'B原料'!H40</f>
        <v>1200</v>
      </c>
      <c r="I40" s="18">
        <f>'B一般'!I40+'B原料'!I40</f>
        <v>2200</v>
      </c>
      <c r="J40" s="30">
        <f>SUM(D40:I40)</f>
        <v>7496</v>
      </c>
      <c r="K40" s="22">
        <f>'B一般'!K40+'B原料'!K40</f>
        <v>2590</v>
      </c>
      <c r="L40" s="11">
        <f>'B一般'!L40+'B原料'!L40</f>
        <v>3596</v>
      </c>
      <c r="M40" s="11">
        <f>'B一般'!M40+'B原料'!M40</f>
        <v>3097</v>
      </c>
      <c r="N40" s="11">
        <f>'B一般'!N40+'B原料'!N40</f>
        <v>1784</v>
      </c>
      <c r="O40" s="11">
        <f>'B一般'!O40+'B原料'!O40</f>
        <v>0</v>
      </c>
      <c r="P40" s="18">
        <f>'B一般'!P40+'B原料'!P40</f>
        <v>0</v>
      </c>
      <c r="Q40" s="30">
        <f>SUM(K40:P40)</f>
        <v>11067</v>
      </c>
      <c r="R40" s="22">
        <f>J40+Q40</f>
        <v>18563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16">
        <f>'B一般'!D41+'B原料'!D41</f>
        <v>223762</v>
      </c>
      <c r="E41" s="11">
        <f>'B一般'!E41+'B原料'!E41</f>
        <v>232871</v>
      </c>
      <c r="F41" s="11">
        <f>'B一般'!F41+'B原料'!F41</f>
        <v>237666</v>
      </c>
      <c r="G41" s="11">
        <f>'B一般'!G41+'B原料'!G41</f>
        <v>253501</v>
      </c>
      <c r="H41" s="11">
        <f>'B一般'!H41+'B原料'!H41</f>
        <v>279230</v>
      </c>
      <c r="I41" s="18">
        <f>'B一般'!I41+'B原料'!I41</f>
        <v>506731</v>
      </c>
      <c r="J41" s="26">
        <f>SUM(D41:I41)</f>
        <v>1733761</v>
      </c>
      <c r="K41" s="22">
        <f>'B一般'!K41+'B原料'!K41</f>
        <v>598010</v>
      </c>
      <c r="L41" s="11">
        <f>'B一般'!L41+'B原料'!L41</f>
        <v>824844</v>
      </c>
      <c r="M41" s="11">
        <f>'B一般'!M41+'B原料'!M41</f>
        <v>711748</v>
      </c>
      <c r="N41" s="11">
        <f>'B一般'!N41+'B原料'!N41</f>
        <v>413226</v>
      </c>
      <c r="O41" s="11">
        <f>'B一般'!O41+'B原料'!O41</f>
        <v>0</v>
      </c>
      <c r="P41" s="18">
        <f>'B一般'!P41+'B原料'!P41</f>
        <v>0</v>
      </c>
      <c r="Q41" s="26">
        <f>SUM(K41:P41)</f>
        <v>2547828</v>
      </c>
      <c r="R41" s="22">
        <f>J41+Q41</f>
        <v>4281589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7">
        <f>IF(OR(D40=0,D41=0)," ",(D41/D40)*1000)</f>
        <v>229499.4871794872</v>
      </c>
      <c r="E42" s="12">
        <f aca="true" t="shared" si="12" ref="E42:R42">IF(OR(E40=0,E41=0)," ",(E41/E40)*1000)</f>
        <v>235699.39271255062</v>
      </c>
      <c r="F42" s="12">
        <f t="shared" si="12"/>
        <v>228086.37236084454</v>
      </c>
      <c r="G42" s="12">
        <f t="shared" si="12"/>
        <v>232356.55362053163</v>
      </c>
      <c r="H42" s="12">
        <f t="shared" si="12"/>
        <v>232691.66666666666</v>
      </c>
      <c r="I42" s="19">
        <f t="shared" si="12"/>
        <v>230332.27272727274</v>
      </c>
      <c r="J42" s="27">
        <f t="shared" si="12"/>
        <v>231291.4887940235</v>
      </c>
      <c r="K42" s="23">
        <f t="shared" si="12"/>
        <v>230891.8918918919</v>
      </c>
      <c r="L42" s="12">
        <f t="shared" si="12"/>
        <v>229378.1979977753</v>
      </c>
      <c r="M42" s="12">
        <f t="shared" si="12"/>
        <v>229818.5340652244</v>
      </c>
      <c r="N42" s="12">
        <f t="shared" si="12"/>
        <v>231628.92376681615</v>
      </c>
      <c r="O42" s="12" t="str">
        <f t="shared" si="12"/>
        <v> </v>
      </c>
      <c r="P42" s="19" t="str">
        <f t="shared" si="12"/>
        <v> </v>
      </c>
      <c r="Q42" s="27">
        <f t="shared" si="12"/>
        <v>230218.48739495798</v>
      </c>
      <c r="R42" s="23">
        <f t="shared" si="12"/>
        <v>230651.78042342293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12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12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12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3888</v>
      </c>
      <c r="F44" s="11">
        <f>'B一般'!F44+'B原料'!F44</f>
        <v>1635</v>
      </c>
      <c r="G44" s="11">
        <f>'B一般'!G44+'B原料'!G44</f>
        <v>0</v>
      </c>
      <c r="H44" s="11">
        <f>'B一般'!H44+'B原料'!H44</f>
        <v>990</v>
      </c>
      <c r="I44" s="18">
        <f>'B一般'!I44+'B原料'!I44</f>
        <v>0</v>
      </c>
      <c r="J44" s="26">
        <f>SUM(D44:I44)</f>
        <v>6513</v>
      </c>
      <c r="K44" s="22">
        <f>'B一般'!K44+'B原料'!K44</f>
        <v>0</v>
      </c>
      <c r="L44" s="11">
        <f>'B一般'!L44+'B原料'!L44</f>
        <v>0</v>
      </c>
      <c r="M44" s="11">
        <f>'B一般'!M44+'B原料'!M44</f>
        <v>375</v>
      </c>
      <c r="N44" s="11">
        <f>'B一般'!N44+'B原料'!N44</f>
        <v>0</v>
      </c>
      <c r="O44" s="11">
        <f>'B一般'!O44+'B原料'!O44</f>
        <v>0</v>
      </c>
      <c r="P44" s="18">
        <f>'B一般'!P44+'B原料'!P44</f>
        <v>0</v>
      </c>
      <c r="Q44" s="26">
        <f>SUM(K44:P44)</f>
        <v>375</v>
      </c>
      <c r="R44" s="22">
        <f>J44+Q44</f>
        <v>6888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324000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542750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574000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8013</v>
      </c>
      <c r="H46" s="11">
        <f>'B一般'!H46+'B原料'!H46</f>
        <v>17962</v>
      </c>
      <c r="I46" s="18">
        <f>'B一般'!I46+'B原料'!I46</f>
        <v>0</v>
      </c>
      <c r="J46" s="30">
        <f>SUM(D46:I46)</f>
        <v>25975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18821</v>
      </c>
      <c r="O46" s="11">
        <f>'B一般'!O46+'B原料'!O46</f>
        <v>0</v>
      </c>
      <c r="P46" s="18">
        <f>'B一般'!P46+'B原料'!P46</f>
        <v>0</v>
      </c>
      <c r="Q46" s="30">
        <f>SUM(K46:P46)</f>
        <v>18821</v>
      </c>
      <c r="R46" s="22">
        <f>J46+Q46</f>
        <v>44796</v>
      </c>
      <c r="S46" s="5"/>
    </row>
    <row r="47" spans="1:18" ht="15" customHeight="1">
      <c r="A47" s="162"/>
      <c r="B47" s="112" t="s">
        <v>10</v>
      </c>
      <c r="C47" s="112" t="s">
        <v>2</v>
      </c>
      <c r="D47" s="16">
        <f>'B一般'!D47+'B原料'!D47</f>
        <v>3041</v>
      </c>
      <c r="E47" s="11">
        <f>'B一般'!E47+'B原料'!E47</f>
        <v>2967</v>
      </c>
      <c r="F47" s="11">
        <f>'B一般'!F47+'B原料'!F47</f>
        <v>5998</v>
      </c>
      <c r="G47" s="11">
        <f>'B一般'!G47+'B原料'!G47</f>
        <v>362958</v>
      </c>
      <c r="H47" s="11">
        <f>'B一般'!H47+'B原料'!H47</f>
        <v>796528</v>
      </c>
      <c r="I47" s="18">
        <f>'B一般'!I47+'B原料'!I47</f>
        <v>2843</v>
      </c>
      <c r="J47" s="26">
        <f>SUM(D47:I47)</f>
        <v>1174335</v>
      </c>
      <c r="K47" s="22">
        <f>'B一般'!K47+'B原料'!K47</f>
        <v>5919</v>
      </c>
      <c r="L47" s="11">
        <f>'B一般'!L47+'B原料'!L47</f>
        <v>9024</v>
      </c>
      <c r="M47" s="11">
        <f>'B一般'!M47+'B原料'!M47</f>
        <v>629</v>
      </c>
      <c r="N47" s="11">
        <f>'B一般'!N47+'B原料'!N47</f>
        <v>1046465</v>
      </c>
      <c r="O47" s="11">
        <f>'B一般'!O47+'B原料'!O47</f>
        <v>0</v>
      </c>
      <c r="P47" s="18">
        <f>'B一般'!P47+'B原料'!P47</f>
        <v>0</v>
      </c>
      <c r="Q47" s="26">
        <f>SUM(K47:P47)</f>
        <v>1062037</v>
      </c>
      <c r="R47" s="22">
        <f>J47+Q47</f>
        <v>2236372</v>
      </c>
    </row>
    <row r="48" spans="1:18" ht="1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45296.14376637964</v>
      </c>
      <c r="H48" s="12">
        <f t="shared" si="14"/>
        <v>44345.17314330253</v>
      </c>
      <c r="I48" s="19" t="str">
        <f t="shared" si="14"/>
        <v> </v>
      </c>
      <c r="J48" s="27">
        <f t="shared" si="14"/>
        <v>45210.2021174206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>
        <f t="shared" si="14"/>
        <v>55600.924499229586</v>
      </c>
      <c r="O48" s="12" t="str">
        <f t="shared" si="14"/>
        <v> </v>
      </c>
      <c r="P48" s="19" t="str">
        <f t="shared" si="14"/>
        <v> </v>
      </c>
      <c r="Q48" s="27">
        <f t="shared" si="14"/>
        <v>56428.29817756761</v>
      </c>
      <c r="R48" s="23">
        <f t="shared" si="14"/>
        <v>49923.475310295566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109956</v>
      </c>
      <c r="E49" s="53">
        <f aca="true" t="shared" si="15" ref="E49:I50">E4+E7+E10+E13+E16+E19+E22+E25+E28+E31+E34+E40+E43+E46+E37</f>
        <v>105868</v>
      </c>
      <c r="F49" s="14">
        <f t="shared" si="15"/>
        <v>176518</v>
      </c>
      <c r="G49" s="14">
        <f t="shared" si="15"/>
        <v>163358</v>
      </c>
      <c r="H49" s="14">
        <f t="shared" si="15"/>
        <v>162278</v>
      </c>
      <c r="I49" s="21">
        <f t="shared" si="15"/>
        <v>126006</v>
      </c>
      <c r="J49" s="29">
        <f>SUM(D49:I49)</f>
        <v>843984</v>
      </c>
      <c r="K49" s="25">
        <f aca="true" t="shared" si="16" ref="K49:P50">K4+K7+K10+K13+K16+K19+K22+K25+K28+K31+K34+K40+K43+K46+K37</f>
        <v>183015</v>
      </c>
      <c r="L49" s="14">
        <f t="shared" si="16"/>
        <v>81522</v>
      </c>
      <c r="M49" s="14">
        <f t="shared" si="16"/>
        <v>217673</v>
      </c>
      <c r="N49" s="14">
        <f t="shared" si="16"/>
        <v>166889</v>
      </c>
      <c r="O49" s="53">
        <f t="shared" si="16"/>
        <v>0</v>
      </c>
      <c r="P49" s="55">
        <f t="shared" si="16"/>
        <v>0</v>
      </c>
      <c r="Q49" s="29">
        <f>SUM(K49:P49)</f>
        <v>649099</v>
      </c>
      <c r="R49" s="25">
        <f>J49+Q49</f>
        <v>1493083</v>
      </c>
    </row>
    <row r="50" spans="1:18" ht="15" customHeight="1">
      <c r="A50" s="165"/>
      <c r="B50" s="112" t="s">
        <v>10</v>
      </c>
      <c r="C50" s="112" t="s">
        <v>2</v>
      </c>
      <c r="D50" s="52">
        <f>D5+D8+D11+D14+D17+D20+D23+D26+D29+D32+D35+D41+D44+D47+D38</f>
        <v>6604222</v>
      </c>
      <c r="E50" s="54">
        <f t="shared" si="15"/>
        <v>6807276</v>
      </c>
      <c r="F50" s="13">
        <f t="shared" si="15"/>
        <v>9651044</v>
      </c>
      <c r="G50" s="13">
        <f t="shared" si="15"/>
        <v>8450827</v>
      </c>
      <c r="H50" s="13">
        <f t="shared" si="15"/>
        <v>7410765</v>
      </c>
      <c r="I50" s="20">
        <f t="shared" si="15"/>
        <v>5753297</v>
      </c>
      <c r="J50" s="28">
        <f>SUM(D50:I50)</f>
        <v>44677431</v>
      </c>
      <c r="K50" s="24">
        <f t="shared" si="16"/>
        <v>8874870</v>
      </c>
      <c r="L50" s="13">
        <f t="shared" si="16"/>
        <v>4704128</v>
      </c>
      <c r="M50" s="13">
        <f t="shared" si="16"/>
        <v>12181703</v>
      </c>
      <c r="N50" s="13">
        <f t="shared" si="16"/>
        <v>10667841</v>
      </c>
      <c r="O50" s="56">
        <f t="shared" si="16"/>
        <v>0</v>
      </c>
      <c r="P50" s="57">
        <f t="shared" si="16"/>
        <v>0</v>
      </c>
      <c r="Q50" s="28">
        <f>SUM(K50:P50)</f>
        <v>36428542</v>
      </c>
      <c r="R50" s="24">
        <f>J50+Q50</f>
        <v>81105973</v>
      </c>
    </row>
    <row r="51" spans="1:18" ht="15" customHeight="1" thickBot="1">
      <c r="A51" s="166"/>
      <c r="B51" s="113" t="s">
        <v>18</v>
      </c>
      <c r="C51" s="113" t="s">
        <v>3</v>
      </c>
      <c r="D51" s="37">
        <f>IF(OR(D49=0,D50=0)," ",D50/D49*1000)</f>
        <v>60062.406780894176</v>
      </c>
      <c r="E51" s="12">
        <f>IF(OR(E49=0,E50=0)," ",E50/E49*1000)</f>
        <v>64299.65617561492</v>
      </c>
      <c r="F51" s="12">
        <f aca="true" t="shared" si="17" ref="F51:Q51">IF(OR(F49=0,F50=0)," ",(F50/F49)*1000)</f>
        <v>54674.56010151939</v>
      </c>
      <c r="G51" s="12">
        <f t="shared" si="17"/>
        <v>51731.944563474084</v>
      </c>
      <c r="H51" s="12">
        <f t="shared" si="17"/>
        <v>45667.0959711113</v>
      </c>
      <c r="I51" s="19">
        <f t="shared" si="17"/>
        <v>45658.9130676317</v>
      </c>
      <c r="J51" s="27">
        <f t="shared" si="17"/>
        <v>52936.34831939942</v>
      </c>
      <c r="K51" s="23">
        <f t="shared" si="17"/>
        <v>48492.58257519875</v>
      </c>
      <c r="L51" s="12">
        <f t="shared" si="17"/>
        <v>57703.7854812198</v>
      </c>
      <c r="M51" s="12">
        <f t="shared" si="17"/>
        <v>55963.316534434685</v>
      </c>
      <c r="N51" s="12">
        <f t="shared" si="17"/>
        <v>63921.774353013076</v>
      </c>
      <c r="O51" s="12" t="str">
        <f>IF(OR(O49=0,O50=0)," ",O50/O49*1000)</f>
        <v> </v>
      </c>
      <c r="P51" s="47" t="str">
        <f>IF(OR(P49=0,P50=0)," ",P50/P49*1000)</f>
        <v> </v>
      </c>
      <c r="Q51" s="27">
        <f t="shared" si="17"/>
        <v>56121.70408520118</v>
      </c>
      <c r="R51" s="23">
        <f>IF(OR(R49=0,R50=0)," ",(R50/R49)*1000)</f>
        <v>54321.141557435185</v>
      </c>
    </row>
    <row r="52" spans="1:18" ht="15" customHeight="1" thickBot="1">
      <c r="A52" s="168" t="s">
        <v>13</v>
      </c>
      <c r="B52" s="169"/>
      <c r="C52" s="170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0</v>
      </c>
      <c r="P52" s="33">
        <f>'総合計'!P52</f>
        <v>0</v>
      </c>
      <c r="Q52" s="34">
        <f>'総合計'!Q52</f>
        <v>108.78644547812314</v>
      </c>
      <c r="R52" s="36">
        <f>'総合計'!R52</f>
        <v>108.79492505229878</v>
      </c>
    </row>
    <row r="53" spans="1:3" ht="14.25">
      <c r="A53" s="111" t="str">
        <f>'総合計'!A62</f>
        <v>※4～11月は確報値、12～1月は速報値。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G5" sqref="G5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43888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>
        <v>20500</v>
      </c>
      <c r="G4" s="45"/>
      <c r="H4" s="45">
        <v>3000</v>
      </c>
      <c r="I4" s="46"/>
      <c r="J4" s="49">
        <f>SUM(D4:I4)</f>
        <v>23500</v>
      </c>
      <c r="K4" s="101">
        <v>29255</v>
      </c>
      <c r="L4" s="70"/>
      <c r="M4" s="70">
        <v>38930</v>
      </c>
      <c r="N4" s="70">
        <v>35058</v>
      </c>
      <c r="O4" s="70"/>
      <c r="P4" s="71"/>
      <c r="Q4" s="29">
        <f>SUM(K4:P4)</f>
        <v>103243</v>
      </c>
      <c r="R4" s="22">
        <f>J4+Q4</f>
        <v>126743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>
        <v>984889</v>
      </c>
      <c r="G5" s="45"/>
      <c r="H5" s="45">
        <v>142001</v>
      </c>
      <c r="I5" s="46"/>
      <c r="J5" s="103">
        <f>SUM(D5:I5)</f>
        <v>1126890</v>
      </c>
      <c r="K5" s="101">
        <v>1220459</v>
      </c>
      <c r="L5" s="70"/>
      <c r="M5" s="70">
        <v>2180865</v>
      </c>
      <c r="N5" s="70">
        <v>2507539</v>
      </c>
      <c r="O5" s="70"/>
      <c r="P5" s="71"/>
      <c r="Q5" s="28">
        <f>SUM(K5:P5)</f>
        <v>5908863</v>
      </c>
      <c r="R5" s="22">
        <f>J5+Q5</f>
        <v>7035753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>
        <v>48043.365853658535</v>
      </c>
      <c r="G6" s="12" t="s">
        <v>53</v>
      </c>
      <c r="H6" s="12">
        <v>47333.666666666664</v>
      </c>
      <c r="I6" s="47" t="s">
        <v>53</v>
      </c>
      <c r="J6" s="27">
        <f>IF(OR(J4=0,J5=0)," ",J5/J4*1000)</f>
        <v>47952.765957446805</v>
      </c>
      <c r="K6" s="154">
        <v>41717.96274141173</v>
      </c>
      <c r="L6" s="12" t="s">
        <v>53</v>
      </c>
      <c r="M6" s="12">
        <v>56020.164397636785</v>
      </c>
      <c r="N6" s="12">
        <v>71525.44355068743</v>
      </c>
      <c r="O6" s="12"/>
      <c r="P6" s="47"/>
      <c r="Q6" s="27">
        <f>IF(OR(Q4=0,Q5=0)," ",Q5/Q4*1000)</f>
        <v>57232.57751130827</v>
      </c>
      <c r="R6" s="23">
        <f>IF(OR(R4=0,R5=0)," ",R5/R4*1000)</f>
        <v>55511.96515783909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>
        <v>24737</v>
      </c>
      <c r="E7" s="45">
        <v>35704</v>
      </c>
      <c r="F7" s="45">
        <v>18720</v>
      </c>
      <c r="G7" s="45">
        <v>12140</v>
      </c>
      <c r="H7" s="45"/>
      <c r="I7" s="46"/>
      <c r="J7" s="103">
        <f>SUM(D7:I7)</f>
        <v>91301</v>
      </c>
      <c r="K7" s="101"/>
      <c r="L7" s="70"/>
      <c r="M7" s="70"/>
      <c r="N7" s="70">
        <v>11838</v>
      </c>
      <c r="O7" s="70"/>
      <c r="P7" s="71"/>
      <c r="Q7" s="26">
        <f>SUM(K7:P7)</f>
        <v>11838</v>
      </c>
      <c r="R7" s="22">
        <f>J7+Q7</f>
        <v>103139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>
        <v>1533870</v>
      </c>
      <c r="E8" s="45">
        <v>2295961</v>
      </c>
      <c r="F8" s="45">
        <v>963553</v>
      </c>
      <c r="G8" s="45">
        <v>565726</v>
      </c>
      <c r="H8" s="45"/>
      <c r="I8" s="46"/>
      <c r="J8" s="103">
        <f>SUM(D8:I8)</f>
        <v>5359110</v>
      </c>
      <c r="K8" s="101"/>
      <c r="L8" s="70"/>
      <c r="M8" s="70"/>
      <c r="N8" s="70">
        <v>729530</v>
      </c>
      <c r="O8" s="70"/>
      <c r="P8" s="71"/>
      <c r="Q8" s="26">
        <f>SUM(K8:P8)</f>
        <v>729530</v>
      </c>
      <c r="R8" s="22">
        <f>J8+Q8</f>
        <v>6088640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>
        <v>62007.1148482031</v>
      </c>
      <c r="E9" s="12">
        <v>64305.42796325342</v>
      </c>
      <c r="F9" s="12">
        <v>51471.84829059829</v>
      </c>
      <c r="G9" s="12">
        <v>46600.1647446458</v>
      </c>
      <c r="H9" s="12" t="s">
        <v>53</v>
      </c>
      <c r="I9" s="47" t="s">
        <v>53</v>
      </c>
      <c r="J9" s="27">
        <f>IF(OR(J7=0,J8=0)," ",J8/J7*1000)</f>
        <v>58697.16651515318</v>
      </c>
      <c r="K9" s="154" t="s">
        <v>53</v>
      </c>
      <c r="L9" s="12" t="s">
        <v>53</v>
      </c>
      <c r="M9" s="12" t="s">
        <v>53</v>
      </c>
      <c r="N9" s="12">
        <v>61626.11927690488</v>
      </c>
      <c r="O9" s="12"/>
      <c r="P9" s="47"/>
      <c r="Q9" s="27">
        <f>IF(OR(Q7=0,Q8=0)," ",Q8/Q7*1000)</f>
        <v>61626.11927690488</v>
      </c>
      <c r="R9" s="23">
        <f>IF(OR(R7=0,R8=0)," ",R8/R7*1000)</f>
        <v>59033.34335217522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>
        <v>16792</v>
      </c>
      <c r="G10" s="45">
        <v>4303</v>
      </c>
      <c r="H10" s="45">
        <v>10012</v>
      </c>
      <c r="I10" s="46">
        <v>8898</v>
      </c>
      <c r="J10" s="49">
        <f>SUM(D10:I10)</f>
        <v>40005</v>
      </c>
      <c r="K10" s="101">
        <v>6488</v>
      </c>
      <c r="L10" s="70"/>
      <c r="M10" s="70"/>
      <c r="N10" s="70">
        <v>23624</v>
      </c>
      <c r="O10" s="70"/>
      <c r="P10" s="71"/>
      <c r="Q10" s="26">
        <f>SUM(K10:P10)</f>
        <v>30112</v>
      </c>
      <c r="R10" s="22">
        <f>J10+Q10</f>
        <v>70117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>
        <v>1026324</v>
      </c>
      <c r="G11" s="45">
        <v>177921</v>
      </c>
      <c r="H11" s="45">
        <v>414820</v>
      </c>
      <c r="I11" s="46">
        <v>377633</v>
      </c>
      <c r="J11" s="49">
        <f>SUM(D11:I11)</f>
        <v>1996698</v>
      </c>
      <c r="K11" s="101">
        <v>283659</v>
      </c>
      <c r="L11" s="70"/>
      <c r="M11" s="70"/>
      <c r="N11" s="70">
        <v>1337505</v>
      </c>
      <c r="O11" s="70"/>
      <c r="P11" s="71"/>
      <c r="Q11" s="28">
        <f>SUM(K11:P11)</f>
        <v>1621164</v>
      </c>
      <c r="R11" s="24">
        <f>J11+Q11</f>
        <v>3617862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>
        <v>61119.818961410194</v>
      </c>
      <c r="G12" s="12">
        <v>41348.129212177555</v>
      </c>
      <c r="H12" s="12">
        <v>41432.28126248502</v>
      </c>
      <c r="I12" s="47">
        <v>42440.21128343448</v>
      </c>
      <c r="J12" s="27">
        <f>IF(OR(J10=0,J11=0)," ",J11/J10*1000)</f>
        <v>49911.21109861267</v>
      </c>
      <c r="K12" s="154">
        <v>43720.56103575832</v>
      </c>
      <c r="L12" s="12" t="s">
        <v>53</v>
      </c>
      <c r="M12" s="12" t="s">
        <v>53</v>
      </c>
      <c r="N12" s="12">
        <v>56616.36471385032</v>
      </c>
      <c r="O12" s="12"/>
      <c r="P12" s="47"/>
      <c r="Q12" s="27">
        <f>IF(OR(Q10=0,Q11=0)," ",Q11/Q10*1000)</f>
        <v>53837.805526036136</v>
      </c>
      <c r="R12" s="23">
        <f>IF(OR(R10=0,R11=0)," ",R11/R10*1000)</f>
        <v>51597.501319223586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>
        <v>23703</v>
      </c>
      <c r="E13" s="45">
        <v>19986</v>
      </c>
      <c r="F13" s="45"/>
      <c r="G13" s="45">
        <v>42024</v>
      </c>
      <c r="H13" s="45">
        <v>38308</v>
      </c>
      <c r="I13" s="46">
        <v>34718</v>
      </c>
      <c r="J13" s="49">
        <f>SUM(D13:I13)</f>
        <v>158739</v>
      </c>
      <c r="K13" s="101">
        <v>17887</v>
      </c>
      <c r="L13" s="70">
        <v>43611</v>
      </c>
      <c r="M13" s="70">
        <v>34989</v>
      </c>
      <c r="N13" s="70">
        <v>4772</v>
      </c>
      <c r="O13" s="70"/>
      <c r="P13" s="71"/>
      <c r="Q13" s="26">
        <f>SUM(K13:P13)</f>
        <v>101259</v>
      </c>
      <c r="R13" s="22">
        <f>J13+Q13</f>
        <v>259998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>
        <v>1406047</v>
      </c>
      <c r="E14" s="45">
        <v>1262006</v>
      </c>
      <c r="F14" s="45"/>
      <c r="G14" s="45">
        <v>2299572</v>
      </c>
      <c r="H14" s="45">
        <v>1643026</v>
      </c>
      <c r="I14" s="46">
        <v>1500192</v>
      </c>
      <c r="J14" s="49">
        <f>SUM(D14:I14)</f>
        <v>8110843</v>
      </c>
      <c r="K14" s="101">
        <v>802740</v>
      </c>
      <c r="L14" s="70">
        <v>2263945</v>
      </c>
      <c r="M14" s="70">
        <v>1834570</v>
      </c>
      <c r="N14" s="70">
        <v>278168</v>
      </c>
      <c r="O14" s="70"/>
      <c r="P14" s="71"/>
      <c r="Q14" s="28">
        <f>SUM(K14:P14)</f>
        <v>5179423</v>
      </c>
      <c r="R14" s="24">
        <f>J14+Q14</f>
        <v>13290266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>
        <v>59319.36885626292</v>
      </c>
      <c r="E15" s="12">
        <v>63144.50115080557</v>
      </c>
      <c r="F15" s="12" t="s">
        <v>53</v>
      </c>
      <c r="G15" s="12">
        <v>54720.44545973729</v>
      </c>
      <c r="H15" s="12">
        <v>42889.89245066305</v>
      </c>
      <c r="I15" s="47">
        <v>43210.78403133821</v>
      </c>
      <c r="J15" s="27">
        <f>IF(OR(J13=0,J14=0)," ",J14/J13*1000)</f>
        <v>51095.46488260604</v>
      </c>
      <c r="K15" s="154">
        <v>44878.40330966624</v>
      </c>
      <c r="L15" s="12">
        <v>51912.24691018321</v>
      </c>
      <c r="M15" s="12">
        <v>52432.764583154705</v>
      </c>
      <c r="N15" s="12">
        <v>58291.70159262364</v>
      </c>
      <c r="O15" s="12"/>
      <c r="P15" s="47"/>
      <c r="Q15" s="27">
        <f>IF(OR(Q13=0,Q14=0)," ",Q14/Q13*1000)</f>
        <v>51150.24837298413</v>
      </c>
      <c r="R15" s="23">
        <f>IF(OR(R13=0,R14=0)," ",R14/R13*1000)</f>
        <v>51116.80089846845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19045</v>
      </c>
      <c r="E16" s="45">
        <v>2000</v>
      </c>
      <c r="F16" s="45">
        <v>22391</v>
      </c>
      <c r="G16" s="45">
        <v>20466</v>
      </c>
      <c r="H16" s="45">
        <v>27922</v>
      </c>
      <c r="I16" s="46">
        <v>22939</v>
      </c>
      <c r="J16" s="49">
        <f>SUM(D16:I16)</f>
        <v>114763</v>
      </c>
      <c r="K16" s="101">
        <v>45802</v>
      </c>
      <c r="L16" s="70">
        <v>3154</v>
      </c>
      <c r="M16" s="70">
        <v>50778</v>
      </c>
      <c r="N16" s="70">
        <v>13890</v>
      </c>
      <c r="O16" s="70"/>
      <c r="P16" s="71"/>
      <c r="Q16" s="26">
        <f>SUM(K16:P16)</f>
        <v>113624</v>
      </c>
      <c r="R16" s="22">
        <f>J16+Q16</f>
        <v>228387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1146672</v>
      </c>
      <c r="E17" s="45">
        <v>118912</v>
      </c>
      <c r="F17" s="45">
        <v>1126327</v>
      </c>
      <c r="G17" s="45">
        <v>1406955</v>
      </c>
      <c r="H17" s="45">
        <v>1215592</v>
      </c>
      <c r="I17" s="46">
        <v>918099</v>
      </c>
      <c r="J17" s="49">
        <f>SUM(D17:I17)</f>
        <v>5932557</v>
      </c>
      <c r="K17" s="101">
        <v>2154690</v>
      </c>
      <c r="L17" s="70">
        <v>142283</v>
      </c>
      <c r="M17" s="70">
        <v>2662726</v>
      </c>
      <c r="N17" s="70">
        <v>891380</v>
      </c>
      <c r="O17" s="70"/>
      <c r="P17" s="71"/>
      <c r="Q17" s="26">
        <f>SUM(K17:P17)</f>
        <v>5851079</v>
      </c>
      <c r="R17" s="22">
        <f>J17+Q17</f>
        <v>11783636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54">
        <v>60208.558676818066</v>
      </c>
      <c r="E18" s="12">
        <v>59456</v>
      </c>
      <c r="F18" s="12">
        <v>50302.66624983252</v>
      </c>
      <c r="G18" s="12">
        <v>68745.9689240692</v>
      </c>
      <c r="H18" s="12">
        <v>43535.27684263305</v>
      </c>
      <c r="I18" s="47">
        <v>40023.497101007015</v>
      </c>
      <c r="J18" s="27">
        <f>IF(OR(J16=0,J17=0)," ",J17/J16*1000)</f>
        <v>51693.9867378859</v>
      </c>
      <c r="K18" s="154">
        <v>47043.57888301821</v>
      </c>
      <c r="L18" s="12">
        <v>45111.921369689284</v>
      </c>
      <c r="M18" s="12">
        <v>52438.575761156404</v>
      </c>
      <c r="N18" s="12">
        <v>64174.22606191505</v>
      </c>
      <c r="O18" s="12"/>
      <c r="P18" s="47"/>
      <c r="Q18" s="27">
        <f>IF(OR(Q16=0,Q17=0)," ",Q17/Q16*1000)</f>
        <v>51495.09786664789</v>
      </c>
      <c r="R18" s="23">
        <f>IF(OR(R16=0,R17=0)," ",R17/R16*1000)</f>
        <v>51595.03824648513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>
        <v>5438</v>
      </c>
      <c r="J19" s="49">
        <f>SUM(D19:I19)</f>
        <v>5438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5438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>
        <v>234701</v>
      </c>
      <c r="J20" s="49">
        <f>SUM(D20:I20)</f>
        <v>234701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234701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>
        <v>43159.43361529974</v>
      </c>
      <c r="J21" s="27">
        <f>IF(OR(J19=0,J20=0)," ",J20/J19*1000)</f>
        <v>43159.43361529974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/>
      <c r="P21" s="47"/>
      <c r="Q21" s="27" t="str">
        <f>IF(OR(Q19=0,Q20=0)," ",Q20/Q19*1000)</f>
        <v> </v>
      </c>
      <c r="R21" s="23">
        <f>IF(OR(R19=0,R20=0)," ",R20/R19*1000)</f>
        <v>43159.43361529974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29690</v>
      </c>
      <c r="E31" s="45">
        <v>20160</v>
      </c>
      <c r="F31" s="45">
        <v>27971</v>
      </c>
      <c r="G31" s="45">
        <v>32346</v>
      </c>
      <c r="H31" s="45">
        <v>18965</v>
      </c>
      <c r="I31" s="46">
        <v>11585</v>
      </c>
      <c r="J31" s="49">
        <f>SUM(D31:I31)</f>
        <v>140717</v>
      </c>
      <c r="K31" s="101">
        <v>51508</v>
      </c>
      <c r="L31" s="70">
        <v>13121</v>
      </c>
      <c r="M31" s="70">
        <v>46220</v>
      </c>
      <c r="N31" s="70">
        <v>35493</v>
      </c>
      <c r="O31" s="70"/>
      <c r="P31" s="71"/>
      <c r="Q31" s="26">
        <f>SUM(K31:P31)</f>
        <v>146342</v>
      </c>
      <c r="R31" s="22">
        <f>J31+Q31</f>
        <v>287059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1608103</v>
      </c>
      <c r="E32" s="45">
        <v>1234294</v>
      </c>
      <c r="F32" s="45">
        <v>1630550</v>
      </c>
      <c r="G32" s="45">
        <v>1386371</v>
      </c>
      <c r="H32" s="45">
        <v>909697</v>
      </c>
      <c r="I32" s="46">
        <v>440320</v>
      </c>
      <c r="J32" s="49">
        <f>SUM(D32:I32)</f>
        <v>7209335</v>
      </c>
      <c r="K32" s="101">
        <v>2420043</v>
      </c>
      <c r="L32" s="70">
        <v>555842</v>
      </c>
      <c r="M32" s="70">
        <v>2420314</v>
      </c>
      <c r="N32" s="70">
        <v>2207512</v>
      </c>
      <c r="O32" s="70"/>
      <c r="P32" s="71"/>
      <c r="Q32" s="28">
        <f>SUM(K32:P32)</f>
        <v>7603711</v>
      </c>
      <c r="R32" s="24">
        <f>J32+Q32</f>
        <v>14813046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54163.118895250926</v>
      </c>
      <c r="E33" s="12">
        <v>61224.9007936508</v>
      </c>
      <c r="F33" s="12">
        <v>58294.30481570198</v>
      </c>
      <c r="G33" s="12">
        <v>42860.66283311693</v>
      </c>
      <c r="H33" s="12">
        <v>47967.150013182174</v>
      </c>
      <c r="I33" s="47">
        <v>38007.768666378935</v>
      </c>
      <c r="J33" s="27">
        <f>IF(OR(J31=0,J32=0)," ",J32/J31*1000)</f>
        <v>51232.864543729615</v>
      </c>
      <c r="K33" s="154">
        <v>46983.82775491186</v>
      </c>
      <c r="L33" s="12">
        <v>42362.777227345476</v>
      </c>
      <c r="M33" s="12">
        <v>52365.08005192557</v>
      </c>
      <c r="N33" s="12">
        <v>62195.70056067393</v>
      </c>
      <c r="O33" s="12"/>
      <c r="P33" s="47"/>
      <c r="Q33" s="27">
        <f>IF(OR(Q31=0,Q32=0)," ",Q32/Q31*1000)</f>
        <v>51958.501318828494</v>
      </c>
      <c r="R33" s="23">
        <f>IF(OR(R31=0,R32=0)," ",R32/R31*1000)</f>
        <v>51602.79245729972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975</v>
      </c>
      <c r="E40" s="45">
        <v>988</v>
      </c>
      <c r="F40" s="45">
        <v>1042</v>
      </c>
      <c r="G40" s="45">
        <v>1091</v>
      </c>
      <c r="H40" s="45">
        <v>1200</v>
      </c>
      <c r="I40" s="46">
        <v>2200</v>
      </c>
      <c r="J40" s="49">
        <f>SUM(D40:I40)</f>
        <v>7496</v>
      </c>
      <c r="K40" s="101">
        <v>2590</v>
      </c>
      <c r="L40" s="70">
        <v>3596</v>
      </c>
      <c r="M40" s="70">
        <v>3097</v>
      </c>
      <c r="N40" s="70">
        <v>1784</v>
      </c>
      <c r="O40" s="70"/>
      <c r="P40" s="71"/>
      <c r="Q40" s="26">
        <f>SUM(K40:P40)</f>
        <v>11067</v>
      </c>
      <c r="R40" s="22">
        <f>J40+Q40</f>
        <v>18563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223762</v>
      </c>
      <c r="E41" s="45">
        <v>232871</v>
      </c>
      <c r="F41" s="45">
        <v>237666</v>
      </c>
      <c r="G41" s="45">
        <v>253501</v>
      </c>
      <c r="H41" s="45">
        <v>279230</v>
      </c>
      <c r="I41" s="46">
        <v>506731</v>
      </c>
      <c r="J41" s="49">
        <f>SUM(D41:I41)</f>
        <v>1733761</v>
      </c>
      <c r="K41" s="101">
        <v>598010</v>
      </c>
      <c r="L41" s="70">
        <v>824844</v>
      </c>
      <c r="M41" s="70">
        <v>711748</v>
      </c>
      <c r="N41" s="70">
        <v>413226</v>
      </c>
      <c r="O41" s="70"/>
      <c r="P41" s="71"/>
      <c r="Q41" s="26">
        <f>SUM(K41:P41)</f>
        <v>2547828</v>
      </c>
      <c r="R41" s="22">
        <f>J41+Q41</f>
        <v>4281589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229499.4871794872</v>
      </c>
      <c r="E42" s="12">
        <v>235699.39271255062</v>
      </c>
      <c r="F42" s="12">
        <v>228086.37236084454</v>
      </c>
      <c r="G42" s="12">
        <v>232356.55362053163</v>
      </c>
      <c r="H42" s="12">
        <v>232691.66666666666</v>
      </c>
      <c r="I42" s="47">
        <v>230332.27272727274</v>
      </c>
      <c r="J42" s="27">
        <f>IF(OR(J40=0,J41=0)," ",J41/J40*1000)</f>
        <v>231291.4887940235</v>
      </c>
      <c r="K42" s="154">
        <v>230891.8918918919</v>
      </c>
      <c r="L42" s="12">
        <v>229378.1979977753</v>
      </c>
      <c r="M42" s="12">
        <v>229818.5340652244</v>
      </c>
      <c r="N42" s="12">
        <v>231628.92376681615</v>
      </c>
      <c r="O42" s="12"/>
      <c r="P42" s="47"/>
      <c r="Q42" s="27">
        <f>IF(OR(Q40=0,Q41=0)," ",Q41/Q40*1000)</f>
        <v>230218.48739495798</v>
      </c>
      <c r="R42" s="23">
        <f>IF(OR(R40=0,R41=0)," ",R41/R40*1000)</f>
        <v>230651.78042342293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>
        <v>12</v>
      </c>
      <c r="F43" s="45"/>
      <c r="G43" s="45"/>
      <c r="H43" s="45"/>
      <c r="I43" s="46"/>
      <c r="J43" s="49">
        <f>SUM(D43:I43)</f>
        <v>12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12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>
        <v>3888</v>
      </c>
      <c r="F44" s="45">
        <v>1635</v>
      </c>
      <c r="G44" s="45"/>
      <c r="H44" s="45">
        <v>990</v>
      </c>
      <c r="I44" s="46"/>
      <c r="J44" s="49">
        <f>SUM(D44:I44)</f>
        <v>6513</v>
      </c>
      <c r="K44" s="101"/>
      <c r="L44" s="70"/>
      <c r="M44" s="70">
        <v>375</v>
      </c>
      <c r="N44" s="70"/>
      <c r="O44" s="70"/>
      <c r="P44" s="71"/>
      <c r="Q44" s="26">
        <f>SUM(K44:P44)</f>
        <v>375</v>
      </c>
      <c r="R44" s="22">
        <f>J44+Q44</f>
        <v>6888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>
        <v>324000</v>
      </c>
      <c r="F45" s="12" t="s">
        <v>53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542750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/>
      <c r="P45" s="47"/>
      <c r="Q45" s="27" t="str">
        <f>IF(OR(Q43=0,Q44=0)," ",Q44/Q43*1000)</f>
        <v> </v>
      </c>
      <c r="R45" s="23">
        <f>IF(OR(R43=0,R44=0)," ",R44/R43*1000)</f>
        <v>574000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/>
      <c r="F46" s="45"/>
      <c r="G46" s="45">
        <v>8013</v>
      </c>
      <c r="H46" s="45">
        <v>17962</v>
      </c>
      <c r="I46" s="46"/>
      <c r="J46" s="49">
        <f>SUM(D46:I46)</f>
        <v>25975</v>
      </c>
      <c r="K46" s="101"/>
      <c r="L46" s="70">
        <v>0</v>
      </c>
      <c r="M46" s="70"/>
      <c r="N46" s="70">
        <v>18821</v>
      </c>
      <c r="O46" s="70"/>
      <c r="P46" s="71"/>
      <c r="Q46" s="29">
        <f>SUM(K46:P46)</f>
        <v>18821</v>
      </c>
      <c r="R46" s="25">
        <f>J46+Q46</f>
        <v>44796</v>
      </c>
      <c r="S46" s="5"/>
    </row>
    <row r="47" spans="1:18" ht="15" customHeight="1">
      <c r="A47" s="162"/>
      <c r="B47" s="112" t="s">
        <v>10</v>
      </c>
      <c r="C47" s="112" t="s">
        <v>2</v>
      </c>
      <c r="D47" s="43">
        <v>3041</v>
      </c>
      <c r="E47" s="45">
        <v>2967</v>
      </c>
      <c r="F47" s="45">
        <v>5998</v>
      </c>
      <c r="G47" s="45">
        <v>362958</v>
      </c>
      <c r="H47" s="45">
        <v>796528</v>
      </c>
      <c r="I47" s="46">
        <v>2843</v>
      </c>
      <c r="J47" s="49">
        <f>SUM(D47:I47)</f>
        <v>1174335</v>
      </c>
      <c r="K47" s="101">
        <v>5919</v>
      </c>
      <c r="L47" s="70">
        <v>9024</v>
      </c>
      <c r="M47" s="70">
        <v>629</v>
      </c>
      <c r="N47" s="70">
        <v>1046465</v>
      </c>
      <c r="O47" s="70"/>
      <c r="P47" s="71"/>
      <c r="Q47" s="28">
        <f>SUM(K47:P47)</f>
        <v>1062037</v>
      </c>
      <c r="R47" s="24">
        <f>J47+Q47</f>
        <v>2236372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>
        <v>45296.14376637964</v>
      </c>
      <c r="H48" s="12">
        <v>44345.17314330253</v>
      </c>
      <c r="I48" s="47" t="s">
        <v>53</v>
      </c>
      <c r="J48" s="27">
        <f>IF(OR(J46=0,J47=0)," ",J47/J46*1000)</f>
        <v>45210.2021174206</v>
      </c>
      <c r="K48" s="154" t="s">
        <v>53</v>
      </c>
      <c r="L48" s="12" t="s">
        <v>53</v>
      </c>
      <c r="M48" s="12" t="s">
        <v>53</v>
      </c>
      <c r="N48" s="12">
        <v>55600.924499229586</v>
      </c>
      <c r="O48" s="12"/>
      <c r="P48" s="47"/>
      <c r="Q48" s="27">
        <f>IF(OR(Q46=0,Q47=0)," ",Q47/Q46*1000)</f>
        <v>56428.29817756761</v>
      </c>
      <c r="R48" s="23">
        <f>IF(OR(R46=0,R47=0)," ",R47/R46*1000)</f>
        <v>49923.475310295566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98150</v>
      </c>
      <c r="E49" s="53">
        <f aca="true" t="shared" si="0" ref="E49:H50">E4+E7+E10+E13+E16+E19+E22+E25+E28+E31+E34+E37+E40+E46+E43</f>
        <v>78850</v>
      </c>
      <c r="F49" s="53">
        <f t="shared" si="0"/>
        <v>107416</v>
      </c>
      <c r="G49" s="53">
        <f t="shared" si="0"/>
        <v>120383</v>
      </c>
      <c r="H49" s="53">
        <f t="shared" si="0"/>
        <v>117369</v>
      </c>
      <c r="I49" s="53">
        <f>I4+I7+I10+I13+I16+I19+I22+I25+I28+I31+I34+I37+I40+I46+I43</f>
        <v>85778</v>
      </c>
      <c r="J49" s="102">
        <f>SUM(D49:I49)</f>
        <v>607946</v>
      </c>
      <c r="K49" s="53">
        <f>K4+K7+K10+K13+K16+K19+K22+K25+K28+K31+K34+K37+K40+K46+K43</f>
        <v>153530</v>
      </c>
      <c r="L49" s="53">
        <f>L4+L7+L10+L13+L16+L19+L22+L25+L28+L31+L34+L37+L40+L46+L43</f>
        <v>63482</v>
      </c>
      <c r="M49" s="14">
        <f aca="true" t="shared" si="1" ref="M49:P50">M4+M7+M10+M13+M16+M19+M22+M25+M28+M31+M34+M37+M40+M46+M43</f>
        <v>174014</v>
      </c>
      <c r="N49" s="14">
        <f t="shared" si="1"/>
        <v>145280</v>
      </c>
      <c r="O49" s="53">
        <f t="shared" si="1"/>
        <v>0</v>
      </c>
      <c r="P49" s="55">
        <f t="shared" si="1"/>
        <v>0</v>
      </c>
      <c r="Q49" s="29">
        <f>SUM(K49:P49)</f>
        <v>536306</v>
      </c>
      <c r="R49" s="25">
        <f>J49+Q49</f>
        <v>1144252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5921495</v>
      </c>
      <c r="E50" s="54">
        <f t="shared" si="0"/>
        <v>5150899</v>
      </c>
      <c r="F50" s="53">
        <f t="shared" si="0"/>
        <v>5976942</v>
      </c>
      <c r="G50" s="53">
        <f t="shared" si="0"/>
        <v>6453004</v>
      </c>
      <c r="H50" s="53">
        <f t="shared" si="0"/>
        <v>5401884</v>
      </c>
      <c r="I50" s="53">
        <f>I5+I8+I11+I14+I17+I20+I23+I26+I29+I32+I35+I38+I41+I47+I44</f>
        <v>3980519</v>
      </c>
      <c r="J50" s="102">
        <f>SUM(D50:I50)</f>
        <v>32884743</v>
      </c>
      <c r="K50" s="53">
        <f>K5+K8+K11+K14+K17+K20+K23+K26+K29+K32+K35+K38+K41+K47+K44</f>
        <v>7485520</v>
      </c>
      <c r="L50" s="56">
        <f>L5+L8+L11+L14+L17+L20+L23+L26+L29+L32+L35+L38+L41+L47+L44</f>
        <v>3795938</v>
      </c>
      <c r="M50" s="13">
        <f t="shared" si="1"/>
        <v>9811227</v>
      </c>
      <c r="N50" s="13">
        <f t="shared" si="1"/>
        <v>9411325</v>
      </c>
      <c r="O50" s="56">
        <f t="shared" si="1"/>
        <v>0</v>
      </c>
      <c r="P50" s="57">
        <f t="shared" si="1"/>
        <v>0</v>
      </c>
      <c r="Q50" s="28">
        <f>SUM(K50:P50)</f>
        <v>30504010</v>
      </c>
      <c r="R50" s="24">
        <f>J50+Q50</f>
        <v>63388753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60331.07488537952</v>
      </c>
      <c r="E51" s="12">
        <f aca="true" t="shared" si="2" ref="E51:L51">IF(OR(E49=0,E50=0)," ",E50/E49*1000)</f>
        <v>65325.2885225111</v>
      </c>
      <c r="F51" s="12">
        <f t="shared" si="2"/>
        <v>55642.939599314814</v>
      </c>
      <c r="G51" s="12">
        <f t="shared" si="2"/>
        <v>53603.94740121114</v>
      </c>
      <c r="H51" s="12">
        <f t="shared" si="2"/>
        <v>46024.79359967283</v>
      </c>
      <c r="I51" s="12">
        <f>IF(OR(I49=0,I50=0)," ",I50/I49*1000)</f>
        <v>46404.89402877195</v>
      </c>
      <c r="J51" s="27">
        <f t="shared" si="2"/>
        <v>54091.55253920578</v>
      </c>
      <c r="K51" s="12">
        <f>IF(OR(K49=0,K50=0)," ",K50/K49*1000)</f>
        <v>48756.07373151827</v>
      </c>
      <c r="L51" s="12">
        <f t="shared" si="2"/>
        <v>59795.50108692228</v>
      </c>
      <c r="M51" s="12">
        <f aca="true" t="shared" si="3" ref="M51:R51">IF(OR(M49=0,M50=0)," ",M50/M49*1000)</f>
        <v>56381.82560023906</v>
      </c>
      <c r="N51" s="12">
        <f t="shared" si="3"/>
        <v>64780.59609030836</v>
      </c>
      <c r="O51" s="12" t="str">
        <f t="shared" si="3"/>
        <v> </v>
      </c>
      <c r="P51" s="47" t="str">
        <f t="shared" si="3"/>
        <v> </v>
      </c>
      <c r="Q51" s="27">
        <f t="shared" si="3"/>
        <v>56877.99502522814</v>
      </c>
      <c r="R51" s="23">
        <f t="shared" si="3"/>
        <v>55397.54616989964</v>
      </c>
    </row>
    <row r="52" spans="1:18" ht="15" customHeight="1" thickBot="1">
      <c r="A52" s="168" t="s">
        <v>13</v>
      </c>
      <c r="B52" s="169"/>
      <c r="C52" s="170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0</v>
      </c>
      <c r="P52" s="33">
        <f>'総合計'!P52</f>
        <v>0</v>
      </c>
      <c r="Q52" s="34">
        <f>'総合計'!Q52</f>
        <v>108.78644547812314</v>
      </c>
      <c r="R52" s="36">
        <f>'総合計'!R52</f>
        <v>108.79492505229878</v>
      </c>
    </row>
    <row r="53" spans="1:9" ht="14.25">
      <c r="A53" s="111" t="str">
        <f>'総合計'!A62</f>
        <v>※4～11月は確報値、12～1月は速報値。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43888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>
        <v>6100</v>
      </c>
      <c r="L4" s="70"/>
      <c r="M4" s="70">
        <v>1200</v>
      </c>
      <c r="N4" s="70">
        <v>1000</v>
      </c>
      <c r="O4" s="70"/>
      <c r="P4" s="71"/>
      <c r="Q4" s="29">
        <f>SUM(K4:P4)</f>
        <v>8300</v>
      </c>
      <c r="R4" s="22">
        <f>J4+Q4</f>
        <v>8300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>
        <v>254436</v>
      </c>
      <c r="L5" s="70"/>
      <c r="M5" s="70">
        <v>61670</v>
      </c>
      <c r="N5" s="70">
        <v>51924</v>
      </c>
      <c r="O5" s="70"/>
      <c r="P5" s="71"/>
      <c r="Q5" s="28">
        <f>SUM(K5:P5)</f>
        <v>368030</v>
      </c>
      <c r="R5" s="22">
        <f>J5+Q5</f>
        <v>368030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>
        <v>41710.81967213115</v>
      </c>
      <c r="L6" s="12" t="s">
        <v>53</v>
      </c>
      <c r="M6" s="12">
        <v>51391.666666666664</v>
      </c>
      <c r="N6" s="12">
        <v>51924</v>
      </c>
      <c r="O6" s="12"/>
      <c r="P6" s="47"/>
      <c r="Q6" s="27">
        <f>IF(OR(Q4=0,Q5=0)," ",Q5/Q4*1000)</f>
        <v>44340.96385542169</v>
      </c>
      <c r="R6" s="23">
        <f>IF(OR(R4=0,R5=0)," ",R5/R4*1000)</f>
        <v>44340.96385542169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/>
      <c r="F7" s="45"/>
      <c r="G7" s="45">
        <v>16621</v>
      </c>
      <c r="H7" s="45"/>
      <c r="I7" s="46"/>
      <c r="J7" s="49">
        <f>SUM(D7:I7)</f>
        <v>16621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16621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/>
      <c r="F8" s="45"/>
      <c r="G8" s="45">
        <v>770900</v>
      </c>
      <c r="H8" s="45"/>
      <c r="I8" s="46"/>
      <c r="J8" s="49">
        <f>SUM(D8:I8)</f>
        <v>770900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770900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>
        <v>46381.08417062752</v>
      </c>
      <c r="H9" s="12" t="s">
        <v>53</v>
      </c>
      <c r="I9" s="47" t="s">
        <v>53</v>
      </c>
      <c r="J9" s="27">
        <f>IF(OR(J7=0,J8=0)," ",J8/J7*1000)</f>
        <v>46381.08417062752</v>
      </c>
      <c r="K9" s="154" t="s">
        <v>53</v>
      </c>
      <c r="L9" s="12" t="s">
        <v>53</v>
      </c>
      <c r="M9" s="12" t="s">
        <v>53</v>
      </c>
      <c r="N9" s="12" t="s">
        <v>53</v>
      </c>
      <c r="O9" s="12"/>
      <c r="P9" s="47"/>
      <c r="Q9" s="27" t="str">
        <f>IF(OR(Q7=0,Q8=0)," ",Q8/Q7*1000)</f>
        <v> </v>
      </c>
      <c r="R9" s="23">
        <f>IF(OR(R7=0,R8=0)," ",R8/R7*1000)</f>
        <v>46381.08417062752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>
        <v>26853</v>
      </c>
      <c r="G10" s="45">
        <v>8000</v>
      </c>
      <c r="H10" s="45"/>
      <c r="I10" s="46">
        <v>8025</v>
      </c>
      <c r="J10" s="49">
        <f>SUM(D10:I10)</f>
        <v>42878</v>
      </c>
      <c r="K10" s="101"/>
      <c r="L10" s="70"/>
      <c r="M10" s="70"/>
      <c r="N10" s="70">
        <v>10697</v>
      </c>
      <c r="O10" s="70"/>
      <c r="P10" s="71"/>
      <c r="Q10" s="26">
        <f>SUM(K10:P10)</f>
        <v>10697</v>
      </c>
      <c r="R10" s="22">
        <f>J10+Q10</f>
        <v>53575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>
        <v>1579673</v>
      </c>
      <c r="G11" s="45">
        <v>330777</v>
      </c>
      <c r="H11" s="45"/>
      <c r="I11" s="46">
        <v>338216</v>
      </c>
      <c r="J11" s="49">
        <f>SUM(D11:I11)</f>
        <v>2248666</v>
      </c>
      <c r="K11" s="101"/>
      <c r="L11" s="70"/>
      <c r="M11" s="70"/>
      <c r="N11" s="70">
        <v>621543</v>
      </c>
      <c r="O11" s="70"/>
      <c r="P11" s="71"/>
      <c r="Q11" s="28">
        <f>SUM(K11:P11)</f>
        <v>621543</v>
      </c>
      <c r="R11" s="24">
        <f>J11+Q11</f>
        <v>2870209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>
        <v>58826.6860313559</v>
      </c>
      <c r="G12" s="12">
        <v>41347.125</v>
      </c>
      <c r="H12" s="12" t="s">
        <v>53</v>
      </c>
      <c r="I12" s="47">
        <v>42145.29595015576</v>
      </c>
      <c r="J12" s="27">
        <f>IF(OR(J10=0,J11=0)," ",J11/J10*1000)</f>
        <v>52443.35090256075</v>
      </c>
      <c r="K12" s="154" t="s">
        <v>53</v>
      </c>
      <c r="L12" s="12" t="s">
        <v>53</v>
      </c>
      <c r="M12" s="12" t="s">
        <v>53</v>
      </c>
      <c r="N12" s="12">
        <v>58104.42180050482</v>
      </c>
      <c r="O12" s="12"/>
      <c r="P12" s="47"/>
      <c r="Q12" s="27">
        <f>IF(OR(Q10=0,Q11=0)," ",Q11/Q10*1000)</f>
        <v>58104.42180050482</v>
      </c>
      <c r="R12" s="23">
        <f>IF(OR(R10=0,R11=0)," ",R11/R10*1000)</f>
        <v>53573.663089127396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>
        <v>4796</v>
      </c>
      <c r="E13" s="45">
        <v>14988</v>
      </c>
      <c r="F13" s="45">
        <v>42249</v>
      </c>
      <c r="G13" s="45">
        <v>14363</v>
      </c>
      <c r="H13" s="45">
        <v>5000</v>
      </c>
      <c r="I13" s="46">
        <v>20105</v>
      </c>
      <c r="J13" s="49">
        <f>SUM(D13:I13)</f>
        <v>101501</v>
      </c>
      <c r="K13" s="101">
        <v>2000</v>
      </c>
      <c r="L13" s="70">
        <v>4792</v>
      </c>
      <c r="M13" s="70">
        <v>9916</v>
      </c>
      <c r="N13" s="70"/>
      <c r="O13" s="70"/>
      <c r="P13" s="71"/>
      <c r="Q13" s="26">
        <f>SUM(K13:P13)</f>
        <v>16708</v>
      </c>
      <c r="R13" s="22">
        <f>J13+Q13</f>
        <v>118209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>
        <v>294267</v>
      </c>
      <c r="E14" s="45">
        <v>885031</v>
      </c>
      <c r="F14" s="45">
        <v>2094429</v>
      </c>
      <c r="G14" s="45">
        <v>682937</v>
      </c>
      <c r="H14" s="45">
        <v>203195</v>
      </c>
      <c r="I14" s="46">
        <v>894833</v>
      </c>
      <c r="J14" s="49">
        <f>SUM(D14:I14)</f>
        <v>5054692</v>
      </c>
      <c r="K14" s="101">
        <v>90135</v>
      </c>
      <c r="L14" s="70">
        <v>242123</v>
      </c>
      <c r="M14" s="70">
        <v>525185</v>
      </c>
      <c r="N14" s="70"/>
      <c r="O14" s="70"/>
      <c r="P14" s="71"/>
      <c r="Q14" s="28">
        <f>SUM(K14:P14)</f>
        <v>857443</v>
      </c>
      <c r="R14" s="24">
        <f>J14+Q14</f>
        <v>5912135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>
        <v>61356.755629691404</v>
      </c>
      <c r="E15" s="12">
        <v>59049.30611155592</v>
      </c>
      <c r="F15" s="12">
        <v>49573.457359937514</v>
      </c>
      <c r="G15" s="12">
        <v>47548.35340806238</v>
      </c>
      <c r="H15" s="12">
        <v>40639</v>
      </c>
      <c r="I15" s="47">
        <v>44507.98308878389</v>
      </c>
      <c r="J15" s="27">
        <f>IF(OR(J13=0,J14=0)," ",J14/J13*1000)</f>
        <v>49799.43054748229</v>
      </c>
      <c r="K15" s="154">
        <v>45067.5</v>
      </c>
      <c r="L15" s="12">
        <v>50526.50250417362</v>
      </c>
      <c r="M15" s="12">
        <v>52963.392496974586</v>
      </c>
      <c r="N15" s="12" t="s">
        <v>53</v>
      </c>
      <c r="O15" s="12"/>
      <c r="P15" s="47"/>
      <c r="Q15" s="27">
        <f>IF(OR(Q13=0,Q14=0)," ",Q14/Q13*1000)</f>
        <v>51319.308115872635</v>
      </c>
      <c r="R15" s="23">
        <f>IF(OR(R13=0,R14=0)," ",R14/R13*1000)</f>
        <v>50014.25441379252</v>
      </c>
      <c r="S15" s="10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7010</v>
      </c>
      <c r="E16" s="45"/>
      <c r="F16" s="45"/>
      <c r="G16" s="45"/>
      <c r="H16" s="45">
        <v>22824</v>
      </c>
      <c r="I16" s="46">
        <v>12098</v>
      </c>
      <c r="J16" s="49">
        <f>SUM(D16:I16)</f>
        <v>41932</v>
      </c>
      <c r="K16" s="101">
        <v>11370</v>
      </c>
      <c r="L16" s="70">
        <v>13248</v>
      </c>
      <c r="M16" s="70">
        <v>15585</v>
      </c>
      <c r="N16" s="70"/>
      <c r="O16" s="70"/>
      <c r="P16" s="71"/>
      <c r="Q16" s="26">
        <f>SUM(K16:P16)</f>
        <v>40203</v>
      </c>
      <c r="R16" s="22">
        <f>J16+Q16</f>
        <v>82135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388460</v>
      </c>
      <c r="E17" s="45"/>
      <c r="F17" s="45"/>
      <c r="G17" s="45"/>
      <c r="H17" s="45">
        <v>999739</v>
      </c>
      <c r="I17" s="46">
        <v>539729</v>
      </c>
      <c r="J17" s="49">
        <f>SUM(D17:I17)</f>
        <v>1927928</v>
      </c>
      <c r="K17" s="101">
        <v>556568</v>
      </c>
      <c r="L17" s="70">
        <v>666067</v>
      </c>
      <c r="M17" s="70">
        <v>835874</v>
      </c>
      <c r="N17" s="70"/>
      <c r="O17" s="70"/>
      <c r="P17" s="71"/>
      <c r="Q17" s="26">
        <f>SUM(K17:P17)</f>
        <v>2058509</v>
      </c>
      <c r="R17" s="22">
        <f>J17+Q17</f>
        <v>3986437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55415.1212553495</v>
      </c>
      <c r="E18" s="12" t="s">
        <v>53</v>
      </c>
      <c r="F18" s="12" t="s">
        <v>53</v>
      </c>
      <c r="G18" s="12" t="s">
        <v>53</v>
      </c>
      <c r="H18" s="12">
        <v>43802.094286715736</v>
      </c>
      <c r="I18" s="47">
        <v>44613.076541577124</v>
      </c>
      <c r="J18" s="27">
        <f>IF(OR(J16=0,J17=0)," ",J17/J16*1000)</f>
        <v>45977.48736048841</v>
      </c>
      <c r="K18" s="37">
        <v>48950.57167985928</v>
      </c>
      <c r="L18" s="12">
        <v>50276.79649758454</v>
      </c>
      <c r="M18" s="12">
        <v>53633.23708694257</v>
      </c>
      <c r="N18" s="12" t="s">
        <v>53</v>
      </c>
      <c r="O18" s="12"/>
      <c r="P18" s="47"/>
      <c r="Q18" s="27">
        <f>IF(OR(Q16=0,Q17=0)," ",Q17/Q16*1000)</f>
        <v>51202.87043255478</v>
      </c>
      <c r="R18" s="23">
        <f>IF(OR(R16=0,R17=0)," ",R17/R16*1000)</f>
        <v>48535.17988677178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/>
      <c r="E31" s="45">
        <v>12030</v>
      </c>
      <c r="F31" s="45"/>
      <c r="G31" s="45">
        <v>3991</v>
      </c>
      <c r="H31" s="45">
        <v>17085</v>
      </c>
      <c r="I31" s="46"/>
      <c r="J31" s="49">
        <f>SUM(D31:I31)</f>
        <v>33106</v>
      </c>
      <c r="K31" s="101">
        <v>10015</v>
      </c>
      <c r="L31" s="70"/>
      <c r="M31" s="70">
        <v>16958</v>
      </c>
      <c r="N31" s="70">
        <v>9912</v>
      </c>
      <c r="O31" s="70"/>
      <c r="P31" s="71"/>
      <c r="Q31" s="26">
        <f>SUM(K31:P31)</f>
        <v>36885</v>
      </c>
      <c r="R31" s="22">
        <f>J31+Q31</f>
        <v>69991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/>
      <c r="E32" s="45">
        <v>771346</v>
      </c>
      <c r="F32" s="45"/>
      <c r="G32" s="45">
        <v>213209</v>
      </c>
      <c r="H32" s="45">
        <v>805947</v>
      </c>
      <c r="I32" s="46"/>
      <c r="J32" s="49">
        <f>SUM(D32:I32)</f>
        <v>1790502</v>
      </c>
      <c r="K32" s="101">
        <v>488211</v>
      </c>
      <c r="L32" s="70"/>
      <c r="M32" s="70">
        <v>947747</v>
      </c>
      <c r="N32" s="70">
        <v>583049</v>
      </c>
      <c r="O32" s="70"/>
      <c r="P32" s="71"/>
      <c r="Q32" s="28">
        <f>SUM(K32:P32)</f>
        <v>2019007</v>
      </c>
      <c r="R32" s="24">
        <f>J32+Q32</f>
        <v>3809509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 t="s">
        <v>53</v>
      </c>
      <c r="E33" s="12">
        <v>64118.5369908562</v>
      </c>
      <c r="F33" s="12" t="s">
        <v>53</v>
      </c>
      <c r="G33" s="12">
        <v>53422.45051365573</v>
      </c>
      <c r="H33" s="12">
        <v>47172.78314310799</v>
      </c>
      <c r="I33" s="47" t="s">
        <v>53</v>
      </c>
      <c r="J33" s="27">
        <f>IF(OR(J31=0,J32=0)," ",J32/J31*1000)</f>
        <v>54083.912281761615</v>
      </c>
      <c r="K33" s="154">
        <v>48747.978032950574</v>
      </c>
      <c r="L33" s="12" t="s">
        <v>53</v>
      </c>
      <c r="M33" s="12">
        <v>55887.89951645242</v>
      </c>
      <c r="N33" s="12">
        <v>58822.538337368846</v>
      </c>
      <c r="O33" s="12"/>
      <c r="P33" s="47"/>
      <c r="Q33" s="27">
        <f>IF(OR(Q31=0,Q32=0)," ",Q32/Q31*1000)</f>
        <v>54737.888030364644</v>
      </c>
      <c r="R33" s="23">
        <f>IF(OR(R31=0,R32=0)," ",R32/R31*1000)</f>
        <v>54428.55509994142</v>
      </c>
      <c r="S33" s="10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 t="s">
        <v>53</v>
      </c>
      <c r="L42" s="12" t="s">
        <v>53</v>
      </c>
      <c r="M42" s="12" t="s">
        <v>53</v>
      </c>
      <c r="N42" s="12" t="s">
        <v>53</v>
      </c>
      <c r="O42" s="12"/>
      <c r="P42" s="47"/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56" t="s">
        <v>1</v>
      </c>
      <c r="D49" s="155">
        <f>D4+D7+D10+D13+D16+D19+D22+D25+D28+D31+D34+D37+D40+D46+D43</f>
        <v>11806</v>
      </c>
      <c r="E49" s="53">
        <f aca="true" t="shared" si="0" ref="E49:I50">E4+E7+E10+E13+E16+E19+E22+E25+E28+E31+E34+E37+E40+E46+E43</f>
        <v>27018</v>
      </c>
      <c r="F49" s="53">
        <f t="shared" si="0"/>
        <v>69102</v>
      </c>
      <c r="G49" s="53">
        <f t="shared" si="0"/>
        <v>42975</v>
      </c>
      <c r="H49" s="53">
        <f t="shared" si="0"/>
        <v>44909</v>
      </c>
      <c r="I49" s="55">
        <f t="shared" si="0"/>
        <v>40228</v>
      </c>
      <c r="J49" s="102">
        <f>SUM(D49:I49)</f>
        <v>236038</v>
      </c>
      <c r="K49" s="53">
        <f>K4+K7+K10+K13+K16+K19+K22+K25+K28+K31+K34+K37+K40+K46+K43</f>
        <v>29485</v>
      </c>
      <c r="L49" s="53">
        <f>L4+L7+L10+L13+L16+L19+L22+L25+L28+L31+L34+L37+L40+L46+L43</f>
        <v>18040</v>
      </c>
      <c r="M49" s="14">
        <f aca="true" t="shared" si="1" ref="M49:P50">M4+M7+M10+M13+M16+M19+M22+M25+M28+M31+M34+M37+M40+M46+M43</f>
        <v>43659</v>
      </c>
      <c r="N49" s="14">
        <f t="shared" si="1"/>
        <v>21609</v>
      </c>
      <c r="O49" s="53">
        <f t="shared" si="1"/>
        <v>0</v>
      </c>
      <c r="P49" s="55">
        <f t="shared" si="1"/>
        <v>0</v>
      </c>
      <c r="Q49" s="29">
        <f>SUM(K49:P49)</f>
        <v>112793</v>
      </c>
      <c r="R49" s="25">
        <f>J49+Q49</f>
        <v>348831</v>
      </c>
    </row>
    <row r="50" spans="1:18" ht="15" customHeight="1">
      <c r="A50" s="165"/>
      <c r="B50" s="112" t="s">
        <v>10</v>
      </c>
      <c r="C50" s="157" t="s">
        <v>2</v>
      </c>
      <c r="D50" s="155">
        <f>D5+D8+D11+D14+D17+D20+D23+D26+D29+D32+D35+D38+D41+D47+D44</f>
        <v>682727</v>
      </c>
      <c r="E50" s="54">
        <f t="shared" si="0"/>
        <v>1656377</v>
      </c>
      <c r="F50" s="53">
        <f t="shared" si="0"/>
        <v>3674102</v>
      </c>
      <c r="G50" s="53">
        <f t="shared" si="0"/>
        <v>1997823</v>
      </c>
      <c r="H50" s="53">
        <f t="shared" si="0"/>
        <v>2008881</v>
      </c>
      <c r="I50" s="55">
        <f t="shared" si="0"/>
        <v>1772778</v>
      </c>
      <c r="J50" s="102">
        <f>SUM(D50:I50)</f>
        <v>11792688</v>
      </c>
      <c r="K50" s="53">
        <f>K5+K8+K11+K14+K17+K20+K23+K26+K29+K32+K35+K38+K41+K47+K44</f>
        <v>1389350</v>
      </c>
      <c r="L50" s="56">
        <f>L5+L8+L11+L14+L17+L20+L23+L26+L29+L32+L35+L38+L41+L47+L44</f>
        <v>908190</v>
      </c>
      <c r="M50" s="13">
        <f t="shared" si="1"/>
        <v>2370476</v>
      </c>
      <c r="N50" s="13">
        <f t="shared" si="1"/>
        <v>1256516</v>
      </c>
      <c r="O50" s="56">
        <f t="shared" si="1"/>
        <v>0</v>
      </c>
      <c r="P50" s="57">
        <f t="shared" si="1"/>
        <v>0</v>
      </c>
      <c r="Q50" s="28">
        <f>SUM(K50:P50)</f>
        <v>5924532</v>
      </c>
      <c r="R50" s="24">
        <f>J50+Q50</f>
        <v>17717220</v>
      </c>
    </row>
    <row r="51" spans="1:18" ht="15" customHeight="1" thickBot="1">
      <c r="A51" s="166"/>
      <c r="B51" s="113" t="s">
        <v>18</v>
      </c>
      <c r="C51" s="158" t="s">
        <v>3</v>
      </c>
      <c r="D51" s="23">
        <f>IF(OR(D49=0,D50=0)," ",D50/D49*1000)</f>
        <v>57828.815856344234</v>
      </c>
      <c r="E51" s="12">
        <f aca="true" t="shared" si="2" ref="E51:L51">IF(OR(E49=0,E50=0)," ",E50/E49*1000)</f>
        <v>61306.42534606559</v>
      </c>
      <c r="F51" s="12">
        <f t="shared" si="2"/>
        <v>53169.257040317214</v>
      </c>
      <c r="G51" s="12">
        <f t="shared" si="2"/>
        <v>46488.02792321117</v>
      </c>
      <c r="H51" s="12">
        <f t="shared" si="2"/>
        <v>44732.258567325036</v>
      </c>
      <c r="I51" s="47">
        <f t="shared" si="2"/>
        <v>44068.26091279706</v>
      </c>
      <c r="J51" s="27">
        <f t="shared" si="2"/>
        <v>49960.972385802284</v>
      </c>
      <c r="K51" s="12">
        <f>IF(OR(K49=0,K50=0)," ",K50/K49*1000)</f>
        <v>47120.5697812447</v>
      </c>
      <c r="L51" s="12">
        <f t="shared" si="2"/>
        <v>50343.126385809315</v>
      </c>
      <c r="M51" s="12">
        <f aca="true" t="shared" si="3" ref="M51:R51">IF(OR(M49=0,M50=0)," ",M50/M49*1000)</f>
        <v>54295.242676195056</v>
      </c>
      <c r="N51" s="12">
        <f t="shared" si="3"/>
        <v>58147.808783377295</v>
      </c>
      <c r="O51" s="12" t="str">
        <f t="shared" si="3"/>
        <v> </v>
      </c>
      <c r="P51" s="47" t="str">
        <f t="shared" si="3"/>
        <v> </v>
      </c>
      <c r="Q51" s="27">
        <f t="shared" si="3"/>
        <v>52525.70638248827</v>
      </c>
      <c r="R51" s="23">
        <f t="shared" si="3"/>
        <v>50790.26806677159</v>
      </c>
    </row>
    <row r="52" spans="1:18" ht="15" customHeight="1" thickBot="1">
      <c r="A52" s="168" t="s">
        <v>13</v>
      </c>
      <c r="B52" s="169"/>
      <c r="C52" s="170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0</v>
      </c>
      <c r="P52" s="33">
        <f>'総合計'!P52</f>
        <v>0</v>
      </c>
      <c r="Q52" s="34">
        <f>'総合計'!Q52</f>
        <v>108.78644547812314</v>
      </c>
      <c r="R52" s="36">
        <f>'総合計'!R52</f>
        <v>108.79492505229878</v>
      </c>
    </row>
    <row r="53" spans="1:11" ht="14.25">
      <c r="A53" s="111" t="str">
        <f>'総合計'!A62</f>
        <v>※4～11月は確報値、12～1月は速報値。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日協・供給 鈴木</cp:lastModifiedBy>
  <cp:lastPrinted>2020-01-30T04:10:08Z</cp:lastPrinted>
  <dcterms:created xsi:type="dcterms:W3CDTF">1998-08-05T13:54:29Z</dcterms:created>
  <dcterms:modified xsi:type="dcterms:W3CDTF">2020-02-27T06:58:39Z</dcterms:modified>
  <cp:category/>
  <cp:version/>
  <cp:contentType/>
  <cp:contentStatus/>
</cp:coreProperties>
</file>