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<sst xmlns="http://schemas.openxmlformats.org/spreadsheetml/2006/main" count="1738" uniqueCount="56">
  <si>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</si>
  <si>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</si>
  <si>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</si>
  <si>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</si>
  <si>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</si>
  <si>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</si>
  <si>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</si>
  <si>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</si>
  <si>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</si>
  <si>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</si>
  <si>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</si>
  <si>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</si>
  <si>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</si>
  <si>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</si>
  <si>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</si>
  <si>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</si>
  <si>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</si>
  <si>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</si>
  <si>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</si>
  <si>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</si>
  <si>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</si>
  <si>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</si>
  <si>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</si>
  <si>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</si>
  <si>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</si>
  <si>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</si>
  <si>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</si>
  <si>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</si>
  <si>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</si>
  <si>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</si>
  <si>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</si>
  <si>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</si>
  <si>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</si>
  <si>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</si>
  <si>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</si>
  <si>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</si>
  <si>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</si>
  <si>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</si>
  <si>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</si>
  <si>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</si>
  <si>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</si>
  <si>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</si>
  <si>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</si>
  <si>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</si>
  <si>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</si>
  <si>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</si>
  <si>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</si>
  <si>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</si>
  <si>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</si>
  <si>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</si>
  <si>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パナマ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</si>
  <si>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</si>
  <si>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</si>
  <si>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</si>
  <si>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</si>
  <si>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※4～12月は確定値。1月は速報値。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</si>
</sst>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11" xfId="49" applyFont="1" applyBorder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0" borderId="1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66712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92" customFormat="1" ht="27.75" customHeight="1">
      <c r="A1" s="90" t="s">
        <v>8</v>
      </c>
      <c r="B1" s="91" t="s">
        <v>45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R1" s="93"/>
    </row>
    <row r="2" spans="1:18" s="92" customFormat="1" ht="23.2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58">
        <v>43543</v>
      </c>
      <c r="R2" s="158"/>
    </row>
    <row r="3" spans="1:18" s="92" customFormat="1" ht="25.5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</row>
    <row r="4" spans="1:18" ht="13.5" customHeight="1">
      <c r="A4" s="160" t="s">
        <v>17</v>
      </c>
      <c r="B4" s="115" t="s">
        <v>9</v>
      </c>
      <c r="C4" s="115" t="s">
        <v>1</v>
      </c>
      <c r="D4" s="118">
        <f>'P合計'!D4+'B合計'!D4+'液化石油ガス'!D4</f>
        <v>67698</v>
      </c>
      <c r="E4" s="119">
        <f>'P合計'!E4+'B合計'!E4+'液化石油ガス'!E4</f>
        <v>96572</v>
      </c>
      <c r="F4" s="119">
        <f>'P合計'!F4+'B合計'!F4+'液化石油ガス'!F4</f>
        <v>17452</v>
      </c>
      <c r="G4" s="119">
        <f>'P合計'!G4+'B合計'!G4+'液化石油ガス'!G4</f>
        <v>60323</v>
      </c>
      <c r="H4" s="119">
        <f>'P合計'!H4+'B合計'!H4+'液化石油ガス'!H4</f>
        <v>165197</v>
      </c>
      <c r="I4" s="120">
        <f>'P合計'!I4+'B合計'!I4+'液化石油ガス'!I4</f>
        <v>22751</v>
      </c>
      <c r="J4" s="121">
        <f>SUM(D4:I4)</f>
        <v>429993</v>
      </c>
      <c r="K4" s="122">
        <f>'P合計'!K4+'B合計'!K4+'液化石油ガス'!K4</f>
        <v>39958</v>
      </c>
      <c r="L4" s="119">
        <f>'P合計'!L4+'B合計'!L4+'液化石油ガス'!L4</f>
        <v>115602</v>
      </c>
      <c r="M4" s="119">
        <f>'P合計'!M4+'B合計'!M4+'液化石油ガス'!M4</f>
        <v>34659</v>
      </c>
      <c r="N4" s="119">
        <f>'P合計'!N4+'B合計'!N4+'液化石油ガス'!N4</f>
        <v>11788</v>
      </c>
      <c r="O4" s="119">
        <f>'P合計'!O4+'B合計'!O4+'液化石油ガス'!O4</f>
        <v>0</v>
      </c>
      <c r="P4" s="120">
        <f>'P合計'!P4+'B合計'!P4+'液化石油ガス'!P4</f>
        <v>0</v>
      </c>
      <c r="Q4" s="121">
        <f>'P合計'!Q4+'B合計'!Q4+'液化石油ガス'!Q4</f>
        <v>202007</v>
      </c>
      <c r="R4" s="123">
        <f>'P合計'!R4+'B合計'!R4+'液化石油ガス'!R4</f>
        <v>632000</v>
      </c>
    </row>
    <row r="5" spans="1:18" ht="13.5" customHeight="1">
      <c r="A5" s="161"/>
      <c r="B5" s="115" t="s">
        <v>10</v>
      </c>
      <c r="C5" s="115" t="s">
        <v>2</v>
      </c>
      <c r="D5" s="124">
        <f>'P合計'!D5+'B合計'!D5+'液化石油ガス'!D5</f>
        <v>3659287</v>
      </c>
      <c r="E5" s="119">
        <f>'P合計'!E5+'B合計'!E5+'液化石油ガス'!E5</f>
        <v>5498375</v>
      </c>
      <c r="F5" s="119">
        <f>'P合計'!F5+'B合計'!F5+'液化石油ガス'!F5</f>
        <v>1150455</v>
      </c>
      <c r="G5" s="119">
        <f>'P合計'!G5+'B合計'!G5+'液化石油ガス'!G5</f>
        <v>4017821</v>
      </c>
      <c r="H5" s="119">
        <f>'P合計'!H5+'B合計'!H5+'液化石油ガス'!H5</f>
        <v>11188250</v>
      </c>
      <c r="I5" s="120">
        <f>'P合計'!I5+'B合計'!I5+'液化石油ガス'!I5</f>
        <v>1577410</v>
      </c>
      <c r="J5" s="121">
        <f>SUM(D5:I5)</f>
        <v>27091598</v>
      </c>
      <c r="K5" s="122">
        <f>'P合計'!K5+'B合計'!K5+'液化石油ガス'!K5</f>
        <v>2958090</v>
      </c>
      <c r="L5" s="119">
        <f>'P合計'!L5+'B合計'!L5+'液化石油ガス'!L5</f>
        <v>7964627</v>
      </c>
      <c r="M5" s="119">
        <f>'P合計'!M5+'B合計'!M5+'液化石油ガス'!M5</f>
        <v>1969583</v>
      </c>
      <c r="N5" s="119">
        <f>'P合計'!N5+'B合計'!N5+'液化石油ガス'!N5</f>
        <v>620703</v>
      </c>
      <c r="O5" s="119">
        <f>'P合計'!O5+'B合計'!O5+'液化石油ガス'!O5</f>
        <v>0</v>
      </c>
      <c r="P5" s="120">
        <f>'P合計'!P5+'B合計'!P5+'液化石油ガス'!P5</f>
        <v>0</v>
      </c>
      <c r="Q5" s="121">
        <f>'P合計'!Q5+'B合計'!Q5+'液化石油ガス'!Q5</f>
        <v>13513003</v>
      </c>
      <c r="R5" s="123">
        <f>'P合計'!R5+'B合計'!R5+'液化石油ガス'!R5</f>
        <v>40604601</v>
      </c>
    </row>
    <row r="6" spans="1:18" ht="13.5" customHeight="1" thickBot="1">
      <c r="A6" s="162"/>
      <c r="B6" s="116" t="s">
        <v>18</v>
      </c>
      <c r="C6" s="116" t="s">
        <v>3</v>
      </c>
      <c r="D6" s="125">
        <f>IF(OR(D4=0,D5=0)," ",(D5/D4)*1000)</f>
        <v>54053.10348902478</v>
      </c>
      <c r="E6" s="126">
        <f aca="true" t="shared" si="0" ref="E6:R6">IF(OR(E4=0,E5=0)," ",(E5/E4)*1000)</f>
        <v>56935.49890237336</v>
      </c>
      <c r="F6" s="126">
        <f t="shared" si="0"/>
        <v>65921.09786843914</v>
      </c>
      <c r="G6" s="126">
        <f t="shared" si="0"/>
        <v>66605.12573976758</v>
      </c>
      <c r="H6" s="126">
        <f t="shared" si="0"/>
        <v>67726.71416551148</v>
      </c>
      <c r="I6" s="127">
        <f t="shared" si="0"/>
        <v>69333.65566348733</v>
      </c>
      <c r="J6" s="128">
        <f t="shared" si="0"/>
        <v>63004.741937659455</v>
      </c>
      <c r="K6" s="129">
        <f t="shared" si="0"/>
        <v>74029.98148055458</v>
      </c>
      <c r="L6" s="126">
        <f t="shared" si="0"/>
        <v>68896.96545042473</v>
      </c>
      <c r="M6" s="126">
        <f t="shared" si="0"/>
        <v>56827.46184252286</v>
      </c>
      <c r="N6" s="126">
        <f t="shared" si="0"/>
        <v>52655.497115710896</v>
      </c>
      <c r="O6" s="126" t="str">
        <f t="shared" si="0"/>
        <v> </v>
      </c>
      <c r="P6" s="127" t="str">
        <f t="shared" si="0"/>
        <v> </v>
      </c>
      <c r="Q6" s="128">
        <f t="shared" si="0"/>
        <v>66893.73635567084</v>
      </c>
      <c r="R6" s="130">
        <f t="shared" si="0"/>
        <v>64247.78639240506</v>
      </c>
    </row>
    <row r="7" spans="1:18" ht="13.5" customHeight="1">
      <c r="A7" s="160" t="s">
        <v>19</v>
      </c>
      <c r="B7" s="115" t="s">
        <v>9</v>
      </c>
      <c r="C7" s="115" t="s">
        <v>1</v>
      </c>
      <c r="D7" s="118">
        <f>'P合計'!D7+'B合計'!D7+'液化石油ガス'!D7</f>
        <v>80145</v>
      </c>
      <c r="E7" s="119">
        <f>'P合計'!E7+'B合計'!E7+'液化石油ガス'!E7</f>
        <v>10752</v>
      </c>
      <c r="F7" s="119">
        <f>'P合計'!F7+'B合計'!F7+'液化石油ガス'!F7</f>
        <v>136916</v>
      </c>
      <c r="G7" s="119">
        <f>'P合計'!G7+'B合計'!G7+'液化石油ガス'!G7</f>
        <v>0</v>
      </c>
      <c r="H7" s="119">
        <f>'P合計'!H7+'B合計'!H7+'液化石油ガス'!H7</f>
        <v>0</v>
      </c>
      <c r="I7" s="120">
        <f>'P合計'!I7+'B合計'!I7+'液化石油ガス'!I7</f>
        <v>0</v>
      </c>
      <c r="J7" s="121">
        <f>SUM(D7:I7)</f>
        <v>227813</v>
      </c>
      <c r="K7" s="122">
        <f>'P合計'!K7+'B合計'!K7+'液化石油ガス'!K7</f>
        <v>0</v>
      </c>
      <c r="L7" s="119">
        <f>'P合計'!L7+'B合計'!L7+'液化石油ガス'!L7</f>
        <v>38865</v>
      </c>
      <c r="M7" s="119">
        <f>'P合計'!M7+'B合計'!M7+'液化石油ガス'!M7</f>
        <v>68818</v>
      </c>
      <c r="N7" s="119">
        <f>'P合計'!N7+'B合計'!N7+'液化石油ガス'!N7</f>
        <v>40167</v>
      </c>
      <c r="O7" s="119">
        <f>'P合計'!O7+'B合計'!O7+'液化石油ガス'!O7</f>
        <v>0</v>
      </c>
      <c r="P7" s="120">
        <f>'P合計'!P7+'B合計'!P7+'液化石油ガス'!P7</f>
        <v>0</v>
      </c>
      <c r="Q7" s="121">
        <f>'P合計'!Q7+'B合計'!Q7+'液化石油ガス'!Q7</f>
        <v>147850</v>
      </c>
      <c r="R7" s="123">
        <f>'P合計'!R7+'B合計'!R7+'液化石油ガス'!R7</f>
        <v>375663</v>
      </c>
    </row>
    <row r="8" spans="1:18" ht="13.5" customHeight="1">
      <c r="A8" s="161"/>
      <c r="B8" s="115" t="s">
        <v>10</v>
      </c>
      <c r="C8" s="115" t="s">
        <v>2</v>
      </c>
      <c r="D8" s="124">
        <f>'P合計'!D8+'B合計'!D8+'液化石油ガス'!D8</f>
        <v>4284536</v>
      </c>
      <c r="E8" s="119">
        <f>'P合計'!E8+'B合計'!E8+'液化石油ガス'!E8</f>
        <v>586028</v>
      </c>
      <c r="F8" s="119">
        <f>'P合計'!F8+'B合計'!F8+'液化石油ガス'!F8</f>
        <v>8632056</v>
      </c>
      <c r="G8" s="119">
        <f>'P合計'!G8+'B合計'!G8+'液化石油ガス'!G8</f>
        <v>0</v>
      </c>
      <c r="H8" s="119">
        <f>'P合計'!H8+'B合計'!H8+'液化石油ガス'!H8</f>
        <v>0</v>
      </c>
      <c r="I8" s="120">
        <f>'P合計'!I8+'B合計'!I8+'液化石油ガス'!I8</f>
        <v>0</v>
      </c>
      <c r="J8" s="121">
        <f>SUM(D8:I8)</f>
        <v>13502620</v>
      </c>
      <c r="K8" s="122">
        <f>'P合計'!K8+'B合計'!K8+'液化石油ガス'!K8</f>
        <v>0</v>
      </c>
      <c r="L8" s="119">
        <f>'P合計'!L8+'B合計'!L8+'液化石油ガス'!L8</f>
        <v>2543219</v>
      </c>
      <c r="M8" s="119">
        <f>'P合計'!M8+'B合計'!M8+'液化石油ガス'!M8</f>
        <v>4035653</v>
      </c>
      <c r="N8" s="119">
        <f>'P合計'!N8+'B合計'!N8+'液化石油ガス'!N8</f>
        <v>2043051</v>
      </c>
      <c r="O8" s="119">
        <f>'P合計'!O8+'B合計'!O8+'液化石油ガス'!O8</f>
        <v>0</v>
      </c>
      <c r="P8" s="120">
        <f>'P合計'!P8+'B合計'!P8+'液化石油ガス'!P8</f>
        <v>0</v>
      </c>
      <c r="Q8" s="121">
        <f>'P合計'!Q8+'B合計'!Q8+'液化石油ガス'!Q8</f>
        <v>8621923</v>
      </c>
      <c r="R8" s="123">
        <f>'P合計'!R8+'B合計'!R8+'液化石油ガス'!R8</f>
        <v>22124543</v>
      </c>
    </row>
    <row r="9" spans="1:18" ht="13.5" customHeight="1" thickBot="1">
      <c r="A9" s="162"/>
      <c r="B9" s="116" t="s">
        <v>18</v>
      </c>
      <c r="C9" s="116" t="s">
        <v>3</v>
      </c>
      <c r="D9" s="125">
        <f>IF(OR(D7=0,D8=0)," ",(D8/D7)*1000)</f>
        <v>53459.804105059586</v>
      </c>
      <c r="E9" s="126">
        <f aca="true" t="shared" si="1" ref="E9:R9">IF(OR(E7=0,E8=0)," ",(E8/E7)*1000)</f>
        <v>54504.092261904756</v>
      </c>
      <c r="F9" s="126">
        <f t="shared" si="1"/>
        <v>63046.36419410441</v>
      </c>
      <c r="G9" s="126" t="str">
        <f t="shared" si="1"/>
        <v> </v>
      </c>
      <c r="H9" s="126" t="str">
        <f t="shared" si="1"/>
        <v> </v>
      </c>
      <c r="I9" s="127" t="str">
        <f t="shared" si="1"/>
        <v> </v>
      </c>
      <c r="J9" s="128">
        <f t="shared" si="1"/>
        <v>59270.6298586999</v>
      </c>
      <c r="K9" s="129" t="str">
        <f t="shared" si="1"/>
        <v> </v>
      </c>
      <c r="L9" s="126">
        <f t="shared" si="1"/>
        <v>65437.25717226296</v>
      </c>
      <c r="M9" s="126">
        <f t="shared" si="1"/>
        <v>58642.40460344677</v>
      </c>
      <c r="N9" s="126">
        <f t="shared" si="1"/>
        <v>50863.918141758164</v>
      </c>
      <c r="O9" s="126" t="str">
        <f t="shared" si="1"/>
        <v> </v>
      </c>
      <c r="P9" s="127" t="str">
        <f t="shared" si="1"/>
        <v> </v>
      </c>
      <c r="Q9" s="128">
        <f t="shared" si="1"/>
        <v>58315.33987149138</v>
      </c>
      <c r="R9" s="130">
        <f t="shared" si="1"/>
        <v>58894.65558226389</v>
      </c>
    </row>
    <row r="10" spans="1:18" ht="13.5" customHeight="1">
      <c r="A10" s="160" t="s">
        <v>39</v>
      </c>
      <c r="B10" s="115" t="s">
        <v>9</v>
      </c>
      <c r="C10" s="115" t="s">
        <v>1</v>
      </c>
      <c r="D10" s="118">
        <f>'P合計'!D10+'B合計'!D10+'液化石油ガス'!D10</f>
        <v>85844</v>
      </c>
      <c r="E10" s="119">
        <f>'P合計'!E10+'B合計'!E10+'液化石油ガス'!E10</f>
        <v>50031</v>
      </c>
      <c r="F10" s="119">
        <f>'P合計'!F10+'B合計'!F10+'液化石油ガス'!F10</f>
        <v>38054</v>
      </c>
      <c r="G10" s="119">
        <f>'P合計'!G10+'B合計'!G10+'液化石油ガス'!G10</f>
        <v>99659</v>
      </c>
      <c r="H10" s="119">
        <f>'P合計'!H10+'B合計'!H10+'液化石油ガス'!H10</f>
        <v>44653</v>
      </c>
      <c r="I10" s="120">
        <f>'P合計'!I10+'B合計'!I10+'液化石油ガス'!I10</f>
        <v>14900</v>
      </c>
      <c r="J10" s="121">
        <f>SUM(D10:I10)</f>
        <v>333141</v>
      </c>
      <c r="K10" s="122">
        <f>'P合計'!K10+'B合計'!K10+'液化石油ガス'!K10</f>
        <v>87227</v>
      </c>
      <c r="L10" s="119">
        <f>'P合計'!L10+'B合計'!L10+'液化石油ガス'!L10</f>
        <v>66001</v>
      </c>
      <c r="M10" s="119">
        <f>'P合計'!M10+'B合計'!M10+'液化石油ガス'!M10</f>
        <v>25322</v>
      </c>
      <c r="N10" s="119">
        <f>'P合計'!N10+'B合計'!N10+'液化石油ガス'!N10</f>
        <v>7675</v>
      </c>
      <c r="O10" s="119">
        <f>'P合計'!O10+'B合計'!O10+'液化石油ガス'!O10</f>
        <v>0</v>
      </c>
      <c r="P10" s="120">
        <f>'P合計'!P10+'B合計'!P10+'液化石油ガス'!P10</f>
        <v>0</v>
      </c>
      <c r="Q10" s="121">
        <f>'P合計'!Q10+'B合計'!Q10+'液化石油ガス'!Q10</f>
        <v>186225</v>
      </c>
      <c r="R10" s="123">
        <f>'P合計'!R10+'B合計'!R10+'液化石油ガス'!R10</f>
        <v>519366</v>
      </c>
    </row>
    <row r="11" spans="1:18" ht="13.5" customHeight="1">
      <c r="A11" s="161"/>
      <c r="B11" s="115" t="s">
        <v>10</v>
      </c>
      <c r="C11" s="115" t="s">
        <v>2</v>
      </c>
      <c r="D11" s="124">
        <f>'P合計'!D11+'B合計'!D11+'液化石油ガス'!D11</f>
        <v>4656095</v>
      </c>
      <c r="E11" s="119">
        <f>'P合計'!E11+'B合計'!E11+'液化石油ガス'!E11</f>
        <v>2773386</v>
      </c>
      <c r="F11" s="119">
        <f>'P合計'!F11+'B合計'!F11+'液化石油ガス'!F11</f>
        <v>2137672</v>
      </c>
      <c r="G11" s="119">
        <f>'P合計'!G11+'B合計'!G11+'液化石油ガス'!G11</f>
        <v>6462582</v>
      </c>
      <c r="H11" s="119">
        <f>'P合計'!H11+'B合計'!H11+'液化石油ガス'!H11</f>
        <v>3012510</v>
      </c>
      <c r="I11" s="120">
        <f>'P合計'!I11+'B合計'!I11+'液化石油ガス'!I11</f>
        <v>1066873</v>
      </c>
      <c r="J11" s="121">
        <f>SUM(D11:I11)</f>
        <v>20109118</v>
      </c>
      <c r="K11" s="122">
        <f>'P合計'!K11+'B合計'!K11+'液化石油ガス'!K11</f>
        <v>6442170</v>
      </c>
      <c r="L11" s="119">
        <f>'P合計'!L11+'B合計'!L11+'液化石油ガス'!L11</f>
        <v>4995918</v>
      </c>
      <c r="M11" s="119">
        <f>'P合計'!M11+'B合計'!M11+'液化石油ガス'!M11</f>
        <v>1386216</v>
      </c>
      <c r="N11" s="119">
        <f>'P合計'!N11+'B合計'!N11+'液化石油ガス'!N11</f>
        <v>432072</v>
      </c>
      <c r="O11" s="119">
        <f>'P合計'!O11+'B合計'!O11+'液化石油ガス'!O11</f>
        <v>0</v>
      </c>
      <c r="P11" s="120">
        <f>'P合計'!P11+'B合計'!P11+'液化石油ガス'!P11</f>
        <v>0</v>
      </c>
      <c r="Q11" s="121">
        <f>'P合計'!Q11+'B合計'!Q11+'液化石油ガス'!Q11</f>
        <v>13256376</v>
      </c>
      <c r="R11" s="123">
        <f>'P合計'!R11+'B合計'!R11+'液化石油ガス'!R11</f>
        <v>33365494</v>
      </c>
    </row>
    <row r="12" spans="1:18" ht="13.5" customHeight="1" thickBot="1">
      <c r="A12" s="162"/>
      <c r="B12" s="116" t="s">
        <v>18</v>
      </c>
      <c r="C12" s="116" t="s">
        <v>3</v>
      </c>
      <c r="D12" s="125">
        <f>IF(OR(D10=0,D11=0)," ",(D11/D10)*1000)</f>
        <v>54239.02660640231</v>
      </c>
      <c r="E12" s="126">
        <f aca="true" t="shared" si="2" ref="E12:R12">IF(OR(E10=0,E11=0)," ",(E11/E10)*1000)</f>
        <v>55433.35132218025</v>
      </c>
      <c r="F12" s="126">
        <f t="shared" si="2"/>
        <v>56174.69911178851</v>
      </c>
      <c r="G12" s="126">
        <f t="shared" si="2"/>
        <v>64846.948092997125</v>
      </c>
      <c r="H12" s="126">
        <f t="shared" si="2"/>
        <v>67464.89597563434</v>
      </c>
      <c r="I12" s="127">
        <f t="shared" si="2"/>
        <v>71602.21476510067</v>
      </c>
      <c r="J12" s="128">
        <f t="shared" si="2"/>
        <v>60362.182979579215</v>
      </c>
      <c r="K12" s="129">
        <f t="shared" si="2"/>
        <v>73855.22831233448</v>
      </c>
      <c r="L12" s="126">
        <f t="shared" si="2"/>
        <v>75694.58038514569</v>
      </c>
      <c r="M12" s="126">
        <f t="shared" si="2"/>
        <v>54743.54316404708</v>
      </c>
      <c r="N12" s="126">
        <f t="shared" si="2"/>
        <v>56296.02605863192</v>
      </c>
      <c r="O12" s="126" t="str">
        <f t="shared" si="2"/>
        <v> </v>
      </c>
      <c r="P12" s="127" t="str">
        <f t="shared" si="2"/>
        <v> </v>
      </c>
      <c r="Q12" s="128">
        <f t="shared" si="2"/>
        <v>71184.72815142972</v>
      </c>
      <c r="R12" s="130">
        <f t="shared" si="2"/>
        <v>64242.73826164978</v>
      </c>
    </row>
    <row r="13" spans="1:18" ht="13.5" customHeight="1">
      <c r="A13" s="160" t="s">
        <v>22</v>
      </c>
      <c r="B13" s="115" t="s">
        <v>9</v>
      </c>
      <c r="C13" s="115" t="s">
        <v>1</v>
      </c>
      <c r="D13" s="118">
        <f>'P合計'!D13+'B合計'!D13+'液化石油ガス'!D13</f>
        <v>57120</v>
      </c>
      <c r="E13" s="119">
        <f>'P合計'!E13+'B合計'!E13+'液化石油ガス'!E13</f>
        <v>115193</v>
      </c>
      <c r="F13" s="119">
        <f>'P合計'!F13+'B合計'!F13+'液化石油ガス'!F13</f>
        <v>6000</v>
      </c>
      <c r="G13" s="119">
        <f>'P合計'!G13+'B合計'!G13+'液化石油ガス'!G13</f>
        <v>7554</v>
      </c>
      <c r="H13" s="119">
        <f>'P合計'!H13+'B合計'!H13+'液化石油ガス'!H13</f>
        <v>87560</v>
      </c>
      <c r="I13" s="120">
        <f>'P合計'!I13+'B合計'!I13+'液化石油ガス'!I13</f>
        <v>118003</v>
      </c>
      <c r="J13" s="121">
        <f>SUM(D13:I13)</f>
        <v>391430</v>
      </c>
      <c r="K13" s="122">
        <f>'P合計'!K13+'B合計'!K13+'液化石油ガス'!K13</f>
        <v>46517</v>
      </c>
      <c r="L13" s="119">
        <f>'P合計'!L13+'B合計'!L13+'液化石油ガス'!L13</f>
        <v>196646</v>
      </c>
      <c r="M13" s="119">
        <f>'P合計'!M13+'B合計'!M13+'液化石油ガス'!M13</f>
        <v>112185</v>
      </c>
      <c r="N13" s="119">
        <f>'P合計'!N13+'B合計'!N13+'液化石油ガス'!N13</f>
        <v>70810</v>
      </c>
      <c r="O13" s="119">
        <f>'P合計'!O13+'B合計'!O13+'液化石油ガス'!O13</f>
        <v>0</v>
      </c>
      <c r="P13" s="120">
        <f>'P合計'!P13+'B合計'!P13+'液化石油ガス'!P13</f>
        <v>0</v>
      </c>
      <c r="Q13" s="121">
        <f>'P合計'!Q13+'B合計'!Q13+'液化石油ガス'!Q13</f>
        <v>426158</v>
      </c>
      <c r="R13" s="123">
        <f>'P合計'!R13+'B合計'!R13+'液化石油ガス'!R13</f>
        <v>817588</v>
      </c>
    </row>
    <row r="14" spans="1:18" ht="13.5" customHeight="1">
      <c r="A14" s="161"/>
      <c r="B14" s="115" t="s">
        <v>10</v>
      </c>
      <c r="C14" s="115" t="s">
        <v>2</v>
      </c>
      <c r="D14" s="124">
        <f>'P合計'!D14+'B合計'!D14+'液化石油ガス'!D14</f>
        <v>3117188</v>
      </c>
      <c r="E14" s="119">
        <f>'P合計'!E14+'B合計'!E14+'液化石油ガス'!E14</f>
        <v>6660235</v>
      </c>
      <c r="F14" s="119">
        <f>'P合計'!F14+'B合計'!F14+'液化石油ガス'!F14</f>
        <v>353270</v>
      </c>
      <c r="G14" s="119">
        <f>'P合計'!G14+'B合計'!G14+'液化石油ガス'!G14</f>
        <v>470974</v>
      </c>
      <c r="H14" s="119">
        <f>'P合計'!H14+'B合計'!H14+'液化石油ガス'!H14</f>
        <v>5889982</v>
      </c>
      <c r="I14" s="120">
        <f>'P合計'!I14+'B合計'!I14+'液化石油ガス'!I14</f>
        <v>8316056</v>
      </c>
      <c r="J14" s="121">
        <f>SUM(D14:I14)</f>
        <v>24807705</v>
      </c>
      <c r="K14" s="122">
        <f>'P合計'!K14+'B合計'!K14+'液化石油ガス'!K14</f>
        <v>3491839</v>
      </c>
      <c r="L14" s="119">
        <f>'P合計'!L14+'B合計'!L14+'液化石油ガス'!L14</f>
        <v>14316539</v>
      </c>
      <c r="M14" s="119">
        <f>'P合計'!M14+'B合計'!M14+'液化石油ガス'!M14</f>
        <v>6571061</v>
      </c>
      <c r="N14" s="119">
        <f>'P合計'!N14+'B合計'!N14+'液化石油ガス'!N14</f>
        <v>4072649</v>
      </c>
      <c r="O14" s="119">
        <f>'P合計'!O14+'B合計'!O14+'液化石油ガス'!O14</f>
        <v>0</v>
      </c>
      <c r="P14" s="120">
        <f>'P合計'!P14+'B合計'!P14+'液化石油ガス'!P14</f>
        <v>0</v>
      </c>
      <c r="Q14" s="121">
        <f>'P合計'!Q14+'B合計'!Q14+'液化石油ガス'!Q14</f>
        <v>28452088</v>
      </c>
      <c r="R14" s="123">
        <f>'P合計'!R14+'B合計'!R14+'液化石油ガス'!R14</f>
        <v>53259793</v>
      </c>
    </row>
    <row r="15" spans="1:18" ht="13.5" customHeight="1" thickBot="1">
      <c r="A15" s="162"/>
      <c r="B15" s="116" t="s">
        <v>18</v>
      </c>
      <c r="C15" s="116" t="s">
        <v>3</v>
      </c>
      <c r="D15" s="125">
        <f>IF(OR(D13=0,D14=0)," ",(D14/D13)*1000)</f>
        <v>54572.61904761905</v>
      </c>
      <c r="E15" s="126">
        <f aca="true" t="shared" si="3" ref="E15:R15">IF(OR(E13=0,E14=0)," ",(E14/E13)*1000)</f>
        <v>57818.053180314775</v>
      </c>
      <c r="F15" s="126">
        <f t="shared" si="3"/>
        <v>58878.33333333333</v>
      </c>
      <c r="G15" s="126">
        <f t="shared" si="3"/>
        <v>62347.63039449298</v>
      </c>
      <c r="H15" s="126">
        <f t="shared" si="3"/>
        <v>67267.95340338054</v>
      </c>
      <c r="I15" s="127">
        <f t="shared" si="3"/>
        <v>70473.25915442828</v>
      </c>
      <c r="J15" s="128">
        <f t="shared" si="3"/>
        <v>63377.1172367984</v>
      </c>
      <c r="K15" s="129">
        <f t="shared" si="3"/>
        <v>75065.8683922007</v>
      </c>
      <c r="L15" s="126">
        <f t="shared" si="3"/>
        <v>72803.61156596117</v>
      </c>
      <c r="M15" s="126">
        <f t="shared" si="3"/>
        <v>58573.43673396622</v>
      </c>
      <c r="N15" s="126">
        <f t="shared" si="3"/>
        <v>57515.16734924446</v>
      </c>
      <c r="O15" s="126" t="str">
        <f t="shared" si="3"/>
        <v> </v>
      </c>
      <c r="P15" s="127" t="str">
        <f t="shared" si="3"/>
        <v> </v>
      </c>
      <c r="Q15" s="128">
        <f t="shared" si="3"/>
        <v>66764.17666687003</v>
      </c>
      <c r="R15" s="130">
        <f t="shared" si="3"/>
        <v>65142.58159366331</v>
      </c>
    </row>
    <row r="16" spans="1:18" ht="13.5" customHeight="1">
      <c r="A16" s="160" t="s">
        <v>20</v>
      </c>
      <c r="B16" s="115" t="s">
        <v>9</v>
      </c>
      <c r="C16" s="115" t="s">
        <v>1</v>
      </c>
      <c r="D16" s="118">
        <f>'P合計'!D16+'B合計'!D16+'液化石油ガス'!D16</f>
        <v>9724</v>
      </c>
      <c r="E16" s="119">
        <f>'P合計'!E16+'B合計'!E16+'液化石油ガス'!E16</f>
        <v>0</v>
      </c>
      <c r="F16" s="119">
        <f>'P合計'!F16+'B合計'!F16+'液化石油ガス'!F16</f>
        <v>26348</v>
      </c>
      <c r="G16" s="119">
        <f>'P合計'!G16+'B合計'!G16+'液化石油ガス'!G16</f>
        <v>59464</v>
      </c>
      <c r="H16" s="119">
        <f>'P合計'!H16+'B合計'!H16+'液化石油ガス'!H16</f>
        <v>122872</v>
      </c>
      <c r="I16" s="120">
        <f>'P合計'!I16+'B合計'!I16+'液化石油ガス'!I16</f>
        <v>47573</v>
      </c>
      <c r="J16" s="121">
        <f>SUM(D16:I16)</f>
        <v>265981</v>
      </c>
      <c r="K16" s="122">
        <f>'P合計'!K16+'B合計'!K16+'液化石油ガス'!K16</f>
        <v>6614</v>
      </c>
      <c r="L16" s="119">
        <f>'P合計'!L16+'B合計'!L16+'液化石油ガス'!L16</f>
        <v>6799</v>
      </c>
      <c r="M16" s="119">
        <f>'P合計'!M16+'B合計'!M16+'液化石油ガス'!M16</f>
        <v>41618</v>
      </c>
      <c r="N16" s="119">
        <f>'P合計'!N16+'B合計'!N16+'液化石油ガス'!N16</f>
        <v>44204</v>
      </c>
      <c r="O16" s="119">
        <f>'P合計'!O16+'B合計'!O16+'液化石油ガス'!O16</f>
        <v>0</v>
      </c>
      <c r="P16" s="120">
        <f>'P合計'!P16+'B合計'!P16+'液化石油ガス'!P16</f>
        <v>0</v>
      </c>
      <c r="Q16" s="121">
        <f>'P合計'!Q16+'B合計'!Q16+'液化石油ガス'!Q16</f>
        <v>99235</v>
      </c>
      <c r="R16" s="123">
        <f>'P合計'!R16+'B合計'!R16+'液化石油ガス'!R16</f>
        <v>365216</v>
      </c>
    </row>
    <row r="17" spans="1:18" ht="13.5" customHeight="1">
      <c r="A17" s="161"/>
      <c r="B17" s="115" t="s">
        <v>10</v>
      </c>
      <c r="C17" s="115" t="s">
        <v>2</v>
      </c>
      <c r="D17" s="124">
        <f>'P合計'!D17+'B合計'!D17+'液化石油ガス'!D17</f>
        <v>539570</v>
      </c>
      <c r="E17" s="119">
        <f>'P合計'!E17+'B合計'!E17+'液化石油ガス'!E17</f>
        <v>0</v>
      </c>
      <c r="F17" s="119">
        <f>'P合計'!F17+'B合計'!F17+'液化石油ガス'!F17</f>
        <v>1702567</v>
      </c>
      <c r="G17" s="119">
        <f>'P合計'!G17+'B合計'!G17+'液化石油ガス'!G17</f>
        <v>3805900</v>
      </c>
      <c r="H17" s="119">
        <f>'P合計'!H17+'B合計'!H17+'液化石油ガス'!H17</f>
        <v>8481316</v>
      </c>
      <c r="I17" s="120">
        <f>'P合計'!I17+'B合計'!I17+'液化石油ガス'!I17</f>
        <v>3415138</v>
      </c>
      <c r="J17" s="121">
        <f>SUM(D17:I17)</f>
        <v>17944491</v>
      </c>
      <c r="K17" s="122">
        <f>'P合計'!K17+'B合計'!K17+'液化石油ガス'!K17</f>
        <v>481824</v>
      </c>
      <c r="L17" s="119">
        <f>'P合計'!L17+'B合計'!L17+'液化石油ガス'!L17</f>
        <v>483536</v>
      </c>
      <c r="M17" s="119">
        <f>'P合計'!M17+'B合計'!M17+'液化石油ガス'!M17</f>
        <v>2483383</v>
      </c>
      <c r="N17" s="119">
        <f>'P合計'!N17+'B合計'!N17+'液化石油ガス'!N17</f>
        <v>2185036</v>
      </c>
      <c r="O17" s="119">
        <f>'P合計'!O17+'B合計'!O17+'液化石油ガス'!O17</f>
        <v>0</v>
      </c>
      <c r="P17" s="120">
        <f>'P合計'!P17+'B合計'!P17+'液化石油ガス'!P17</f>
        <v>0</v>
      </c>
      <c r="Q17" s="121">
        <f>'P合計'!Q17+'B合計'!Q17+'液化石油ガス'!Q17</f>
        <v>5633779</v>
      </c>
      <c r="R17" s="123">
        <f>'P合計'!R17+'B合計'!R17+'液化石油ガス'!R17</f>
        <v>23578270</v>
      </c>
    </row>
    <row r="18" spans="1:18" ht="13.5" customHeight="1" thickBot="1">
      <c r="A18" s="162"/>
      <c r="B18" s="116" t="s">
        <v>18</v>
      </c>
      <c r="C18" s="116" t="s">
        <v>3</v>
      </c>
      <c r="D18" s="125">
        <f>IF(OR(D16=0,D17=0)," ",(D17/D16)*1000)</f>
        <v>55488.48210612916</v>
      </c>
      <c r="E18" s="126" t="str">
        <f aca="true" t="shared" si="4" ref="E18:R18">IF(OR(E16=0,E17=0)," ",(E17/E16)*1000)</f>
        <v> </v>
      </c>
      <c r="F18" s="126">
        <f t="shared" si="4"/>
        <v>64618.453013511455</v>
      </c>
      <c r="G18" s="126">
        <f t="shared" si="4"/>
        <v>64003.43064711421</v>
      </c>
      <c r="H18" s="126">
        <f t="shared" si="4"/>
        <v>69025.62015756234</v>
      </c>
      <c r="I18" s="127">
        <f t="shared" si="4"/>
        <v>71787.31633489585</v>
      </c>
      <c r="J18" s="128">
        <f t="shared" si="4"/>
        <v>67465.31143201957</v>
      </c>
      <c r="K18" s="129">
        <f t="shared" si="4"/>
        <v>72849.10795282734</v>
      </c>
      <c r="L18" s="126">
        <f t="shared" si="4"/>
        <v>71118.69392557729</v>
      </c>
      <c r="M18" s="126">
        <f t="shared" si="4"/>
        <v>59670.88759671296</v>
      </c>
      <c r="N18" s="126">
        <f t="shared" si="4"/>
        <v>49430.730250656045</v>
      </c>
      <c r="O18" s="126" t="str">
        <f t="shared" si="4"/>
        <v> </v>
      </c>
      <c r="P18" s="127" t="str">
        <f t="shared" si="4"/>
        <v> </v>
      </c>
      <c r="Q18" s="128">
        <f t="shared" si="4"/>
        <v>56772.096538519676</v>
      </c>
      <c r="R18" s="130">
        <f t="shared" si="4"/>
        <v>64559.79475159906</v>
      </c>
    </row>
    <row r="19" spans="1:18" ht="13.5" customHeight="1">
      <c r="A19" s="160" t="s">
        <v>38</v>
      </c>
      <c r="B19" s="115" t="s">
        <v>9</v>
      </c>
      <c r="C19" s="115" t="s">
        <v>1</v>
      </c>
      <c r="D19" s="118">
        <f>'P合計'!D19+'B合計'!D19+'液化石油ガス'!D19</f>
        <v>0</v>
      </c>
      <c r="E19" s="119">
        <f>'P合計'!E19+'B合計'!E19+'液化石油ガス'!E19</f>
        <v>0</v>
      </c>
      <c r="F19" s="119">
        <f>'P合計'!F19+'B合計'!F19+'液化石油ガス'!F19</f>
        <v>0</v>
      </c>
      <c r="G19" s="119">
        <f>'P合計'!G19+'B合計'!G19+'液化石油ガス'!G19</f>
        <v>0</v>
      </c>
      <c r="H19" s="119">
        <f>'P合計'!H19+'B合計'!H19+'液化石油ガス'!H19</f>
        <v>0</v>
      </c>
      <c r="I19" s="120">
        <f>'P合計'!I19+'B合計'!I19+'液化石油ガス'!I19</f>
        <v>0</v>
      </c>
      <c r="J19" s="121">
        <f>SUM(D19:I19)</f>
        <v>0</v>
      </c>
      <c r="K19" s="122">
        <f>'P合計'!K19+'B合計'!K19+'液化石油ガス'!K19</f>
        <v>0</v>
      </c>
      <c r="L19" s="119">
        <f>'P合計'!L19+'B合計'!L19+'液化石油ガス'!L19</f>
        <v>0</v>
      </c>
      <c r="M19" s="119">
        <f>'P合計'!M19+'B合計'!M19+'液化石油ガス'!M19</f>
        <v>0</v>
      </c>
      <c r="N19" s="119">
        <f>'P合計'!N19+'B合計'!N19+'液化石油ガス'!N19</f>
        <v>0</v>
      </c>
      <c r="O19" s="119">
        <f>'P合計'!O19+'B合計'!O19+'液化石油ガス'!O19</f>
        <v>0</v>
      </c>
      <c r="P19" s="120">
        <f>'P合計'!P19+'B合計'!P19+'液化石油ガス'!P19</f>
        <v>0</v>
      </c>
      <c r="Q19" s="121">
        <f>'P合計'!Q19+'B合計'!Q19+'液化石油ガス'!Q19</f>
        <v>0</v>
      </c>
      <c r="R19" s="123">
        <f>'P合計'!R19+'B合計'!R19+'液化石油ガス'!R19</f>
        <v>0</v>
      </c>
    </row>
    <row r="20" spans="1:18" ht="13.5" customHeight="1">
      <c r="A20" s="161"/>
      <c r="B20" s="115" t="s">
        <v>10</v>
      </c>
      <c r="C20" s="115" t="s">
        <v>2</v>
      </c>
      <c r="D20" s="124">
        <f>'P合計'!D20+'B合計'!D20+'液化石油ガス'!D20</f>
        <v>0</v>
      </c>
      <c r="E20" s="119">
        <f>'P合計'!E20+'B合計'!E20+'液化石油ガス'!E20</f>
        <v>0</v>
      </c>
      <c r="F20" s="119">
        <f>'P合計'!F20+'B合計'!F20+'液化石油ガス'!F20</f>
        <v>0</v>
      </c>
      <c r="G20" s="119">
        <f>'P合計'!G20+'B合計'!G20+'液化石油ガス'!G20</f>
        <v>0</v>
      </c>
      <c r="H20" s="119">
        <f>'P合計'!H20+'B合計'!H20+'液化石油ガス'!H20</f>
        <v>0</v>
      </c>
      <c r="I20" s="120">
        <f>'P合計'!I20+'B合計'!I20+'液化石油ガス'!I20</f>
        <v>0</v>
      </c>
      <c r="J20" s="121">
        <f>SUM(D20:I20)</f>
        <v>0</v>
      </c>
      <c r="K20" s="122">
        <f>'P合計'!K20+'B合計'!K20+'液化石油ガス'!K20</f>
        <v>0</v>
      </c>
      <c r="L20" s="119">
        <f>'P合計'!L20+'B合計'!L20+'液化石油ガス'!L20</f>
        <v>0</v>
      </c>
      <c r="M20" s="119">
        <f>'P合計'!M20+'B合計'!M20+'液化石油ガス'!M20</f>
        <v>0</v>
      </c>
      <c r="N20" s="119">
        <f>'P合計'!N20+'B合計'!N20+'液化石油ガス'!N20</f>
        <v>0</v>
      </c>
      <c r="O20" s="119">
        <f>'P合計'!O20+'B合計'!O20+'液化石油ガス'!O20</f>
        <v>0</v>
      </c>
      <c r="P20" s="120">
        <f>'P合計'!P20+'B合計'!P20+'液化石油ガス'!P20</f>
        <v>0</v>
      </c>
      <c r="Q20" s="121">
        <f>'P合計'!Q20+'B合計'!Q20+'液化石油ガス'!Q20</f>
        <v>0</v>
      </c>
      <c r="R20" s="123">
        <f>'P合計'!R20+'B合計'!R20+'液化石油ガス'!R20</f>
        <v>0</v>
      </c>
    </row>
    <row r="21" spans="1:18" ht="13.5" customHeight="1" thickBot="1">
      <c r="A21" s="162"/>
      <c r="B21" s="116" t="s">
        <v>18</v>
      </c>
      <c r="C21" s="116" t="s">
        <v>3</v>
      </c>
      <c r="D21" s="125" t="str">
        <f>IF(OR(D19=0,D20=0)," ",(D20/D19)*1000)</f>
        <v> </v>
      </c>
      <c r="E21" s="126" t="str">
        <f aca="true" t="shared" si="5" ref="E21:R21">IF(OR(E19=0,E20=0)," ",(E20/E19)*1000)</f>
        <v> </v>
      </c>
      <c r="F21" s="126" t="str">
        <f t="shared" si="5"/>
        <v> </v>
      </c>
      <c r="G21" s="126" t="str">
        <f t="shared" si="5"/>
        <v> </v>
      </c>
      <c r="H21" s="126" t="str">
        <f t="shared" si="5"/>
        <v> </v>
      </c>
      <c r="I21" s="127" t="str">
        <f t="shared" si="5"/>
        <v> </v>
      </c>
      <c r="J21" s="128" t="str">
        <f t="shared" si="5"/>
        <v> </v>
      </c>
      <c r="K21" s="129" t="str">
        <f t="shared" si="5"/>
        <v> </v>
      </c>
      <c r="L21" s="126" t="str">
        <f t="shared" si="5"/>
        <v> </v>
      </c>
      <c r="M21" s="126" t="str">
        <f t="shared" si="5"/>
        <v> </v>
      </c>
      <c r="N21" s="126" t="str">
        <f t="shared" si="5"/>
        <v> </v>
      </c>
      <c r="O21" s="126" t="str">
        <f t="shared" si="5"/>
        <v> </v>
      </c>
      <c r="P21" s="127" t="str">
        <f t="shared" si="5"/>
        <v> </v>
      </c>
      <c r="Q21" s="128" t="str">
        <f t="shared" si="5"/>
        <v> </v>
      </c>
      <c r="R21" s="130" t="str">
        <f t="shared" si="5"/>
        <v> </v>
      </c>
    </row>
    <row r="22" spans="1:18" ht="13.5" customHeight="1">
      <c r="A22" s="160" t="s">
        <v>21</v>
      </c>
      <c r="B22" s="115" t="s">
        <v>9</v>
      </c>
      <c r="C22" s="115" t="s">
        <v>1</v>
      </c>
      <c r="D22" s="118">
        <f>'P合計'!D22+'B合計'!D22+'液化石油ガス'!D22</f>
        <v>0</v>
      </c>
      <c r="E22" s="119">
        <f>'P合計'!E22+'B合計'!E22+'液化石油ガス'!E22</f>
        <v>0</v>
      </c>
      <c r="F22" s="119">
        <f>'P合計'!F22+'B合計'!F22+'液化石油ガス'!F22</f>
        <v>46087</v>
      </c>
      <c r="G22" s="119">
        <f>'P合計'!G22+'B合計'!G22+'液化石油ガス'!G22</f>
        <v>397</v>
      </c>
      <c r="H22" s="119">
        <f>'P合計'!H22+'B合計'!H22+'液化石油ガス'!H22</f>
        <v>0</v>
      </c>
      <c r="I22" s="120">
        <f>'P合計'!I22+'B合計'!I22+'液化石油ガス'!I22</f>
        <v>0</v>
      </c>
      <c r="J22" s="121">
        <f>SUM(D22:I22)</f>
        <v>46484</v>
      </c>
      <c r="K22" s="122">
        <f>'P合計'!K22+'B合計'!K22+'液化石油ガス'!K22</f>
        <v>0</v>
      </c>
      <c r="L22" s="119">
        <f>'P合計'!L22+'B合計'!L22+'液化石油ガス'!L22</f>
        <v>0</v>
      </c>
      <c r="M22" s="119">
        <f>'P合計'!M22+'B合計'!M22+'液化石油ガス'!M22</f>
        <v>0</v>
      </c>
      <c r="N22" s="119">
        <f>'P合計'!N22+'B合計'!N22+'液化石油ガス'!N22</f>
        <v>0</v>
      </c>
      <c r="O22" s="119">
        <f>'P合計'!O22+'B合計'!O22+'液化石油ガス'!O22</f>
        <v>0</v>
      </c>
      <c r="P22" s="120">
        <f>'P合計'!P22+'B合計'!P22+'液化石油ガス'!P22</f>
        <v>0</v>
      </c>
      <c r="Q22" s="121">
        <f>'P合計'!Q22+'B合計'!Q22+'液化石油ガス'!Q22</f>
        <v>0</v>
      </c>
      <c r="R22" s="123">
        <f>'P合計'!R22+'B合計'!R22+'液化石油ガス'!R22</f>
        <v>46484</v>
      </c>
    </row>
    <row r="23" spans="1:18" ht="13.5" customHeight="1">
      <c r="A23" s="161"/>
      <c r="B23" s="115" t="s">
        <v>10</v>
      </c>
      <c r="C23" s="115" t="s">
        <v>2</v>
      </c>
      <c r="D23" s="124">
        <f>'P合計'!D23+'B合計'!D23+'液化石油ガス'!D23</f>
        <v>0</v>
      </c>
      <c r="E23" s="119">
        <f>'P合計'!E23+'B合計'!E23+'液化石油ガス'!E23</f>
        <v>0</v>
      </c>
      <c r="F23" s="119">
        <f>'P合計'!F23+'B合計'!F23+'液化石油ガス'!F23</f>
        <v>3015068</v>
      </c>
      <c r="G23" s="119">
        <f>'P合計'!G23+'B合計'!G23+'液化石油ガス'!G23</f>
        <v>25005</v>
      </c>
      <c r="H23" s="119">
        <f>'P合計'!H23+'B合計'!H23+'液化石油ガス'!H23</f>
        <v>0</v>
      </c>
      <c r="I23" s="120">
        <f>'P合計'!I23+'B合計'!I23+'液化石油ガス'!I23</f>
        <v>0</v>
      </c>
      <c r="J23" s="121">
        <f>SUM(D23:I23)</f>
        <v>3040073</v>
      </c>
      <c r="K23" s="122">
        <f>'P合計'!K23+'B合計'!K23+'液化石油ガス'!K23</f>
        <v>0</v>
      </c>
      <c r="L23" s="119">
        <f>'P合計'!L23+'B合計'!L23+'液化石油ガス'!L23</f>
        <v>0</v>
      </c>
      <c r="M23" s="119">
        <f>'P合計'!M23+'B合計'!M23+'液化石油ガス'!M23</f>
        <v>0</v>
      </c>
      <c r="N23" s="119">
        <f>'P合計'!N23+'B合計'!N23+'液化石油ガス'!N23</f>
        <v>0</v>
      </c>
      <c r="O23" s="119">
        <f>'P合計'!O23+'B合計'!O23+'液化石油ガス'!O23</f>
        <v>0</v>
      </c>
      <c r="P23" s="120">
        <f>'P合計'!P23+'B合計'!P23+'液化石油ガス'!P23</f>
        <v>0</v>
      </c>
      <c r="Q23" s="121">
        <f>'P合計'!Q23+'B合計'!Q23+'液化石油ガス'!Q23</f>
        <v>0</v>
      </c>
      <c r="R23" s="123">
        <f>'P合計'!R23+'B合計'!R23+'液化石油ガス'!R23</f>
        <v>3040073</v>
      </c>
    </row>
    <row r="24" spans="1:18" ht="13.5" customHeight="1" thickBot="1">
      <c r="A24" s="162"/>
      <c r="B24" s="116" t="s">
        <v>18</v>
      </c>
      <c r="C24" s="116" t="s">
        <v>3</v>
      </c>
      <c r="D24" s="125" t="str">
        <f>IF(OR(D22=0,D23=0)," ",(D23/D22)*1000)</f>
        <v> </v>
      </c>
      <c r="E24" s="126" t="str">
        <f aca="true" t="shared" si="6" ref="E24:R24">IF(OR(E22=0,E23=0)," ",(E23/E22)*1000)</f>
        <v> </v>
      </c>
      <c r="F24" s="126">
        <f t="shared" si="6"/>
        <v>65421.22507431597</v>
      </c>
      <c r="G24" s="126">
        <f t="shared" si="6"/>
        <v>62984.88664987405</v>
      </c>
      <c r="H24" s="126" t="str">
        <f t="shared" si="6"/>
        <v> </v>
      </c>
      <c r="I24" s="127" t="str">
        <f t="shared" si="6"/>
        <v> </v>
      </c>
      <c r="J24" s="128">
        <f t="shared" si="6"/>
        <v>65400.41734790465</v>
      </c>
      <c r="K24" s="129" t="str">
        <f t="shared" si="6"/>
        <v> </v>
      </c>
      <c r="L24" s="126" t="str">
        <f t="shared" si="6"/>
        <v> </v>
      </c>
      <c r="M24" s="126" t="str">
        <f t="shared" si="6"/>
        <v> </v>
      </c>
      <c r="N24" s="126" t="str">
        <f t="shared" si="6"/>
        <v> </v>
      </c>
      <c r="O24" s="126" t="str">
        <f t="shared" si="6"/>
        <v> </v>
      </c>
      <c r="P24" s="127" t="str">
        <f t="shared" si="6"/>
        <v> </v>
      </c>
      <c r="Q24" s="128" t="str">
        <f t="shared" si="6"/>
        <v> </v>
      </c>
      <c r="R24" s="130">
        <f t="shared" si="6"/>
        <v>65400.41734790465</v>
      </c>
    </row>
    <row r="25" spans="1:18" ht="13.5" customHeight="1">
      <c r="A25" s="160" t="s">
        <v>46</v>
      </c>
      <c r="B25" s="115" t="s">
        <v>9</v>
      </c>
      <c r="C25" s="115" t="s">
        <v>1</v>
      </c>
      <c r="D25" s="118">
        <f>'P合計'!D25+'B合計'!D25+'液化石油ガス'!D25</f>
        <v>0</v>
      </c>
      <c r="E25" s="119">
        <f>'P合計'!E25+'B合計'!E25+'液化石油ガス'!E25</f>
        <v>0</v>
      </c>
      <c r="F25" s="119">
        <f>'P合計'!F25+'B合計'!F25+'液化石油ガス'!F25</f>
        <v>0</v>
      </c>
      <c r="G25" s="119">
        <f>'P合計'!G25+'B合計'!G25+'液化石油ガス'!G25</f>
        <v>0</v>
      </c>
      <c r="H25" s="119">
        <f>'P合計'!H25+'B合計'!H25+'液化石油ガス'!H25</f>
        <v>0</v>
      </c>
      <c r="I25" s="120">
        <f>'P合計'!I25+'B合計'!I25+'液化石油ガス'!I25</f>
        <v>0</v>
      </c>
      <c r="J25" s="121">
        <f>SUM(D25:I25)</f>
        <v>0</v>
      </c>
      <c r="K25" s="122">
        <f>'P合計'!K25+'B合計'!K25+'液化石油ガス'!K25</f>
        <v>0</v>
      </c>
      <c r="L25" s="119">
        <f>'P合計'!L25+'B合計'!L25+'液化石油ガス'!L25</f>
        <v>0</v>
      </c>
      <c r="M25" s="119">
        <f>'P合計'!M25+'B合計'!M25+'液化石油ガス'!M25</f>
        <v>0</v>
      </c>
      <c r="N25" s="119">
        <f>'P合計'!N25+'B合計'!N25+'液化石油ガス'!N25</f>
        <v>0</v>
      </c>
      <c r="O25" s="119">
        <f>'P合計'!O25+'B合計'!O25+'液化石油ガス'!O25</f>
        <v>0</v>
      </c>
      <c r="P25" s="120">
        <f>'P合計'!P25+'B合計'!P25+'液化石油ガス'!P25</f>
        <v>0</v>
      </c>
      <c r="Q25" s="121">
        <f>'P合計'!Q25+'B合計'!Q25+'液化石油ガス'!Q25</f>
        <v>0</v>
      </c>
      <c r="R25" s="123">
        <f>'P合計'!R25+'B合計'!R25+'液化石油ガス'!R25</f>
        <v>0</v>
      </c>
    </row>
    <row r="26" spans="1:18" ht="13.5" customHeight="1">
      <c r="A26" s="161"/>
      <c r="B26" s="115" t="s">
        <v>10</v>
      </c>
      <c r="C26" s="115" t="s">
        <v>2</v>
      </c>
      <c r="D26" s="124">
        <f>'P合計'!D26+'B合計'!D26+'液化石油ガス'!D26</f>
        <v>0</v>
      </c>
      <c r="E26" s="119">
        <f>'P合計'!E26+'B合計'!E26+'液化石油ガス'!E26</f>
        <v>0</v>
      </c>
      <c r="F26" s="119">
        <f>'P合計'!F26+'B合計'!F26+'液化石油ガス'!F26</f>
        <v>0</v>
      </c>
      <c r="G26" s="119">
        <f>'P合計'!G26+'B合計'!G26+'液化石油ガス'!G26</f>
        <v>0</v>
      </c>
      <c r="H26" s="119">
        <f>'P合計'!H26+'B合計'!H26+'液化石油ガス'!H26</f>
        <v>0</v>
      </c>
      <c r="I26" s="120">
        <f>'P合計'!I26+'B合計'!I26+'液化石油ガス'!I26</f>
        <v>0</v>
      </c>
      <c r="J26" s="121">
        <f>SUM(D26:I26)</f>
        <v>0</v>
      </c>
      <c r="K26" s="122">
        <f>'P合計'!K26+'B合計'!K26+'液化石油ガス'!K26</f>
        <v>0</v>
      </c>
      <c r="L26" s="119">
        <f>'P合計'!L26+'B合計'!L26+'液化石油ガス'!L26</f>
        <v>0</v>
      </c>
      <c r="M26" s="119">
        <f>'P合計'!M26+'B合計'!M26+'液化石油ガス'!M26</f>
        <v>0</v>
      </c>
      <c r="N26" s="119">
        <f>'P合計'!N26+'B合計'!N26+'液化石油ガス'!N26</f>
        <v>0</v>
      </c>
      <c r="O26" s="119">
        <f>'P合計'!O26+'B合計'!O26+'液化石油ガス'!O26</f>
        <v>0</v>
      </c>
      <c r="P26" s="120">
        <f>'P合計'!P26+'B合計'!P26+'液化石油ガス'!P26</f>
        <v>0</v>
      </c>
      <c r="Q26" s="121">
        <f>'P合計'!Q26+'B合計'!Q26+'液化石油ガス'!Q26</f>
        <v>0</v>
      </c>
      <c r="R26" s="123">
        <f>'P合計'!R26+'B合計'!R26+'液化石油ガス'!R26</f>
        <v>0</v>
      </c>
    </row>
    <row r="27" spans="1:18" ht="13.5" customHeight="1" thickBot="1">
      <c r="A27" s="162"/>
      <c r="B27" s="116" t="s">
        <v>18</v>
      </c>
      <c r="C27" s="116" t="s">
        <v>3</v>
      </c>
      <c r="D27" s="125" t="str">
        <f>IF(OR(D25=0,D26=0)," ",(D26/D25)*1000)</f>
        <v> </v>
      </c>
      <c r="E27" s="126" t="str">
        <f aca="true" t="shared" si="7" ref="E27:R27">IF(OR(E25=0,E26=0)," ",(E26/E25)*1000)</f>
        <v> </v>
      </c>
      <c r="F27" s="126" t="str">
        <f t="shared" si="7"/>
        <v> </v>
      </c>
      <c r="G27" s="126" t="str">
        <f t="shared" si="7"/>
        <v> </v>
      </c>
      <c r="H27" s="126" t="str">
        <f t="shared" si="7"/>
        <v> </v>
      </c>
      <c r="I27" s="127" t="str">
        <f t="shared" si="7"/>
        <v> </v>
      </c>
      <c r="J27" s="128" t="str">
        <f t="shared" si="7"/>
        <v> </v>
      </c>
      <c r="K27" s="129" t="str">
        <f t="shared" si="7"/>
        <v> </v>
      </c>
      <c r="L27" s="126" t="str">
        <f t="shared" si="7"/>
        <v> </v>
      </c>
      <c r="M27" s="126" t="str">
        <f t="shared" si="7"/>
        <v> </v>
      </c>
      <c r="N27" s="126" t="str">
        <f t="shared" si="7"/>
        <v> </v>
      </c>
      <c r="O27" s="126" t="str">
        <f t="shared" si="7"/>
        <v> </v>
      </c>
      <c r="P27" s="127" t="str">
        <f t="shared" si="7"/>
        <v> </v>
      </c>
      <c r="Q27" s="128" t="str">
        <f t="shared" si="7"/>
        <v> </v>
      </c>
      <c r="R27" s="130" t="str">
        <f t="shared" si="7"/>
        <v> </v>
      </c>
    </row>
    <row r="28" spans="1:18" ht="13.5" customHeight="1">
      <c r="A28" s="160" t="s">
        <v>49</v>
      </c>
      <c r="B28" s="115" t="s">
        <v>9</v>
      </c>
      <c r="C28" s="115" t="s">
        <v>1</v>
      </c>
      <c r="D28" s="118">
        <f>'P合計'!D28+'B合計'!D28+'液化石油ガス'!D28</f>
        <v>0</v>
      </c>
      <c r="E28" s="119">
        <f>'P合計'!E28+'B合計'!E28+'液化石油ガス'!E28</f>
        <v>0</v>
      </c>
      <c r="F28" s="119">
        <f>'P合計'!F28+'B合計'!F28+'液化石油ガス'!F28</f>
        <v>0</v>
      </c>
      <c r="G28" s="119">
        <f>'P合計'!G28+'B合計'!G28+'液化石油ガス'!G28</f>
        <v>0</v>
      </c>
      <c r="H28" s="119">
        <f>'P合計'!H28+'B合計'!H28+'液化石油ガス'!H28</f>
        <v>0</v>
      </c>
      <c r="I28" s="120">
        <f>'P合計'!I28+'B合計'!I28+'液化石油ガス'!I28</f>
        <v>0</v>
      </c>
      <c r="J28" s="121">
        <f>SUM(D28:I28)</f>
        <v>0</v>
      </c>
      <c r="K28" s="122">
        <f>'P合計'!K28+'B合計'!K28+'液化石油ガス'!K28</f>
        <v>0</v>
      </c>
      <c r="L28" s="119">
        <f>'P合計'!L28+'B合計'!L28+'液化石油ガス'!L28</f>
        <v>0</v>
      </c>
      <c r="M28" s="119">
        <f>'P合計'!M28+'B合計'!M28+'液化石油ガス'!M28</f>
        <v>0</v>
      </c>
      <c r="N28" s="119">
        <f>'P合計'!N28+'B合計'!N28+'液化石油ガス'!N28</f>
        <v>0</v>
      </c>
      <c r="O28" s="119">
        <f>'P合計'!O28+'B合計'!O28+'液化石油ガス'!O28</f>
        <v>0</v>
      </c>
      <c r="P28" s="120">
        <f>'P合計'!P28+'B合計'!P28+'液化石油ガス'!P28</f>
        <v>0</v>
      </c>
      <c r="Q28" s="121">
        <f>'P合計'!Q28+'B合計'!Q28+'液化石油ガス'!Q28</f>
        <v>0</v>
      </c>
      <c r="R28" s="123">
        <f>'P合計'!R28+'B合計'!R28+'液化石油ガス'!R28</f>
        <v>0</v>
      </c>
    </row>
    <row r="29" spans="1:18" ht="13.5" customHeight="1">
      <c r="A29" s="161"/>
      <c r="B29" s="115" t="s">
        <v>10</v>
      </c>
      <c r="C29" s="115" t="s">
        <v>2</v>
      </c>
      <c r="D29" s="124">
        <f>'P合計'!D29+'B合計'!D29+'液化石油ガス'!D29</f>
        <v>0</v>
      </c>
      <c r="E29" s="119">
        <f>'P合計'!E29+'B合計'!E29+'液化石油ガス'!E29</f>
        <v>0</v>
      </c>
      <c r="F29" s="119">
        <f>'P合計'!F29+'B合計'!F29+'液化石油ガス'!F29</f>
        <v>0</v>
      </c>
      <c r="G29" s="119">
        <f>'P合計'!G29+'B合計'!G29+'液化石油ガス'!G29</f>
        <v>0</v>
      </c>
      <c r="H29" s="119">
        <f>'P合計'!H29+'B合計'!H29+'液化石油ガス'!H29</f>
        <v>0</v>
      </c>
      <c r="I29" s="120">
        <f>'P合計'!I29+'B合計'!I29+'液化石油ガス'!I29</f>
        <v>0</v>
      </c>
      <c r="J29" s="121">
        <f>SUM(D29:I29)</f>
        <v>0</v>
      </c>
      <c r="K29" s="122">
        <f>'P合計'!K29+'B合計'!K29+'液化石油ガス'!K29</f>
        <v>0</v>
      </c>
      <c r="L29" s="119">
        <f>'P合計'!L29+'B合計'!L29+'液化石油ガス'!L29</f>
        <v>0</v>
      </c>
      <c r="M29" s="119">
        <f>'P合計'!M29+'B合計'!M29+'液化石油ガス'!M29</f>
        <v>0</v>
      </c>
      <c r="N29" s="119">
        <f>'P合計'!N29+'B合計'!N29+'液化石油ガス'!N29</f>
        <v>0</v>
      </c>
      <c r="O29" s="119">
        <f>'P合計'!O29+'B合計'!O29+'液化石油ガス'!O29</f>
        <v>0</v>
      </c>
      <c r="P29" s="120">
        <f>'P合計'!P29+'B合計'!P29+'液化石油ガス'!P29</f>
        <v>0</v>
      </c>
      <c r="Q29" s="121">
        <f>'P合計'!Q29+'B合計'!Q29+'液化石油ガス'!Q29</f>
        <v>0</v>
      </c>
      <c r="R29" s="123">
        <f>'P合計'!R29+'B合計'!R29+'液化石油ガス'!R29</f>
        <v>0</v>
      </c>
    </row>
    <row r="30" spans="1:18" ht="13.5" customHeight="1" thickBot="1">
      <c r="A30" s="162"/>
      <c r="B30" s="116" t="s">
        <v>18</v>
      </c>
      <c r="C30" s="116" t="s">
        <v>3</v>
      </c>
      <c r="D30" s="125" t="str">
        <f>IF(OR(D28=0,D29=0)," ",(D29/D28)*1000)</f>
        <v> </v>
      </c>
      <c r="E30" s="126" t="str">
        <f aca="true" t="shared" si="8" ref="E30:R30">IF(OR(E28=0,E29=0)," ",(E29/E28)*1000)</f>
        <v> </v>
      </c>
      <c r="F30" s="126" t="str">
        <f t="shared" si="8"/>
        <v> </v>
      </c>
      <c r="G30" s="126" t="str">
        <f t="shared" si="8"/>
        <v> </v>
      </c>
      <c r="H30" s="126" t="str">
        <f t="shared" si="8"/>
        <v> </v>
      </c>
      <c r="I30" s="127" t="str">
        <f t="shared" si="8"/>
        <v> </v>
      </c>
      <c r="J30" s="128" t="str">
        <f t="shared" si="8"/>
        <v> </v>
      </c>
      <c r="K30" s="129" t="str">
        <f t="shared" si="8"/>
        <v> </v>
      </c>
      <c r="L30" s="126" t="str">
        <f t="shared" si="8"/>
        <v> </v>
      </c>
      <c r="M30" s="126" t="str">
        <f t="shared" si="8"/>
        <v> </v>
      </c>
      <c r="N30" s="126" t="str">
        <f t="shared" si="8"/>
        <v> </v>
      </c>
      <c r="O30" s="126" t="str">
        <f t="shared" si="8"/>
        <v> </v>
      </c>
      <c r="P30" s="127" t="str">
        <f t="shared" si="8"/>
        <v> </v>
      </c>
      <c r="Q30" s="128" t="str">
        <f t="shared" si="8"/>
        <v> </v>
      </c>
      <c r="R30" s="130" t="str">
        <f t="shared" si="8"/>
        <v> </v>
      </c>
    </row>
    <row r="31" spans="1:18" ht="13.5" customHeight="1">
      <c r="A31" s="160" t="s">
        <v>48</v>
      </c>
      <c r="B31" s="115" t="s">
        <v>9</v>
      </c>
      <c r="C31" s="115" t="s">
        <v>1</v>
      </c>
      <c r="D31" s="118">
        <f>'P合計'!D31+'B合計'!D31+'液化石油ガス'!D31</f>
        <v>738016</v>
      </c>
      <c r="E31" s="119">
        <f>'P合計'!E31+'B合計'!E31+'液化石油ガス'!E31</f>
        <v>494288</v>
      </c>
      <c r="F31" s="119">
        <f>'P合計'!F31+'B合計'!F31+'液化石油ガス'!F31</f>
        <v>467978</v>
      </c>
      <c r="G31" s="119">
        <f>'P合計'!G31+'B合計'!G31+'液化石油ガス'!G31</f>
        <v>460280</v>
      </c>
      <c r="H31" s="119">
        <f>'P合計'!H31+'B合計'!H31+'液化石油ガス'!H31</f>
        <v>474956</v>
      </c>
      <c r="I31" s="120">
        <f>'P合計'!I31+'B合計'!I31+'液化石油ガス'!I31</f>
        <v>614112</v>
      </c>
      <c r="J31" s="121">
        <f>SUM(D31:I31)</f>
        <v>3249630</v>
      </c>
      <c r="K31" s="122">
        <f>'P合計'!K31+'B合計'!K31+'液化石油ガス'!K31</f>
        <v>577879</v>
      </c>
      <c r="L31" s="119">
        <f>'P合計'!L31+'B合計'!L31+'液化石油ガス'!L31</f>
        <v>507068</v>
      </c>
      <c r="M31" s="119">
        <f>'P合計'!M31+'B合計'!M31+'液化石油ガス'!M31</f>
        <v>692565</v>
      </c>
      <c r="N31" s="119">
        <f>'P合計'!N31+'B合計'!N31+'液化石油ガス'!N31</f>
        <v>874153</v>
      </c>
      <c r="O31" s="119">
        <f>'P合計'!O31+'B合計'!O31+'液化石油ガス'!O31</f>
        <v>0</v>
      </c>
      <c r="P31" s="120">
        <f>'P合計'!P31+'B合計'!P31+'液化石油ガス'!P31</f>
        <v>0</v>
      </c>
      <c r="Q31" s="121">
        <f>'P合計'!Q31+'B合計'!Q31+'液化石油ガス'!Q31</f>
        <v>2651665</v>
      </c>
      <c r="R31" s="123">
        <f>'P合計'!R31+'B合計'!R31+'液化石油ガス'!R31</f>
        <v>5901295</v>
      </c>
    </row>
    <row r="32" spans="1:18" ht="13.5" customHeight="1">
      <c r="A32" s="161"/>
      <c r="B32" s="115" t="s">
        <v>10</v>
      </c>
      <c r="C32" s="115" t="s">
        <v>2</v>
      </c>
      <c r="D32" s="124">
        <f>'P合計'!D32+'B合計'!D32+'液化石油ガス'!D32</f>
        <v>40803425</v>
      </c>
      <c r="E32" s="119">
        <f>'P合計'!E32+'B合計'!E32+'液化石油ガス'!E32</f>
        <v>28733799</v>
      </c>
      <c r="F32" s="119">
        <f>'P合計'!F32+'B合計'!F32+'液化石油ガス'!F32</f>
        <v>28844404</v>
      </c>
      <c r="G32" s="119">
        <f>'P合計'!G32+'B合計'!G32+'液化石油ガス'!G32</f>
        <v>30222327</v>
      </c>
      <c r="H32" s="119">
        <f>'P合計'!H32+'B合計'!H32+'液化石油ガス'!H32</f>
        <v>31676591</v>
      </c>
      <c r="I32" s="120">
        <f>'P合計'!I32+'B合計'!I32+'液化石油ガス'!I32</f>
        <v>42607323</v>
      </c>
      <c r="J32" s="121">
        <f>SUM(D32:I32)</f>
        <v>202887869</v>
      </c>
      <c r="K32" s="122">
        <f>'P合計'!K32+'B合計'!K32+'液化石油ガス'!K32</f>
        <v>42690405</v>
      </c>
      <c r="L32" s="119">
        <f>'P合計'!L32+'B合計'!L32+'液化石油ガス'!L32</f>
        <v>35731584</v>
      </c>
      <c r="M32" s="119">
        <f>'P合計'!M32+'B合計'!M32+'液化石油ガス'!M32</f>
        <v>42249809</v>
      </c>
      <c r="N32" s="119">
        <f>'P合計'!N32+'B合計'!N32+'液化石油ガス'!N32</f>
        <v>46076164</v>
      </c>
      <c r="O32" s="119">
        <f>'P合計'!O32+'B合計'!O32+'液化石油ガス'!O32</f>
        <v>0</v>
      </c>
      <c r="P32" s="120">
        <f>'P合計'!P32+'B合計'!P32+'液化石油ガス'!P32</f>
        <v>0</v>
      </c>
      <c r="Q32" s="121">
        <f>'P合計'!Q32+'B合計'!Q32+'液化石油ガス'!Q32</f>
        <v>166747962</v>
      </c>
      <c r="R32" s="123">
        <f>'P合計'!R32+'B合計'!R32+'液化石油ガス'!R32</f>
        <v>369635831</v>
      </c>
    </row>
    <row r="33" spans="1:18" ht="13.5" customHeight="1" thickBot="1">
      <c r="A33" s="162"/>
      <c r="B33" s="116" t="s">
        <v>18</v>
      </c>
      <c r="C33" s="116" t="s">
        <v>3</v>
      </c>
      <c r="D33" s="125">
        <f>IF(OR(D31=0,D32=0)," ",(D32/D31)*1000)</f>
        <v>55287.9951112171</v>
      </c>
      <c r="E33" s="126">
        <f aca="true" t="shared" si="9" ref="E33:R33">IF(OR(E31=0,E32=0)," ",(E32/E31)*1000)</f>
        <v>58131.6944777134</v>
      </c>
      <c r="F33" s="126">
        <f t="shared" si="9"/>
        <v>61636.239310394936</v>
      </c>
      <c r="G33" s="126">
        <f t="shared" si="9"/>
        <v>65660.7434605023</v>
      </c>
      <c r="H33" s="126">
        <f t="shared" si="9"/>
        <v>66693.73794625186</v>
      </c>
      <c r="I33" s="127">
        <f t="shared" si="9"/>
        <v>69380.37849773331</v>
      </c>
      <c r="J33" s="128">
        <f t="shared" si="9"/>
        <v>62434.14450260491</v>
      </c>
      <c r="K33" s="129">
        <f t="shared" si="9"/>
        <v>73874.29721446877</v>
      </c>
      <c r="L33" s="126">
        <f t="shared" si="9"/>
        <v>70467.04584000568</v>
      </c>
      <c r="M33" s="126">
        <f t="shared" si="9"/>
        <v>61004.82842765661</v>
      </c>
      <c r="N33" s="126">
        <f t="shared" si="9"/>
        <v>52709.495934922146</v>
      </c>
      <c r="O33" s="126" t="str">
        <f t="shared" si="9"/>
        <v> </v>
      </c>
      <c r="P33" s="127" t="str">
        <f t="shared" si="9"/>
        <v> </v>
      </c>
      <c r="Q33" s="128">
        <f t="shared" si="9"/>
        <v>62884.24895301631</v>
      </c>
      <c r="R33" s="130">
        <f t="shared" si="9"/>
        <v>62636.39269007904</v>
      </c>
    </row>
    <row r="34" spans="1:18" ht="13.5" customHeight="1">
      <c r="A34" s="160" t="s">
        <v>50</v>
      </c>
      <c r="B34" s="115" t="s">
        <v>9</v>
      </c>
      <c r="C34" s="115" t="s">
        <v>1</v>
      </c>
      <c r="D34" s="118">
        <f>'P合計'!D34+'B合計'!D34+'液化石油ガス'!D34</f>
        <v>0</v>
      </c>
      <c r="E34" s="119">
        <f>'P合計'!E34+'B合計'!E34+'液化石油ガス'!E34</f>
        <v>0</v>
      </c>
      <c r="F34" s="119">
        <f>'P合計'!F34+'B合計'!F34+'液化石油ガス'!F34</f>
        <v>0</v>
      </c>
      <c r="G34" s="119">
        <f>'P合計'!G34+'B合計'!G34+'液化石油ガス'!G34</f>
        <v>0</v>
      </c>
      <c r="H34" s="119">
        <f>'P合計'!H34+'B合計'!H34+'液化石油ガス'!H34</f>
        <v>0</v>
      </c>
      <c r="I34" s="120">
        <f>'P合計'!I34+'B合計'!I34+'液化石油ガス'!I34</f>
        <v>0</v>
      </c>
      <c r="J34" s="121">
        <f>SUM(D34:I34)</f>
        <v>0</v>
      </c>
      <c r="K34" s="122">
        <f>'P合計'!K34+'B合計'!K34+'液化石油ガス'!K34</f>
        <v>0</v>
      </c>
      <c r="L34" s="119">
        <f>'P合計'!L34+'B合計'!L34+'液化石油ガス'!L34</f>
        <v>0</v>
      </c>
      <c r="M34" s="119">
        <f>'P合計'!M34+'B合計'!M34+'液化石油ガス'!M34</f>
        <v>0</v>
      </c>
      <c r="N34" s="119">
        <f>'P合計'!N34+'B合計'!N34+'液化石油ガス'!N34</f>
        <v>0</v>
      </c>
      <c r="O34" s="119">
        <f>'P合計'!O34+'B合計'!O34+'液化石油ガス'!O34</f>
        <v>0</v>
      </c>
      <c r="P34" s="120">
        <f>'P合計'!P34+'B合計'!P34+'液化石油ガス'!P34</f>
        <v>0</v>
      </c>
      <c r="Q34" s="121">
        <f>'P合計'!Q34+'B合計'!Q34+'液化石油ガス'!Q34</f>
        <v>0</v>
      </c>
      <c r="R34" s="123">
        <f>'P合計'!R34+'B合計'!R34+'液化石油ガス'!R34</f>
        <v>0</v>
      </c>
    </row>
    <row r="35" spans="1:18" ht="13.5" customHeight="1">
      <c r="A35" s="161"/>
      <c r="B35" s="115" t="s">
        <v>10</v>
      </c>
      <c r="C35" s="115" t="s">
        <v>2</v>
      </c>
      <c r="D35" s="124">
        <f>'P合計'!D35+'B合計'!D35+'液化石油ガス'!D35</f>
        <v>0</v>
      </c>
      <c r="E35" s="119">
        <f>'P合計'!E35+'B合計'!E35+'液化石油ガス'!E35</f>
        <v>0</v>
      </c>
      <c r="F35" s="119">
        <f>'P合計'!F35+'B合計'!F35+'液化石油ガス'!F35</f>
        <v>0</v>
      </c>
      <c r="G35" s="119">
        <f>'P合計'!G35+'B合計'!G35+'液化石油ガス'!G35</f>
        <v>0</v>
      </c>
      <c r="H35" s="119">
        <f>'P合計'!H35+'B合計'!H35+'液化石油ガス'!H35</f>
        <v>0</v>
      </c>
      <c r="I35" s="120">
        <f>'P合計'!I35+'B合計'!I35+'液化石油ガス'!I35</f>
        <v>0</v>
      </c>
      <c r="J35" s="121">
        <f>SUM(D35:I35)</f>
        <v>0</v>
      </c>
      <c r="K35" s="122">
        <f>'P合計'!K35+'B合計'!K35+'液化石油ガス'!K35</f>
        <v>0</v>
      </c>
      <c r="L35" s="119">
        <f>'P合計'!L35+'B合計'!L35+'液化石油ガス'!L35</f>
        <v>0</v>
      </c>
      <c r="M35" s="119">
        <f>'P合計'!M35+'B合計'!M35+'液化石油ガス'!M35</f>
        <v>0</v>
      </c>
      <c r="N35" s="119">
        <f>'P合計'!N35+'B合計'!N35+'液化石油ガス'!N35</f>
        <v>0</v>
      </c>
      <c r="O35" s="119">
        <f>'P合計'!O35+'B合計'!O35+'液化石油ガス'!O35</f>
        <v>0</v>
      </c>
      <c r="P35" s="120">
        <f>'P合計'!P35+'B合計'!P35+'液化石油ガス'!P35</f>
        <v>0</v>
      </c>
      <c r="Q35" s="121">
        <f>'P合計'!Q35+'B合計'!Q35+'液化石油ガス'!Q35</f>
        <v>0</v>
      </c>
      <c r="R35" s="123">
        <f>'P合計'!R35+'B合計'!R35+'液化石油ガス'!R35</f>
        <v>0</v>
      </c>
    </row>
    <row r="36" spans="1:18" ht="13.5" customHeight="1" thickBot="1">
      <c r="A36" s="162"/>
      <c r="B36" s="116" t="s">
        <v>18</v>
      </c>
      <c r="C36" s="116" t="s">
        <v>3</v>
      </c>
      <c r="D36" s="125" t="str">
        <f>IF(OR(D34=0,D35=0)," ",(D35/D34)*1000)</f>
        <v> </v>
      </c>
      <c r="E36" s="126" t="str">
        <f aca="true" t="shared" si="10" ref="E36:R36">IF(OR(E34=0,E35=0)," ",(E35/E34)*1000)</f>
        <v> </v>
      </c>
      <c r="F36" s="126" t="str">
        <f t="shared" si="10"/>
        <v> </v>
      </c>
      <c r="G36" s="126" t="str">
        <f t="shared" si="10"/>
        <v> </v>
      </c>
      <c r="H36" s="126" t="str">
        <f t="shared" si="10"/>
        <v> </v>
      </c>
      <c r="I36" s="127" t="str">
        <f t="shared" si="10"/>
        <v> </v>
      </c>
      <c r="J36" s="128" t="str">
        <f t="shared" si="10"/>
        <v> </v>
      </c>
      <c r="K36" s="129" t="str">
        <f t="shared" si="10"/>
        <v> </v>
      </c>
      <c r="L36" s="126" t="str">
        <f t="shared" si="10"/>
        <v> </v>
      </c>
      <c r="M36" s="126" t="str">
        <f t="shared" si="10"/>
        <v> </v>
      </c>
      <c r="N36" s="126" t="str">
        <f t="shared" si="10"/>
        <v> </v>
      </c>
      <c r="O36" s="126" t="str">
        <f t="shared" si="10"/>
        <v> </v>
      </c>
      <c r="P36" s="127" t="str">
        <f t="shared" si="10"/>
        <v> </v>
      </c>
      <c r="Q36" s="128" t="str">
        <f t="shared" si="10"/>
        <v> </v>
      </c>
      <c r="R36" s="130" t="str">
        <f t="shared" si="10"/>
        <v> </v>
      </c>
    </row>
    <row r="37" spans="1:18" ht="13.5" customHeight="1">
      <c r="A37" s="160" t="s">
        <v>51</v>
      </c>
      <c r="B37" s="117" t="s">
        <v>9</v>
      </c>
      <c r="C37" s="117" t="s">
        <v>1</v>
      </c>
      <c r="D37" s="118">
        <f>'P合計'!D37+'B合計'!D37+'液化石油ガス'!D37</f>
        <v>0</v>
      </c>
      <c r="E37" s="119">
        <f>'P合計'!E37+'B合計'!E37+'液化石油ガス'!E37</f>
        <v>0</v>
      </c>
      <c r="F37" s="119">
        <f>'P合計'!F37+'B合計'!F37+'液化石油ガス'!F37</f>
        <v>0</v>
      </c>
      <c r="G37" s="119">
        <f>'P合計'!G37+'B合計'!G37+'液化石油ガス'!G37</f>
        <v>0</v>
      </c>
      <c r="H37" s="119">
        <f>'P合計'!H37+'B合計'!H37+'液化石油ガス'!H37</f>
        <v>0</v>
      </c>
      <c r="I37" s="120">
        <f>'P合計'!I37+'B合計'!I37+'液化石油ガス'!I37</f>
        <v>0</v>
      </c>
      <c r="J37" s="121">
        <f>SUM(D37:I37)</f>
        <v>0</v>
      </c>
      <c r="K37" s="122">
        <f>'P合計'!K37+'B合計'!K37+'液化石油ガス'!K37</f>
        <v>0</v>
      </c>
      <c r="L37" s="119">
        <f>'P合計'!L37+'B合計'!L37+'液化石油ガス'!L37</f>
        <v>0</v>
      </c>
      <c r="M37" s="119">
        <f>'P合計'!M37+'B合計'!M37+'液化石油ガス'!M37</f>
        <v>0</v>
      </c>
      <c r="N37" s="119">
        <f>'P合計'!N37+'B合計'!N37+'液化石油ガス'!N37</f>
        <v>0</v>
      </c>
      <c r="O37" s="119">
        <f>'P合計'!O37+'B合計'!O37+'液化石油ガス'!O37</f>
        <v>0</v>
      </c>
      <c r="P37" s="120">
        <f>'P合計'!P37+'B合計'!P37+'液化石油ガス'!P37</f>
        <v>0</v>
      </c>
      <c r="Q37" s="121">
        <f>'P合計'!Q37+'B合計'!Q37+'液化石油ガス'!Q37</f>
        <v>0</v>
      </c>
      <c r="R37" s="123">
        <f>'P合計'!R37+'B合計'!R37+'液化石油ガス'!R37</f>
        <v>0</v>
      </c>
    </row>
    <row r="38" spans="1:18" ht="13.5" customHeight="1">
      <c r="A38" s="161"/>
      <c r="B38" s="115" t="s">
        <v>10</v>
      </c>
      <c r="C38" s="115" t="s">
        <v>2</v>
      </c>
      <c r="D38" s="124">
        <f>'P合計'!D38+'B合計'!D38+'液化石油ガス'!D38</f>
        <v>0</v>
      </c>
      <c r="E38" s="119">
        <f>'P合計'!E38+'B合計'!E38+'液化石油ガス'!E38</f>
        <v>0</v>
      </c>
      <c r="F38" s="119">
        <f>'P合計'!F38+'B合計'!F38+'液化石油ガス'!F38</f>
        <v>0</v>
      </c>
      <c r="G38" s="119">
        <f>'P合計'!G38+'B合計'!G38+'液化石油ガス'!G38</f>
        <v>0</v>
      </c>
      <c r="H38" s="119">
        <f>'P合計'!H38+'B合計'!H38+'液化石油ガス'!H38</f>
        <v>0</v>
      </c>
      <c r="I38" s="120">
        <f>'P合計'!I38+'B合計'!I38+'液化石油ガス'!I38</f>
        <v>0</v>
      </c>
      <c r="J38" s="121">
        <f>SUM(D38:I38)</f>
        <v>0</v>
      </c>
      <c r="K38" s="122">
        <f>'P合計'!K38+'B合計'!K38+'液化石油ガス'!K38</f>
        <v>0</v>
      </c>
      <c r="L38" s="119">
        <f>'P合計'!L38+'B合計'!L38+'液化石油ガス'!L38</f>
        <v>0</v>
      </c>
      <c r="M38" s="119">
        <f>'P合計'!M38+'B合計'!M38+'液化石油ガス'!M38</f>
        <v>0</v>
      </c>
      <c r="N38" s="119">
        <f>'P合計'!N38+'B合計'!N38+'液化石油ガス'!N38</f>
        <v>0</v>
      </c>
      <c r="O38" s="119">
        <f>'P合計'!O38+'B合計'!O38+'液化石油ガス'!O38</f>
        <v>0</v>
      </c>
      <c r="P38" s="120">
        <f>'P合計'!P38+'B合計'!P38+'液化石油ガス'!P38</f>
        <v>0</v>
      </c>
      <c r="Q38" s="121">
        <f>'P合計'!Q38+'B合計'!Q38+'液化石油ガス'!Q38</f>
        <v>0</v>
      </c>
      <c r="R38" s="123">
        <f>'P合計'!R38+'B合計'!R38+'液化石油ガス'!R38</f>
        <v>0</v>
      </c>
    </row>
    <row r="39" spans="1:18" ht="13.5" customHeight="1" thickBot="1">
      <c r="A39" s="162"/>
      <c r="B39" s="116" t="s">
        <v>18</v>
      </c>
      <c r="C39" s="116" t="s">
        <v>3</v>
      </c>
      <c r="D39" s="125" t="str">
        <f>IF(OR(D37=0,D38=0)," ",(D38/D37)*1000)</f>
        <v> </v>
      </c>
      <c r="E39" s="126" t="str">
        <f aca="true" t="shared" si="11" ref="E39:R39">IF(OR(E37=0,E38=0)," ",(E38/E37)*1000)</f>
        <v> </v>
      </c>
      <c r="F39" s="126" t="str">
        <f t="shared" si="11"/>
        <v> </v>
      </c>
      <c r="G39" s="126" t="str">
        <f t="shared" si="11"/>
        <v> </v>
      </c>
      <c r="H39" s="126" t="str">
        <f t="shared" si="11"/>
        <v> </v>
      </c>
      <c r="I39" s="127" t="str">
        <f t="shared" si="11"/>
        <v> </v>
      </c>
      <c r="J39" s="128" t="str">
        <f t="shared" si="11"/>
        <v> </v>
      </c>
      <c r="K39" s="129" t="str">
        <f t="shared" si="11"/>
        <v> </v>
      </c>
      <c r="L39" s="126" t="str">
        <f t="shared" si="11"/>
        <v> </v>
      </c>
      <c r="M39" s="126" t="str">
        <f t="shared" si="11"/>
        <v> </v>
      </c>
      <c r="N39" s="126" t="str">
        <f t="shared" si="11"/>
        <v> </v>
      </c>
      <c r="O39" s="126" t="str">
        <f t="shared" si="11"/>
        <v> </v>
      </c>
      <c r="P39" s="127" t="str">
        <f t="shared" si="11"/>
        <v> </v>
      </c>
      <c r="Q39" s="128" t="str">
        <f t="shared" si="11"/>
        <v> </v>
      </c>
      <c r="R39" s="130" t="str">
        <f t="shared" si="11"/>
        <v> </v>
      </c>
    </row>
    <row r="40" spans="1:18" ht="13.5" customHeight="1">
      <c r="A40" s="160" t="s">
        <v>11</v>
      </c>
      <c r="B40" s="117" t="s">
        <v>9</v>
      </c>
      <c r="C40" s="117" t="s">
        <v>1</v>
      </c>
      <c r="D40" s="118">
        <f>'P合計'!D40+'B合計'!D40+'液化石油ガス'!D40</f>
        <v>1448</v>
      </c>
      <c r="E40" s="119">
        <f>'P合計'!E40+'B合計'!E40+'液化石油ガス'!E40</f>
        <v>1413</v>
      </c>
      <c r="F40" s="119">
        <f>'P合計'!F40+'B合計'!F40+'液化石油ガス'!F40</f>
        <v>611</v>
      </c>
      <c r="G40" s="119">
        <f>'P合計'!G40+'B合計'!G40+'液化石油ガス'!G40</f>
        <v>1023</v>
      </c>
      <c r="H40" s="119">
        <f>'P合計'!H40+'B合計'!H40+'液化石油ガス'!H40</f>
        <v>1682</v>
      </c>
      <c r="I40" s="120">
        <f>'P合計'!I40+'B合計'!I40+'液化石油ガス'!I40</f>
        <v>1889</v>
      </c>
      <c r="J40" s="121">
        <f>SUM(D40:I40)</f>
        <v>8066</v>
      </c>
      <c r="K40" s="122">
        <f>'P合計'!K40+'B合計'!K40+'液化石油ガス'!K40</f>
        <v>3486</v>
      </c>
      <c r="L40" s="119">
        <f>'P合計'!L40+'B合計'!L40+'液化石油ガス'!L40</f>
        <v>3388</v>
      </c>
      <c r="M40" s="119">
        <f>'P合計'!M40+'B合計'!M40+'液化石油ガス'!M40</f>
        <v>3607</v>
      </c>
      <c r="N40" s="119">
        <f>'P合計'!N40+'B合計'!N40+'液化石油ガス'!N40</f>
        <v>2469</v>
      </c>
      <c r="O40" s="119">
        <f>'P合計'!O40+'B合計'!O40+'液化石油ガス'!O40</f>
        <v>0</v>
      </c>
      <c r="P40" s="120">
        <f>'P合計'!P40+'B合計'!P40+'液化石油ガス'!P40</f>
        <v>0</v>
      </c>
      <c r="Q40" s="121">
        <f>'P合計'!Q40+'B合計'!Q40+'液化石油ガス'!Q40</f>
        <v>12950</v>
      </c>
      <c r="R40" s="123">
        <f>'P合計'!R40+'B合計'!R40+'液化石油ガス'!R40</f>
        <v>21016</v>
      </c>
    </row>
    <row r="41" spans="1:18" ht="13.5" customHeight="1">
      <c r="A41" s="161"/>
      <c r="B41" s="115" t="s">
        <v>10</v>
      </c>
      <c r="C41" s="115" t="s">
        <v>2</v>
      </c>
      <c r="D41" s="124">
        <f>'P合計'!D41+'B合計'!D41+'液化石油ガス'!D41</f>
        <v>209109</v>
      </c>
      <c r="E41" s="119">
        <f>'P合計'!E41+'B合計'!E41+'液化石油ガス'!E41</f>
        <v>198481</v>
      </c>
      <c r="F41" s="119">
        <f>'P合計'!F41+'B合計'!F41+'液化石油ガス'!F41</f>
        <v>142882</v>
      </c>
      <c r="G41" s="119">
        <f>'P合計'!G41+'B合計'!G41+'液化石油ガス'!G41</f>
        <v>243026</v>
      </c>
      <c r="H41" s="119">
        <f>'P合計'!H41+'B合計'!H41+'液化石油ガス'!H41</f>
        <v>301511</v>
      </c>
      <c r="I41" s="120">
        <f>'P合計'!I41+'B合計'!I41+'液化石油ガス'!I41</f>
        <v>436530</v>
      </c>
      <c r="J41" s="121">
        <f>SUM(D41:I41)</f>
        <v>1531539</v>
      </c>
      <c r="K41" s="122">
        <f>'P合計'!K41+'B合計'!K41+'液化石油ガス'!K41</f>
        <v>725476</v>
      </c>
      <c r="L41" s="119">
        <f>'P合計'!L41+'B合計'!L41+'液化石油ガス'!L41</f>
        <v>782213</v>
      </c>
      <c r="M41" s="119">
        <f>'P合計'!M41+'B合計'!M41+'液化石油ガス'!M41</f>
        <v>702979</v>
      </c>
      <c r="N41" s="119">
        <f>'P合計'!N41+'B合計'!N41+'液化石油ガス'!N41</f>
        <v>442649</v>
      </c>
      <c r="O41" s="119">
        <f>'P合計'!O41+'B合計'!O41+'液化石油ガス'!O41</f>
        <v>0</v>
      </c>
      <c r="P41" s="120">
        <f>'P合計'!P41+'B合計'!P41+'液化石油ガス'!P41</f>
        <v>0</v>
      </c>
      <c r="Q41" s="121">
        <f>'P合計'!Q41+'B合計'!Q41+'液化石油ガス'!Q41</f>
        <v>2653317</v>
      </c>
      <c r="R41" s="123">
        <f>'P合計'!R41+'B合計'!R41+'液化石油ガス'!R41</f>
        <v>4184856</v>
      </c>
    </row>
    <row r="42" spans="1:18" ht="13.5" customHeight="1" thickBot="1">
      <c r="A42" s="162"/>
      <c r="B42" s="116" t="s">
        <v>18</v>
      </c>
      <c r="C42" s="116" t="s">
        <v>3</v>
      </c>
      <c r="D42" s="125">
        <f>IF(OR(D40=0,D41=0)," ",(D41/D40)*1000)</f>
        <v>144412.29281767958</v>
      </c>
      <c r="E42" s="126">
        <f aca="true" t="shared" si="12" ref="E42:R42">IF(OR(E40=0,E41=0)," ",(E41/E40)*1000)</f>
        <v>140467.7990092003</v>
      </c>
      <c r="F42" s="126">
        <f t="shared" si="12"/>
        <v>233849.4271685761</v>
      </c>
      <c r="G42" s="126">
        <f t="shared" si="12"/>
        <v>237562.07233626588</v>
      </c>
      <c r="H42" s="126">
        <f t="shared" si="12"/>
        <v>179257.43162901307</v>
      </c>
      <c r="I42" s="127">
        <f t="shared" si="12"/>
        <v>231090.52408681842</v>
      </c>
      <c r="J42" s="128">
        <f t="shared" si="12"/>
        <v>189875.89883461443</v>
      </c>
      <c r="K42" s="129">
        <f t="shared" si="12"/>
        <v>208111.3023522662</v>
      </c>
      <c r="L42" s="126">
        <f t="shared" si="12"/>
        <v>230877.50885478157</v>
      </c>
      <c r="M42" s="126">
        <f t="shared" si="12"/>
        <v>194892.9858608262</v>
      </c>
      <c r="N42" s="126">
        <f t="shared" si="12"/>
        <v>179282.70554880518</v>
      </c>
      <c r="O42" s="126" t="str">
        <f t="shared" si="12"/>
        <v> </v>
      </c>
      <c r="P42" s="127" t="str">
        <f t="shared" si="12"/>
        <v> </v>
      </c>
      <c r="Q42" s="128">
        <f t="shared" si="12"/>
        <v>204889.34362934364</v>
      </c>
      <c r="R42" s="130">
        <f t="shared" si="12"/>
        <v>199127.14122573278</v>
      </c>
    </row>
    <row r="43" spans="1:18" ht="13.5" customHeight="1">
      <c r="A43" s="160" t="s">
        <v>47</v>
      </c>
      <c r="B43" s="117" t="s">
        <v>9</v>
      </c>
      <c r="C43" s="117" t="s">
        <v>1</v>
      </c>
      <c r="D43" s="118">
        <f>'P合計'!D43+'B合計'!D43+'液化石油ガス'!D43</f>
        <v>1</v>
      </c>
      <c r="E43" s="119">
        <f>'P合計'!E43+'B合計'!E43+'液化石油ガス'!E43</f>
        <v>19</v>
      </c>
      <c r="F43" s="119">
        <f>'P合計'!F43+'B合計'!F43+'液化石油ガス'!F43</f>
        <v>0</v>
      </c>
      <c r="G43" s="119">
        <f>'P合計'!G43+'B合計'!G43+'液化石油ガス'!G43</f>
        <v>4</v>
      </c>
      <c r="H43" s="119">
        <f>'P合計'!H43+'B合計'!H43+'液化石油ガス'!H43</f>
        <v>4</v>
      </c>
      <c r="I43" s="120">
        <f>'P合計'!I43+'B合計'!I43+'液化石油ガス'!I43</f>
        <v>4</v>
      </c>
      <c r="J43" s="121">
        <f>SUM(D43:I43)</f>
        <v>32</v>
      </c>
      <c r="K43" s="122">
        <f>'P合計'!K43+'B合計'!K43+'液化石油ガス'!K43</f>
        <v>3</v>
      </c>
      <c r="L43" s="119">
        <f>'P合計'!L43+'B合計'!L43+'液化石油ガス'!L43</f>
        <v>2</v>
      </c>
      <c r="M43" s="119">
        <f>'P合計'!M43+'B合計'!M43+'液化石油ガス'!M43</f>
        <v>12</v>
      </c>
      <c r="N43" s="119">
        <f>'P合計'!N43+'B合計'!N43+'液化石油ガス'!N43</f>
        <v>3</v>
      </c>
      <c r="O43" s="119">
        <f>'P合計'!O43+'B合計'!O43+'液化石油ガス'!O43</f>
        <v>0</v>
      </c>
      <c r="P43" s="120">
        <f>'P合計'!P43+'B合計'!P43+'液化石油ガス'!P43</f>
        <v>0</v>
      </c>
      <c r="Q43" s="121">
        <f>'P合計'!Q43+'B合計'!Q43+'液化石油ガス'!Q43</f>
        <v>20</v>
      </c>
      <c r="R43" s="123">
        <f>'P合計'!R43+'B合計'!R43+'液化石油ガス'!R43</f>
        <v>52</v>
      </c>
    </row>
    <row r="44" spans="1:18" ht="13.5" customHeight="1">
      <c r="A44" s="161"/>
      <c r="B44" s="115" t="s">
        <v>10</v>
      </c>
      <c r="C44" s="115" t="s">
        <v>2</v>
      </c>
      <c r="D44" s="124">
        <f>'P合計'!D44+'B合計'!D44+'液化石油ガス'!D44</f>
        <v>1642</v>
      </c>
      <c r="E44" s="119">
        <f>'P合計'!E44+'B合計'!E44+'液化石油ガス'!E44</f>
        <v>6771</v>
      </c>
      <c r="F44" s="119">
        <f>'P合計'!F44+'B合計'!F44+'液化石油ガス'!F44</f>
        <v>0</v>
      </c>
      <c r="G44" s="119">
        <f>'P合計'!G44+'B合計'!G44+'液化石油ガス'!G44</f>
        <v>3063</v>
      </c>
      <c r="H44" s="119">
        <f>'P合計'!H44+'B合計'!H44+'液化石油ガス'!H44</f>
        <v>1738</v>
      </c>
      <c r="I44" s="120">
        <f>'P合計'!I44+'B合計'!I44+'液化石油ガス'!I44</f>
        <v>1765</v>
      </c>
      <c r="J44" s="121">
        <f>SUM(D44:I44)</f>
        <v>14979</v>
      </c>
      <c r="K44" s="122">
        <f>'P合計'!K44+'B合計'!K44+'液化石油ガス'!K44</f>
        <v>2384</v>
      </c>
      <c r="L44" s="119">
        <f>'P合計'!L44+'B合計'!L44+'液化石油ガス'!L44</f>
        <v>2221</v>
      </c>
      <c r="M44" s="119">
        <f>'P合計'!M44+'B合計'!M44+'液化石油ガス'!M44</f>
        <v>9899</v>
      </c>
      <c r="N44" s="119">
        <f>'P合計'!N44+'B合計'!N44+'液化石油ガス'!N44</f>
        <v>3212</v>
      </c>
      <c r="O44" s="119">
        <f>'P合計'!O44+'B合計'!O44+'液化石油ガス'!O44</f>
        <v>0</v>
      </c>
      <c r="P44" s="120">
        <f>'P合計'!P44+'B合計'!P44+'液化石油ガス'!P44</f>
        <v>0</v>
      </c>
      <c r="Q44" s="121">
        <f>'P合計'!Q44+'B合計'!Q44+'液化石油ガス'!Q44</f>
        <v>17716</v>
      </c>
      <c r="R44" s="123">
        <f>'P合計'!R44+'B合計'!R44+'液化石油ガス'!R44</f>
        <v>32695</v>
      </c>
    </row>
    <row r="45" spans="1:18" ht="13.5" customHeight="1" thickBot="1">
      <c r="A45" s="162"/>
      <c r="B45" s="116" t="s">
        <v>18</v>
      </c>
      <c r="C45" s="116" t="s">
        <v>3</v>
      </c>
      <c r="D45" s="125">
        <f>IF(OR(D43=0,D44=0)," ",(D44/D43)*1000)</f>
        <v>1642000</v>
      </c>
      <c r="E45" s="126">
        <f aca="true" t="shared" si="13" ref="E45:R45">IF(OR(E43=0,E44=0)," ",(E44/E43)*1000)</f>
        <v>356368.4210526316</v>
      </c>
      <c r="F45" s="126" t="str">
        <f t="shared" si="13"/>
        <v> </v>
      </c>
      <c r="G45" s="126">
        <f t="shared" si="13"/>
        <v>765750</v>
      </c>
      <c r="H45" s="126">
        <f t="shared" si="13"/>
        <v>434500</v>
      </c>
      <c r="I45" s="127">
        <f t="shared" si="13"/>
        <v>441250</v>
      </c>
      <c r="J45" s="128">
        <f t="shared" si="13"/>
        <v>468093.75</v>
      </c>
      <c r="K45" s="129">
        <f t="shared" si="13"/>
        <v>794666.6666666666</v>
      </c>
      <c r="L45" s="126">
        <f t="shared" si="13"/>
        <v>1110500</v>
      </c>
      <c r="M45" s="126">
        <f t="shared" si="13"/>
        <v>824916.6666666666</v>
      </c>
      <c r="N45" s="126">
        <f t="shared" si="13"/>
        <v>1070666.6666666667</v>
      </c>
      <c r="O45" s="126" t="str">
        <f t="shared" si="13"/>
        <v> </v>
      </c>
      <c r="P45" s="127" t="str">
        <f t="shared" si="13"/>
        <v> </v>
      </c>
      <c r="Q45" s="128">
        <f t="shared" si="13"/>
        <v>885800</v>
      </c>
      <c r="R45" s="130">
        <f t="shared" si="13"/>
        <v>628750</v>
      </c>
    </row>
    <row r="46" spans="1:18" ht="13.5" customHeight="1">
      <c r="A46" s="160" t="s">
        <v>12</v>
      </c>
      <c r="B46" s="115" t="s">
        <v>9</v>
      </c>
      <c r="C46" s="115" t="s">
        <v>1</v>
      </c>
      <c r="D46" s="118">
        <f>'P合計'!D46+'B合計'!D46+'液化石油ガス'!D46</f>
        <v>2</v>
      </c>
      <c r="E46" s="119">
        <f>'P合計'!E46+'B合計'!E46+'液化石油ガス'!E46</f>
        <v>0</v>
      </c>
      <c r="F46" s="119">
        <f>'P合計'!F46+'B合計'!F46+'液化石油ガス'!F46</f>
        <v>3</v>
      </c>
      <c r="G46" s="119">
        <f>'P合計'!G46+'B合計'!G46+'液化石油ガス'!G46</f>
        <v>0</v>
      </c>
      <c r="H46" s="119">
        <f>'P合計'!H46+'B合計'!H46+'液化石油ガス'!H46</f>
        <v>16281</v>
      </c>
      <c r="I46" s="120">
        <f>'P合計'!I46+'B合計'!I46+'液化石油ガス'!I46</f>
        <v>0</v>
      </c>
      <c r="J46" s="121">
        <f>SUM(D46:I46)</f>
        <v>16286</v>
      </c>
      <c r="K46" s="122">
        <f>'P合計'!K46+'B合計'!K46+'液化石油ガス'!K46</f>
        <v>14642</v>
      </c>
      <c r="L46" s="119">
        <f>'P合計'!L46+'B合計'!L46+'液化石油ガス'!L46</f>
        <v>0</v>
      </c>
      <c r="M46" s="119">
        <f>'P合計'!M46+'B合計'!M46+'液化石油ガス'!M46</f>
        <v>4</v>
      </c>
      <c r="N46" s="119">
        <f>'P合計'!N46+'B合計'!N46+'液化石油ガス'!N46</f>
        <v>20018</v>
      </c>
      <c r="O46" s="119">
        <f>'P合計'!O46+'B合計'!O46+'液化石油ガス'!O46</f>
        <v>0</v>
      </c>
      <c r="P46" s="120">
        <f>'P合計'!P46+'B合計'!P46+'液化石油ガス'!P46</f>
        <v>0</v>
      </c>
      <c r="Q46" s="121">
        <f>'P合計'!Q46+'B合計'!Q46+'液化石油ガス'!Q46</f>
        <v>34664</v>
      </c>
      <c r="R46" s="123">
        <f>'P合計'!R46+'B合計'!R46+'液化石油ガス'!R46</f>
        <v>50950</v>
      </c>
    </row>
    <row r="47" spans="1:18" ht="13.5" customHeight="1">
      <c r="A47" s="161"/>
      <c r="B47" s="115" t="s">
        <v>10</v>
      </c>
      <c r="C47" s="115" t="s">
        <v>2</v>
      </c>
      <c r="D47" s="124">
        <f>'P合計'!D47+'B合計'!D47+'液化石油ガス'!D47</f>
        <v>9725</v>
      </c>
      <c r="E47" s="119">
        <f>'P合計'!E47+'B合計'!E47+'液化石油ガス'!E47</f>
        <v>9424</v>
      </c>
      <c r="F47" s="119">
        <f>'P合計'!F47+'B合計'!F47+'液化石油ガス'!F47</f>
        <v>5911</v>
      </c>
      <c r="G47" s="119">
        <f>'P合計'!G47+'B合計'!G47+'液化石油ガス'!G47</f>
        <v>8839</v>
      </c>
      <c r="H47" s="119">
        <f>'P合計'!H47+'B合計'!H47+'液化石油ガス'!H47</f>
        <v>1051032</v>
      </c>
      <c r="I47" s="120">
        <f>'P合計'!I47+'B合計'!I47+'液化石油ガス'!I47</f>
        <v>5264</v>
      </c>
      <c r="J47" s="121">
        <f>SUM(D47:I47)</f>
        <v>1090195</v>
      </c>
      <c r="K47" s="122">
        <f>'P合計'!K47+'B合計'!K47+'液化石油ガス'!K47</f>
        <v>1081742</v>
      </c>
      <c r="L47" s="119">
        <f>'P合計'!L47+'B合計'!L47+'液化石油ガス'!L47</f>
        <v>7526</v>
      </c>
      <c r="M47" s="119">
        <f>'P合計'!M47+'B合計'!M47+'液化石油ガス'!M47</f>
        <v>7167</v>
      </c>
      <c r="N47" s="119">
        <f>'P合計'!N47+'B合計'!N47+'液化石油ガス'!N47</f>
        <v>1125715</v>
      </c>
      <c r="O47" s="119">
        <f>'P合計'!O47+'B合計'!O47+'液化石油ガス'!O47</f>
        <v>0</v>
      </c>
      <c r="P47" s="120">
        <f>'P合計'!P47+'B合計'!P47+'液化石油ガス'!P47</f>
        <v>0</v>
      </c>
      <c r="Q47" s="121">
        <f>'P合計'!Q47+'B合計'!Q47+'液化石油ガス'!Q47</f>
        <v>2222150</v>
      </c>
      <c r="R47" s="123">
        <f>'P合計'!R47+'B合計'!R47+'液化石油ガス'!R47</f>
        <v>3312345</v>
      </c>
    </row>
    <row r="48" spans="1:18" ht="13.5" customHeight="1" thickBot="1">
      <c r="A48" s="162"/>
      <c r="B48" s="116" t="s">
        <v>18</v>
      </c>
      <c r="C48" s="116" t="s">
        <v>3</v>
      </c>
      <c r="D48" s="125">
        <f>IF(OR(D46=0,D47=0)," ",(D47/D46)*1000)</f>
        <v>4862500</v>
      </c>
      <c r="E48" s="126" t="str">
        <f aca="true" t="shared" si="14" ref="E48:R48">IF(OR(E46=0,E47=0)," ",(E47/E46)*1000)</f>
        <v> </v>
      </c>
      <c r="F48" s="126">
        <f t="shared" si="14"/>
        <v>1970333.3333333333</v>
      </c>
      <c r="G48" s="126" t="str">
        <f t="shared" si="14"/>
        <v> </v>
      </c>
      <c r="H48" s="126">
        <f t="shared" si="14"/>
        <v>64555.739819421404</v>
      </c>
      <c r="I48" s="127" t="str">
        <f t="shared" si="14"/>
        <v> </v>
      </c>
      <c r="J48" s="128">
        <f t="shared" si="14"/>
        <v>66940.6238487044</v>
      </c>
      <c r="K48" s="129">
        <f t="shared" si="14"/>
        <v>73879.3880617402</v>
      </c>
      <c r="L48" s="126" t="str">
        <f t="shared" si="14"/>
        <v> </v>
      </c>
      <c r="M48" s="126">
        <f t="shared" si="14"/>
        <v>1791750</v>
      </c>
      <c r="N48" s="126">
        <f t="shared" si="14"/>
        <v>56235.138375462084</v>
      </c>
      <c r="O48" s="126" t="str">
        <f t="shared" si="14"/>
        <v> </v>
      </c>
      <c r="P48" s="127" t="str">
        <f t="shared" si="14"/>
        <v> </v>
      </c>
      <c r="Q48" s="128">
        <f t="shared" si="14"/>
        <v>64105.411954765754</v>
      </c>
      <c r="R48" s="130">
        <f t="shared" si="14"/>
        <v>65011.67811579981</v>
      </c>
    </row>
    <row r="49" spans="1:18" ht="13.5" customHeight="1">
      <c r="A49" s="164" t="s">
        <v>4</v>
      </c>
      <c r="B49" s="115" t="s">
        <v>9</v>
      </c>
      <c r="C49" s="115" t="s">
        <v>1</v>
      </c>
      <c r="D49" s="131">
        <f aca="true" t="shared" si="15" ref="D49:I50">D4+D7+D10+D13+D16+D19+D22+D25+D28+D31+D34+D37+D40+D43+D46</f>
        <v>1039998</v>
      </c>
      <c r="E49" s="132">
        <f t="shared" si="15"/>
        <v>768268</v>
      </c>
      <c r="F49" s="132">
        <f t="shared" si="15"/>
        <v>739449</v>
      </c>
      <c r="G49" s="132">
        <f t="shared" si="15"/>
        <v>688704</v>
      </c>
      <c r="H49" s="132">
        <f t="shared" si="15"/>
        <v>913205</v>
      </c>
      <c r="I49" s="133">
        <f t="shared" si="15"/>
        <v>819232</v>
      </c>
      <c r="J49" s="121">
        <f>SUM(D49:I49)</f>
        <v>4968856</v>
      </c>
      <c r="K49" s="134">
        <f aca="true" t="shared" si="16" ref="K49:P49">K4+K7+K10+K13+K16+K19+K22+K25+K28+K31+K34+K37+K40+K43+K46</f>
        <v>776326</v>
      </c>
      <c r="L49" s="132">
        <f t="shared" si="16"/>
        <v>934371</v>
      </c>
      <c r="M49" s="132">
        <f t="shared" si="16"/>
        <v>978790</v>
      </c>
      <c r="N49" s="132">
        <f t="shared" si="16"/>
        <v>1071287</v>
      </c>
      <c r="O49" s="132">
        <f t="shared" si="16"/>
        <v>0</v>
      </c>
      <c r="P49" s="133">
        <f t="shared" si="16"/>
        <v>0</v>
      </c>
      <c r="Q49" s="135">
        <f>SUM(K49:P49)</f>
        <v>3760774</v>
      </c>
      <c r="R49" s="136">
        <f>J49+Q49</f>
        <v>8729630</v>
      </c>
    </row>
    <row r="50" spans="1:18" ht="13.5" customHeight="1">
      <c r="A50" s="164"/>
      <c r="B50" s="115" t="s">
        <v>10</v>
      </c>
      <c r="C50" s="115" t="s">
        <v>2</v>
      </c>
      <c r="D50" s="137">
        <f t="shared" si="15"/>
        <v>57280577</v>
      </c>
      <c r="E50" s="138">
        <f t="shared" si="15"/>
        <v>44466499</v>
      </c>
      <c r="F50" s="138">
        <f t="shared" si="15"/>
        <v>45984285</v>
      </c>
      <c r="G50" s="138">
        <f t="shared" si="15"/>
        <v>45259537</v>
      </c>
      <c r="H50" s="138">
        <f t="shared" si="15"/>
        <v>61602930</v>
      </c>
      <c r="I50" s="139">
        <f t="shared" si="15"/>
        <v>57426359</v>
      </c>
      <c r="J50" s="121">
        <f>SUM(D50:I50)</f>
        <v>312020187</v>
      </c>
      <c r="K50" s="140">
        <f aca="true" t="shared" si="17" ref="K50:P50">K5+K8+K11+K14+K17+K20+K23+K26+K29+K32+K35+K38+K41+K44+K47</f>
        <v>57873930</v>
      </c>
      <c r="L50" s="138">
        <f t="shared" si="17"/>
        <v>66827383</v>
      </c>
      <c r="M50" s="138">
        <f t="shared" si="17"/>
        <v>59415750</v>
      </c>
      <c r="N50" s="138">
        <f t="shared" si="17"/>
        <v>57001251</v>
      </c>
      <c r="O50" s="138">
        <f t="shared" si="17"/>
        <v>0</v>
      </c>
      <c r="P50" s="139">
        <f t="shared" si="17"/>
        <v>0</v>
      </c>
      <c r="Q50" s="141">
        <f>SUM(K50:P50)</f>
        <v>241118314</v>
      </c>
      <c r="R50" s="142">
        <f>J50+Q50</f>
        <v>553138501</v>
      </c>
    </row>
    <row r="51" spans="1:18" ht="13.5" customHeight="1" thickBot="1">
      <c r="A51" s="165"/>
      <c r="B51" s="116" t="s">
        <v>18</v>
      </c>
      <c r="C51" s="116" t="s">
        <v>3</v>
      </c>
      <c r="D51" s="125">
        <f aca="true" t="shared" si="18" ref="D51:I51">IF(OR(D49=0,D50=0)," ",(D50/D49)*1000)</f>
        <v>55077.583803045774</v>
      </c>
      <c r="E51" s="126">
        <f t="shared" si="18"/>
        <v>57878.88991862215</v>
      </c>
      <c r="F51" s="126">
        <f t="shared" si="18"/>
        <v>62187.229950949964</v>
      </c>
      <c r="G51" s="126">
        <f t="shared" si="18"/>
        <v>65716.96548880216</v>
      </c>
      <c r="H51" s="126">
        <f t="shared" si="18"/>
        <v>67457.94208310293</v>
      </c>
      <c r="I51" s="127">
        <f t="shared" si="18"/>
        <v>70097.79769344948</v>
      </c>
      <c r="J51" s="128">
        <f aca="true" t="shared" si="19" ref="J51:P51">IF(OR(J49=0,J50=0)," ",(J50/J49)*1000)</f>
        <v>62795.17599222034</v>
      </c>
      <c r="K51" s="129">
        <f t="shared" si="19"/>
        <v>74548.48865038656</v>
      </c>
      <c r="L51" s="126">
        <f t="shared" si="19"/>
        <v>71521.25119465395</v>
      </c>
      <c r="M51" s="126">
        <f t="shared" si="19"/>
        <v>60703.2662777511</v>
      </c>
      <c r="N51" s="126">
        <f t="shared" si="19"/>
        <v>53208.198176585734</v>
      </c>
      <c r="O51" s="126" t="str">
        <f t="shared" si="19"/>
        <v> </v>
      </c>
      <c r="P51" s="127" t="str">
        <f t="shared" si="19"/>
        <v> </v>
      </c>
      <c r="Q51" s="128">
        <f>IF(OR(Q49=0,Q50=0)," ",(Q50/Q49)*1000)</f>
        <v>64114.01323238249</v>
      </c>
      <c r="R51" s="130">
        <f>IF(OR(R49=0,R50=0)," ",(R50/R49)*1000)</f>
        <v>63363.33853783035</v>
      </c>
    </row>
    <row r="52" spans="1:18" s="6" customFormat="1" ht="23.25" customHeight="1" thickBot="1">
      <c r="A52" s="167" t="s">
        <v>13</v>
      </c>
      <c r="B52" s="168"/>
      <c r="C52" s="169"/>
      <c r="D52" s="143">
        <v>106.24</v>
      </c>
      <c r="E52" s="144">
        <v>109.1</v>
      </c>
      <c r="F52" s="145">
        <v>109.81</v>
      </c>
      <c r="G52" s="146">
        <v>110.75</v>
      </c>
      <c r="H52" s="147">
        <v>111.33</v>
      </c>
      <c r="I52" s="148">
        <v>111.13</v>
      </c>
      <c r="J52" s="153">
        <f>IF(J49=0,0,((D52*D49)+(E52*E49)+(F52*F49)+(G52*G49)+(H52*H49)+(I52*I49))/J49)</f>
        <v>109.5802844397181</v>
      </c>
      <c r="K52" s="149">
        <v>112.9</v>
      </c>
      <c r="L52" s="150">
        <v>113</v>
      </c>
      <c r="M52" s="151">
        <v>113.14</v>
      </c>
      <c r="N52" s="151">
        <v>109.35</v>
      </c>
      <c r="O52" s="146"/>
      <c r="P52" s="152"/>
      <c r="Q52" s="153">
        <f>IF(Q49=0,0,((K52*K49)+(L52*L49)+(M52*M49)+(N52*N49)+(O52*O49)+(P52*P49))/Q49)</f>
        <v>111.976061962245</v>
      </c>
      <c r="R52" s="154">
        <f>((J52*J49)+(Q52*Q49))/R49</f>
        <v>110.61239895276202</v>
      </c>
    </row>
    <row r="53" spans="1:18" s="6" customFormat="1" ht="12.75" customHeight="1">
      <c r="A53" s="163" t="s">
        <v>40</v>
      </c>
      <c r="B53" s="115" t="s">
        <v>9</v>
      </c>
      <c r="C53" s="115" t="s">
        <v>1</v>
      </c>
      <c r="D53" s="131">
        <f>'P合計'!D49</f>
        <v>911815</v>
      </c>
      <c r="E53" s="132">
        <f>'P合計'!E49</f>
        <v>625252</v>
      </c>
      <c r="F53" s="132">
        <f>'P合計'!F49</f>
        <v>647228</v>
      </c>
      <c r="G53" s="132">
        <f>'P合計'!G49</f>
        <v>578590</v>
      </c>
      <c r="H53" s="132">
        <f>'P合計'!H49</f>
        <v>717842</v>
      </c>
      <c r="I53" s="133">
        <f>'P合計'!I49</f>
        <v>664471</v>
      </c>
      <c r="J53" s="135">
        <f>SUM(D53:I53)</f>
        <v>4145198</v>
      </c>
      <c r="K53" s="134">
        <f>'P合計'!K49</f>
        <v>671883</v>
      </c>
      <c r="L53" s="132">
        <f>'P合計'!L49</f>
        <v>692838</v>
      </c>
      <c r="M53" s="132">
        <f>'P合計'!M49</f>
        <v>828059</v>
      </c>
      <c r="N53" s="132">
        <f>'P合計'!N49</f>
        <v>964247</v>
      </c>
      <c r="O53" s="132">
        <f>'P合計'!O49</f>
        <v>0</v>
      </c>
      <c r="P53" s="133">
        <f>'P合計'!P49</f>
        <v>0</v>
      </c>
      <c r="Q53" s="135">
        <f>SUM(K53:P53)</f>
        <v>3157027</v>
      </c>
      <c r="R53" s="155">
        <f>J53+Q53</f>
        <v>7302225</v>
      </c>
    </row>
    <row r="54" spans="1:18" s="6" customFormat="1" ht="12.75" customHeight="1">
      <c r="A54" s="164"/>
      <c r="B54" s="115" t="s">
        <v>10</v>
      </c>
      <c r="C54" s="115" t="s">
        <v>2</v>
      </c>
      <c r="D54" s="137">
        <f>'P合計'!D50</f>
        <v>50192294</v>
      </c>
      <c r="E54" s="138">
        <f>'P合計'!E50</f>
        <v>36110496</v>
      </c>
      <c r="F54" s="138">
        <f>'P合計'!F50</f>
        <v>40246622</v>
      </c>
      <c r="G54" s="138">
        <f>'P合計'!G50</f>
        <v>37862805</v>
      </c>
      <c r="H54" s="138">
        <f>'P合計'!H50</f>
        <v>48113631</v>
      </c>
      <c r="I54" s="139">
        <f>'P合計'!I50</f>
        <v>46041871</v>
      </c>
      <c r="J54" s="141">
        <f>SUM(D54:I54)</f>
        <v>258567719</v>
      </c>
      <c r="K54" s="140">
        <f>'P合計'!K50</f>
        <v>49529839</v>
      </c>
      <c r="L54" s="138">
        <f>'P合計'!L50</f>
        <v>48786062</v>
      </c>
      <c r="M54" s="138">
        <f>'P合計'!M50</f>
        <v>50552580</v>
      </c>
      <c r="N54" s="138">
        <f>'P合計'!N50</f>
        <v>51082709</v>
      </c>
      <c r="O54" s="138">
        <f>'P合計'!O50</f>
        <v>0</v>
      </c>
      <c r="P54" s="139">
        <f>'P合計'!P50</f>
        <v>0</v>
      </c>
      <c r="Q54" s="141">
        <f>SUM(K54:P54)</f>
        <v>199951190</v>
      </c>
      <c r="R54" s="156">
        <f>J54+Q54</f>
        <v>458518909</v>
      </c>
    </row>
    <row r="55" spans="1:18" s="6" customFormat="1" ht="12.75" customHeight="1" thickBot="1">
      <c r="A55" s="165"/>
      <c r="B55" s="116" t="s">
        <v>18</v>
      </c>
      <c r="C55" s="116" t="s">
        <v>3</v>
      </c>
      <c r="D55" s="125">
        <f>IF(OR(D53=0,D54=0)," ",(D54/D53)*1000)</f>
        <v>55046.576334015124</v>
      </c>
      <c r="E55" s="126">
        <f aca="true" t="shared" si="20" ref="E55:R55">IF(OR(E53=0,E54=0)," ",(E54/E53)*1000)</f>
        <v>57753.50738582204</v>
      </c>
      <c r="F55" s="126">
        <f t="shared" si="20"/>
        <v>62183.066863609114</v>
      </c>
      <c r="G55" s="126">
        <f t="shared" si="20"/>
        <v>65439.784648887806</v>
      </c>
      <c r="H55" s="126">
        <f t="shared" si="20"/>
        <v>67025.37745074822</v>
      </c>
      <c r="I55" s="127">
        <f t="shared" si="20"/>
        <v>69291.01646271997</v>
      </c>
      <c r="J55" s="128">
        <f t="shared" si="20"/>
        <v>62377.6521652283</v>
      </c>
      <c r="K55" s="129">
        <f t="shared" si="20"/>
        <v>73717.95238159025</v>
      </c>
      <c r="L55" s="126">
        <f t="shared" si="20"/>
        <v>70414.81847127322</v>
      </c>
      <c r="M55" s="126">
        <f t="shared" si="20"/>
        <v>61049.490434860316</v>
      </c>
      <c r="N55" s="126">
        <f t="shared" si="20"/>
        <v>52976.78810512245</v>
      </c>
      <c r="O55" s="126" t="str">
        <f t="shared" si="20"/>
        <v> </v>
      </c>
      <c r="P55" s="127" t="str">
        <f t="shared" si="20"/>
        <v> </v>
      </c>
      <c r="Q55" s="128">
        <f t="shared" si="20"/>
        <v>63335.280312775285</v>
      </c>
      <c r="R55" s="130">
        <f t="shared" si="20"/>
        <v>62791.67089483</v>
      </c>
    </row>
    <row r="56" spans="1:18" s="6" customFormat="1" ht="12.75" customHeight="1">
      <c r="A56" s="163" t="s">
        <v>41</v>
      </c>
      <c r="B56" s="115" t="s">
        <v>9</v>
      </c>
      <c r="C56" s="115" t="s">
        <v>1</v>
      </c>
      <c r="D56" s="131">
        <f>'B合計'!D49</f>
        <v>128171</v>
      </c>
      <c r="E56" s="132">
        <f>'B合計'!E49</f>
        <v>143011</v>
      </c>
      <c r="F56" s="132">
        <f>'B合計'!F49</f>
        <v>92218</v>
      </c>
      <c r="G56" s="132">
        <f>'B合計'!G49</f>
        <v>110105</v>
      </c>
      <c r="H56" s="132">
        <f>'B合計'!H49</f>
        <v>195360</v>
      </c>
      <c r="I56" s="133">
        <f>'B合計'!I49</f>
        <v>154758</v>
      </c>
      <c r="J56" s="135">
        <f>SUM(D56:I56)</f>
        <v>823623</v>
      </c>
      <c r="K56" s="134">
        <f>'B合計'!K49</f>
        <v>104434</v>
      </c>
      <c r="L56" s="132">
        <f>'B合計'!L49</f>
        <v>241526</v>
      </c>
      <c r="M56" s="132">
        <f>'B合計'!M49</f>
        <v>150721</v>
      </c>
      <c r="N56" s="132">
        <f>'B合計'!N49</f>
        <v>107026</v>
      </c>
      <c r="O56" s="132">
        <f>'B合計'!O49</f>
        <v>0</v>
      </c>
      <c r="P56" s="133">
        <f>'B合計'!P49</f>
        <v>0</v>
      </c>
      <c r="Q56" s="135">
        <f>SUM(K56:P56)</f>
        <v>603707</v>
      </c>
      <c r="R56" s="155">
        <f>J56+Q56</f>
        <v>1427330</v>
      </c>
    </row>
    <row r="57" spans="1:18" s="6" customFormat="1" ht="12.75" customHeight="1">
      <c r="A57" s="164"/>
      <c r="B57" s="115" t="s">
        <v>10</v>
      </c>
      <c r="C57" s="115" t="s">
        <v>2</v>
      </c>
      <c r="D57" s="137">
        <f>'B合計'!D50</f>
        <v>7070527</v>
      </c>
      <c r="E57" s="138">
        <f>'B合計'!E50</f>
        <v>8340863</v>
      </c>
      <c r="F57" s="138">
        <f>'B合計'!F50</f>
        <v>5735607</v>
      </c>
      <c r="G57" s="138">
        <f>'B合計'!G50</f>
        <v>7381617</v>
      </c>
      <c r="H57" s="138">
        <f>'B合計'!H50</f>
        <v>13487269</v>
      </c>
      <c r="I57" s="139">
        <f>'B合計'!I50</f>
        <v>11381684</v>
      </c>
      <c r="J57" s="141">
        <f>SUM(D57:I57)</f>
        <v>53397567</v>
      </c>
      <c r="K57" s="140">
        <f>'B合計'!K50</f>
        <v>8329010</v>
      </c>
      <c r="L57" s="138">
        <f>'B合計'!L50</f>
        <v>18028903</v>
      </c>
      <c r="M57" s="138">
        <f>'B合計'!M50</f>
        <v>8851646</v>
      </c>
      <c r="N57" s="138">
        <f>'B合計'!N50</f>
        <v>5898590</v>
      </c>
      <c r="O57" s="138">
        <f>'B合計'!O50</f>
        <v>0</v>
      </c>
      <c r="P57" s="139">
        <f>'B合計'!P50</f>
        <v>0</v>
      </c>
      <c r="Q57" s="141">
        <f>SUM(K57:P57)</f>
        <v>41108149</v>
      </c>
      <c r="R57" s="156">
        <f>J57+Q57</f>
        <v>94505716</v>
      </c>
    </row>
    <row r="58" spans="1:18" s="6" customFormat="1" ht="12.75" customHeight="1" thickBot="1">
      <c r="A58" s="165"/>
      <c r="B58" s="116" t="s">
        <v>18</v>
      </c>
      <c r="C58" s="116" t="s">
        <v>3</v>
      </c>
      <c r="D58" s="125">
        <f>IF(OR(D56=0,D57=0)," ",(D57/D56)*1000)</f>
        <v>55164.795468553726</v>
      </c>
      <c r="E58" s="126">
        <f aca="true" t="shared" si="21" ref="E58:R58">IF(OR(E56=0,E57=0)," ",(E57/E56)*1000)</f>
        <v>58323.226884645235</v>
      </c>
      <c r="F58" s="126">
        <f t="shared" si="21"/>
        <v>62196.176451452</v>
      </c>
      <c r="G58" s="126">
        <f t="shared" si="21"/>
        <v>67041.61482221515</v>
      </c>
      <c r="H58" s="126">
        <f t="shared" si="21"/>
        <v>69038.02723177723</v>
      </c>
      <c r="I58" s="127">
        <f t="shared" si="21"/>
        <v>73545.0445211233</v>
      </c>
      <c r="J58" s="128">
        <f t="shared" si="21"/>
        <v>64832.53503119752</v>
      </c>
      <c r="K58" s="129">
        <f t="shared" si="21"/>
        <v>79753.81580711262</v>
      </c>
      <c r="L58" s="126">
        <f t="shared" si="21"/>
        <v>74645.80624860263</v>
      </c>
      <c r="M58" s="126">
        <f t="shared" si="21"/>
        <v>58728.68412497263</v>
      </c>
      <c r="N58" s="126">
        <f t="shared" si="21"/>
        <v>55113.61725188272</v>
      </c>
      <c r="O58" s="126" t="str">
        <f t="shared" si="21"/>
        <v> </v>
      </c>
      <c r="P58" s="127" t="str">
        <f t="shared" si="21"/>
        <v> </v>
      </c>
      <c r="Q58" s="128">
        <f t="shared" si="21"/>
        <v>68092.88114929924</v>
      </c>
      <c r="R58" s="130">
        <f t="shared" si="21"/>
        <v>66211.53902741482</v>
      </c>
    </row>
    <row r="59" spans="1:18" s="6" customFormat="1" ht="12.75" customHeight="1">
      <c r="A59" s="166" t="s">
        <v>44</v>
      </c>
      <c r="B59" s="115" t="s">
        <v>9</v>
      </c>
      <c r="C59" s="115" t="s">
        <v>1</v>
      </c>
      <c r="D59" s="131">
        <f>'液化石油ガス'!D49</f>
        <v>12</v>
      </c>
      <c r="E59" s="132">
        <f>'液化石油ガス'!E49</f>
        <v>5</v>
      </c>
      <c r="F59" s="132">
        <f>'液化石油ガス'!F49</f>
        <v>3</v>
      </c>
      <c r="G59" s="132">
        <f>'液化石油ガス'!G49</f>
        <v>9</v>
      </c>
      <c r="H59" s="132">
        <f>'液化石油ガス'!H49</f>
        <v>3</v>
      </c>
      <c r="I59" s="133">
        <f>'液化石油ガス'!I49</f>
        <v>3</v>
      </c>
      <c r="J59" s="135">
        <f>SUM(D59:I59)</f>
        <v>35</v>
      </c>
      <c r="K59" s="134">
        <f>'液化石油ガス'!K49</f>
        <v>9</v>
      </c>
      <c r="L59" s="132">
        <f>'液化石油ガス'!L49</f>
        <v>7</v>
      </c>
      <c r="M59" s="132">
        <f>'液化石油ガス'!M49</f>
        <v>10</v>
      </c>
      <c r="N59" s="132">
        <f>'液化石油ガス'!N49</f>
        <v>14</v>
      </c>
      <c r="O59" s="132">
        <f>'液化石油ガス'!O49</f>
        <v>0</v>
      </c>
      <c r="P59" s="133">
        <f>'液化石油ガス'!P49</f>
        <v>0</v>
      </c>
      <c r="Q59" s="135">
        <f>SUM(K59:P59)</f>
        <v>40</v>
      </c>
      <c r="R59" s="155">
        <f>J59+Q59</f>
        <v>75</v>
      </c>
    </row>
    <row r="60" spans="1:18" s="6" customFormat="1" ht="12.75" customHeight="1">
      <c r="A60" s="164"/>
      <c r="B60" s="115" t="s">
        <v>10</v>
      </c>
      <c r="C60" s="115" t="s">
        <v>2</v>
      </c>
      <c r="D60" s="137">
        <f>'液化石油ガス'!D50</f>
        <v>17756</v>
      </c>
      <c r="E60" s="138">
        <f>'液化石油ガス'!E50</f>
        <v>15140</v>
      </c>
      <c r="F60" s="138">
        <f>'液化石油ガス'!F50</f>
        <v>2056</v>
      </c>
      <c r="G60" s="138">
        <f>'液化石油ガス'!G50</f>
        <v>15115</v>
      </c>
      <c r="H60" s="138">
        <f>'液化石油ガス'!H50</f>
        <v>2030</v>
      </c>
      <c r="I60" s="139">
        <f>'液化石油ガス'!I50</f>
        <v>2804</v>
      </c>
      <c r="J60" s="141">
        <f>SUM(D60:I60)</f>
        <v>54901</v>
      </c>
      <c r="K60" s="140">
        <f>'液化石油ガス'!K50</f>
        <v>15081</v>
      </c>
      <c r="L60" s="138">
        <f>'液化石油ガス'!L50</f>
        <v>12418</v>
      </c>
      <c r="M60" s="138">
        <f>'液化石油ガス'!M50</f>
        <v>11524</v>
      </c>
      <c r="N60" s="138">
        <f>'液化石油ガス'!N50</f>
        <v>19952</v>
      </c>
      <c r="O60" s="138">
        <f>'液化石油ガス'!O50</f>
        <v>0</v>
      </c>
      <c r="P60" s="139">
        <f>'液化石油ガス'!P50</f>
        <v>0</v>
      </c>
      <c r="Q60" s="141">
        <f>SUM(K60:P60)</f>
        <v>58975</v>
      </c>
      <c r="R60" s="156">
        <f>J60+Q60</f>
        <v>113876</v>
      </c>
    </row>
    <row r="61" spans="1:18" s="6" customFormat="1" ht="12.75" customHeight="1" thickBot="1">
      <c r="A61" s="165"/>
      <c r="B61" s="116" t="s">
        <v>18</v>
      </c>
      <c r="C61" s="116" t="s">
        <v>3</v>
      </c>
      <c r="D61" s="125">
        <f>IF(OR(D59=0,D60=0)," ",(D60/D59)*1000)</f>
        <v>1479666.6666666667</v>
      </c>
      <c r="E61" s="126">
        <f aca="true" t="shared" si="22" ref="E61:R61">IF(OR(E59=0,E60=0)," ",(E60/E59)*1000)</f>
        <v>3028000</v>
      </c>
      <c r="F61" s="126">
        <f t="shared" si="22"/>
        <v>685333.3333333334</v>
      </c>
      <c r="G61" s="126">
        <f t="shared" si="22"/>
        <v>1679444.4444444443</v>
      </c>
      <c r="H61" s="126">
        <f t="shared" si="22"/>
        <v>676666.6666666666</v>
      </c>
      <c r="I61" s="127">
        <f t="shared" si="22"/>
        <v>934666.6666666666</v>
      </c>
      <c r="J61" s="128">
        <f t="shared" si="22"/>
        <v>1568600</v>
      </c>
      <c r="K61" s="129">
        <f t="shared" si="22"/>
        <v>1675666.6666666667</v>
      </c>
      <c r="L61" s="126">
        <f t="shared" si="22"/>
        <v>1774000</v>
      </c>
      <c r="M61" s="126">
        <f t="shared" si="22"/>
        <v>1152400</v>
      </c>
      <c r="N61" s="126">
        <f t="shared" si="22"/>
        <v>1425142.857142857</v>
      </c>
      <c r="O61" s="126" t="str">
        <f t="shared" si="22"/>
        <v> </v>
      </c>
      <c r="P61" s="127" t="str">
        <f t="shared" si="22"/>
        <v> </v>
      </c>
      <c r="Q61" s="128">
        <f t="shared" si="22"/>
        <v>1474375</v>
      </c>
      <c r="R61" s="130">
        <f t="shared" si="22"/>
        <v>1518346.6666666665</v>
      </c>
    </row>
    <row r="62" spans="1:3" ht="17.25" customHeight="1">
      <c r="A62" s="114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92" customFormat="1" ht="27.75" customHeight="1">
      <c r="A1" s="90"/>
      <c r="B1" s="91" t="s">
        <v>37</v>
      </c>
      <c r="C1" s="95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s="92" customFormat="1" ht="23.25" customHeight="1" thickBot="1">
      <c r="A2" s="97" t="s">
        <v>23</v>
      </c>
      <c r="B2" s="97"/>
      <c r="C2" s="97"/>
      <c r="D2" s="97"/>
      <c r="E2" s="97"/>
      <c r="F2" s="97"/>
      <c r="G2" s="94"/>
      <c r="H2" s="94"/>
      <c r="I2" s="94"/>
      <c r="J2" s="94"/>
      <c r="K2" s="94"/>
      <c r="L2" s="94"/>
      <c r="M2" s="94"/>
      <c r="N2" s="94"/>
      <c r="O2" s="94"/>
      <c r="P2" s="94"/>
      <c r="Q2" s="158">
        <f>'総合計'!Q2</f>
        <v>43543</v>
      </c>
      <c r="R2" s="158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5" customHeight="1">
      <c r="A4" s="160" t="s">
        <v>17</v>
      </c>
      <c r="B4" s="115" t="s">
        <v>9</v>
      </c>
      <c r="C4" s="115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46"/>
      <c r="L4" s="45"/>
      <c r="M4" s="45"/>
      <c r="N4" s="45"/>
      <c r="O4" s="45"/>
      <c r="P4" s="46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1"/>
      <c r="B5" s="115" t="s">
        <v>10</v>
      </c>
      <c r="C5" s="115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48"/>
      <c r="L5" s="51"/>
      <c r="M5" s="51"/>
      <c r="N5" s="51"/>
      <c r="O5" s="51"/>
      <c r="P5" s="48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2"/>
      <c r="B6" s="116" t="s">
        <v>18</v>
      </c>
      <c r="C6" s="116" t="s">
        <v>3</v>
      </c>
      <c r="D6" s="157" t="s">
        <v>54</v>
      </c>
      <c r="E6" s="12" t="s">
        <v>54</v>
      </c>
      <c r="F6" s="12" t="s">
        <v>54</v>
      </c>
      <c r="G6" s="12" t="s">
        <v>54</v>
      </c>
      <c r="H6" s="12" t="s">
        <v>54</v>
      </c>
      <c r="I6" s="47" t="s">
        <v>54</v>
      </c>
      <c r="J6" s="27" t="str">
        <f aca="true" t="shared" si="0" ref="J6:P6">IF(OR(J4=0,J5=0)," ",J5/J4*1000)</f>
        <v> </v>
      </c>
      <c r="K6" s="47" t="s">
        <v>54</v>
      </c>
      <c r="L6" s="12" t="s">
        <v>54</v>
      </c>
      <c r="M6" s="12" t="s">
        <v>54</v>
      </c>
      <c r="N6" s="12" t="s">
        <v>54</v>
      </c>
      <c r="O6" s="12" t="str">
        <f t="shared" si="0"/>
        <v> </v>
      </c>
      <c r="P6" s="47" t="str">
        <f t="shared" si="0"/>
        <v> 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0" t="s">
        <v>19</v>
      </c>
      <c r="B7" s="115" t="s">
        <v>9</v>
      </c>
      <c r="C7" s="115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46"/>
      <c r="L7" s="45"/>
      <c r="M7" s="45"/>
      <c r="N7" s="45"/>
      <c r="O7" s="45"/>
      <c r="P7" s="46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1"/>
      <c r="B8" s="115" t="s">
        <v>10</v>
      </c>
      <c r="C8" s="115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48"/>
      <c r="L8" s="51"/>
      <c r="M8" s="51"/>
      <c r="N8" s="51"/>
      <c r="O8" s="51"/>
      <c r="P8" s="48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2"/>
      <c r="B9" s="116" t="s">
        <v>18</v>
      </c>
      <c r="C9" s="116" t="s">
        <v>3</v>
      </c>
      <c r="D9" s="157" t="s">
        <v>54</v>
      </c>
      <c r="E9" s="12" t="s">
        <v>54</v>
      </c>
      <c r="F9" s="12" t="s">
        <v>54</v>
      </c>
      <c r="G9" s="12" t="s">
        <v>54</v>
      </c>
      <c r="H9" s="12" t="s">
        <v>54</v>
      </c>
      <c r="I9" s="47" t="s">
        <v>54</v>
      </c>
      <c r="J9" s="27" t="str">
        <f aca="true" t="shared" si="1" ref="J9:P9">IF(OR(J7=0,J8=0)," ",J8/J7*1000)</f>
        <v> </v>
      </c>
      <c r="K9" s="47" t="s">
        <v>54</v>
      </c>
      <c r="L9" s="12" t="s">
        <v>54</v>
      </c>
      <c r="M9" s="12" t="s">
        <v>54</v>
      </c>
      <c r="N9" s="12" t="s">
        <v>54</v>
      </c>
      <c r="O9" s="12" t="str">
        <f t="shared" si="1"/>
        <v> </v>
      </c>
      <c r="P9" s="47" t="str">
        <f t="shared" si="1"/>
        <v> 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0" t="s">
        <v>39</v>
      </c>
      <c r="B10" s="115" t="s">
        <v>9</v>
      </c>
      <c r="C10" s="115" t="s">
        <v>1</v>
      </c>
      <c r="D10" s="104"/>
      <c r="E10" s="45"/>
      <c r="F10" s="45"/>
      <c r="G10" s="45"/>
      <c r="H10" s="45"/>
      <c r="I10" s="46"/>
      <c r="J10" s="49">
        <f>SUM(D10:I10)</f>
        <v>0</v>
      </c>
      <c r="K10" s="46"/>
      <c r="L10" s="45"/>
      <c r="M10" s="45"/>
      <c r="N10" s="45"/>
      <c r="O10" s="45"/>
      <c r="P10" s="46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1"/>
      <c r="B11" s="115" t="s">
        <v>10</v>
      </c>
      <c r="C11" s="115" t="s">
        <v>2</v>
      </c>
      <c r="D11" s="104"/>
      <c r="E11" s="45"/>
      <c r="F11" s="45"/>
      <c r="G11" s="45"/>
      <c r="H11" s="45"/>
      <c r="I11" s="46"/>
      <c r="J11" s="49">
        <f>SUM(D11:I11)</f>
        <v>0</v>
      </c>
      <c r="K11" s="48"/>
      <c r="L11" s="51"/>
      <c r="M11" s="51"/>
      <c r="N11" s="51"/>
      <c r="O11" s="51"/>
      <c r="P11" s="48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2"/>
      <c r="B12" s="116" t="s">
        <v>18</v>
      </c>
      <c r="C12" s="116" t="s">
        <v>3</v>
      </c>
      <c r="D12" s="157" t="s">
        <v>54</v>
      </c>
      <c r="E12" s="12" t="s">
        <v>54</v>
      </c>
      <c r="F12" s="12" t="s">
        <v>54</v>
      </c>
      <c r="G12" s="12" t="s">
        <v>54</v>
      </c>
      <c r="H12" s="12" t="s">
        <v>54</v>
      </c>
      <c r="I12" s="47" t="s">
        <v>54</v>
      </c>
      <c r="J12" s="27" t="str">
        <f aca="true" t="shared" si="2" ref="J12:P12">IF(OR(J10=0,J11=0)," ",J11/J10*1000)</f>
        <v> </v>
      </c>
      <c r="K12" s="47" t="s">
        <v>54</v>
      </c>
      <c r="L12" s="12" t="s">
        <v>54</v>
      </c>
      <c r="M12" s="12" t="s">
        <v>54</v>
      </c>
      <c r="N12" s="12" t="s">
        <v>54</v>
      </c>
      <c r="O12" s="12" t="str">
        <f t="shared" si="2"/>
        <v> </v>
      </c>
      <c r="P12" s="47" t="str">
        <f t="shared" si="2"/>
        <v> 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0" t="s">
        <v>22</v>
      </c>
      <c r="B13" s="115" t="s">
        <v>9</v>
      </c>
      <c r="C13" s="115" t="s">
        <v>1</v>
      </c>
      <c r="D13" s="104"/>
      <c r="E13" s="45"/>
      <c r="F13" s="45"/>
      <c r="G13" s="45"/>
      <c r="H13" s="45"/>
      <c r="I13" s="46"/>
      <c r="J13" s="49">
        <f>SUM(D13:I13)</f>
        <v>0</v>
      </c>
      <c r="K13" s="46"/>
      <c r="L13" s="45"/>
      <c r="M13" s="45"/>
      <c r="N13" s="45"/>
      <c r="O13" s="45"/>
      <c r="P13" s="46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1"/>
      <c r="B14" s="115" t="s">
        <v>10</v>
      </c>
      <c r="C14" s="115" t="s">
        <v>2</v>
      </c>
      <c r="D14" s="104"/>
      <c r="E14" s="45"/>
      <c r="F14" s="45"/>
      <c r="G14" s="45"/>
      <c r="H14" s="45"/>
      <c r="I14" s="46"/>
      <c r="J14" s="49">
        <f>SUM(D14:I14)</f>
        <v>0</v>
      </c>
      <c r="K14" s="48"/>
      <c r="L14" s="51"/>
      <c r="M14" s="51"/>
      <c r="N14" s="51"/>
      <c r="O14" s="51"/>
      <c r="P14" s="48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2"/>
      <c r="B15" s="116" t="s">
        <v>18</v>
      </c>
      <c r="C15" s="116" t="s">
        <v>3</v>
      </c>
      <c r="D15" s="157" t="s">
        <v>54</v>
      </c>
      <c r="E15" s="12" t="s">
        <v>54</v>
      </c>
      <c r="F15" s="12" t="s">
        <v>54</v>
      </c>
      <c r="G15" s="12" t="s">
        <v>54</v>
      </c>
      <c r="H15" s="12" t="s">
        <v>54</v>
      </c>
      <c r="I15" s="47" t="s">
        <v>54</v>
      </c>
      <c r="J15" s="27" t="str">
        <f aca="true" t="shared" si="3" ref="J15:P15">IF(OR(J13=0,J14=0)," ",J14/J13*1000)</f>
        <v> </v>
      </c>
      <c r="K15" s="47" t="s">
        <v>54</v>
      </c>
      <c r="L15" s="12" t="s">
        <v>54</v>
      </c>
      <c r="M15" s="12" t="s">
        <v>54</v>
      </c>
      <c r="N15" s="12" t="s">
        <v>54</v>
      </c>
      <c r="O15" s="12" t="str">
        <f t="shared" si="3"/>
        <v> </v>
      </c>
      <c r="P15" s="47" t="str">
        <f t="shared" si="3"/>
        <v> 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0" t="s">
        <v>20</v>
      </c>
      <c r="B16" s="115" t="s">
        <v>9</v>
      </c>
      <c r="C16" s="115" t="s">
        <v>1</v>
      </c>
      <c r="D16" s="104"/>
      <c r="E16" s="45"/>
      <c r="F16" s="45"/>
      <c r="G16" s="45"/>
      <c r="H16" s="45"/>
      <c r="I16" s="46"/>
      <c r="J16" s="49">
        <f>SUM(D16:I16)</f>
        <v>0</v>
      </c>
      <c r="K16" s="46"/>
      <c r="L16" s="45"/>
      <c r="M16" s="45"/>
      <c r="N16" s="45"/>
      <c r="O16" s="45"/>
      <c r="P16" s="46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1"/>
      <c r="B17" s="115" t="s">
        <v>10</v>
      </c>
      <c r="C17" s="115" t="s">
        <v>2</v>
      </c>
      <c r="D17" s="104"/>
      <c r="E17" s="45"/>
      <c r="F17" s="45"/>
      <c r="G17" s="45"/>
      <c r="H17" s="45"/>
      <c r="I17" s="46"/>
      <c r="J17" s="49">
        <f>SUM(D17:I17)</f>
        <v>0</v>
      </c>
      <c r="K17" s="48"/>
      <c r="L17" s="51"/>
      <c r="M17" s="51"/>
      <c r="N17" s="51"/>
      <c r="O17" s="51"/>
      <c r="P17" s="48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2"/>
      <c r="B18" s="116" t="s">
        <v>18</v>
      </c>
      <c r="C18" s="116" t="s">
        <v>3</v>
      </c>
      <c r="D18" s="37"/>
      <c r="E18" s="12"/>
      <c r="F18" s="12"/>
      <c r="G18" s="12"/>
      <c r="H18" s="12"/>
      <c r="I18" s="47"/>
      <c r="J18" s="27" t="str">
        <f aca="true" t="shared" si="4" ref="J18:P18">IF(OR(J16=0,J17=0)," ",J17/J16*1000)</f>
        <v> </v>
      </c>
      <c r="K18" s="47"/>
      <c r="L18" s="12"/>
      <c r="M18" s="12"/>
      <c r="N18" s="12"/>
      <c r="O18" s="12" t="str">
        <f t="shared" si="4"/>
        <v> </v>
      </c>
      <c r="P18" s="47" t="str">
        <f t="shared" si="4"/>
        <v> </v>
      </c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0" t="s">
        <v>38</v>
      </c>
      <c r="B19" s="115" t="s">
        <v>9</v>
      </c>
      <c r="C19" s="115" t="s">
        <v>1</v>
      </c>
      <c r="D19" s="104"/>
      <c r="E19" s="45"/>
      <c r="F19" s="45"/>
      <c r="G19" s="45"/>
      <c r="H19" s="45"/>
      <c r="I19" s="46"/>
      <c r="J19" s="49">
        <f>SUM(D19:I19)</f>
        <v>0</v>
      </c>
      <c r="K19" s="46"/>
      <c r="L19" s="45"/>
      <c r="M19" s="45"/>
      <c r="N19" s="45"/>
      <c r="O19" s="45"/>
      <c r="P19" s="46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1"/>
      <c r="B20" s="115" t="s">
        <v>10</v>
      </c>
      <c r="C20" s="115" t="s">
        <v>2</v>
      </c>
      <c r="D20" s="104"/>
      <c r="E20" s="45"/>
      <c r="F20" s="45"/>
      <c r="G20" s="45"/>
      <c r="H20" s="45"/>
      <c r="I20" s="46"/>
      <c r="J20" s="49">
        <f>SUM(D20:I20)</f>
        <v>0</v>
      </c>
      <c r="K20" s="48"/>
      <c r="L20" s="51"/>
      <c r="M20" s="51"/>
      <c r="N20" s="51"/>
      <c r="O20" s="51"/>
      <c r="P20" s="48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2"/>
      <c r="B21" s="116" t="s">
        <v>18</v>
      </c>
      <c r="C21" s="116" t="s">
        <v>3</v>
      </c>
      <c r="D21" s="157" t="s">
        <v>54</v>
      </c>
      <c r="E21" s="12" t="s">
        <v>54</v>
      </c>
      <c r="F21" s="12" t="s">
        <v>54</v>
      </c>
      <c r="G21" s="12" t="s">
        <v>54</v>
      </c>
      <c r="H21" s="12" t="s">
        <v>54</v>
      </c>
      <c r="I21" s="47" t="s">
        <v>54</v>
      </c>
      <c r="J21" s="27" t="str">
        <f aca="true" t="shared" si="5" ref="J21:P21">IF(OR(J19=0,J20=0)," ",J20/J19*1000)</f>
        <v> </v>
      </c>
      <c r="K21" s="47" t="s">
        <v>54</v>
      </c>
      <c r="L21" s="12" t="s">
        <v>54</v>
      </c>
      <c r="M21" s="12" t="s">
        <v>54</v>
      </c>
      <c r="N21" s="12" t="s">
        <v>54</v>
      </c>
      <c r="O21" s="12" t="str">
        <f t="shared" si="5"/>
        <v> </v>
      </c>
      <c r="P21" s="47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0" t="s">
        <v>21</v>
      </c>
      <c r="B22" s="115" t="s">
        <v>9</v>
      </c>
      <c r="C22" s="115" t="s">
        <v>1</v>
      </c>
      <c r="D22" s="104"/>
      <c r="E22" s="45"/>
      <c r="F22" s="45"/>
      <c r="G22" s="45"/>
      <c r="H22" s="45"/>
      <c r="I22" s="46"/>
      <c r="J22" s="49">
        <f>SUM(D22:I22)</f>
        <v>0</v>
      </c>
      <c r="K22" s="46"/>
      <c r="L22" s="45"/>
      <c r="M22" s="45"/>
      <c r="N22" s="45"/>
      <c r="O22" s="45"/>
      <c r="P22" s="46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1"/>
      <c r="B23" s="115" t="s">
        <v>10</v>
      </c>
      <c r="C23" s="115" t="s">
        <v>2</v>
      </c>
      <c r="D23" s="104"/>
      <c r="E23" s="45"/>
      <c r="F23" s="45"/>
      <c r="G23" s="45"/>
      <c r="H23" s="45"/>
      <c r="I23" s="46"/>
      <c r="J23" s="49">
        <f>SUM(D23:I23)</f>
        <v>0</v>
      </c>
      <c r="K23" s="48"/>
      <c r="L23" s="51"/>
      <c r="M23" s="51"/>
      <c r="N23" s="51"/>
      <c r="O23" s="51"/>
      <c r="P23" s="48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2"/>
      <c r="B24" s="116" t="s">
        <v>18</v>
      </c>
      <c r="C24" s="116" t="s">
        <v>3</v>
      </c>
      <c r="D24" s="157" t="s">
        <v>54</v>
      </c>
      <c r="E24" s="12" t="s">
        <v>54</v>
      </c>
      <c r="F24" s="12" t="s">
        <v>54</v>
      </c>
      <c r="G24" s="12" t="s">
        <v>54</v>
      </c>
      <c r="H24" s="12" t="s">
        <v>54</v>
      </c>
      <c r="I24" s="47" t="s">
        <v>54</v>
      </c>
      <c r="J24" s="27" t="str">
        <f aca="true" t="shared" si="6" ref="J24:P24">IF(OR(J22=0,J23=0)," ",J23/J22*1000)</f>
        <v> </v>
      </c>
      <c r="K24" s="47" t="s">
        <v>54</v>
      </c>
      <c r="L24" s="12" t="s">
        <v>54</v>
      </c>
      <c r="M24" s="12" t="s">
        <v>54</v>
      </c>
      <c r="N24" s="12" t="s">
        <v>54</v>
      </c>
      <c r="O24" s="12" t="str">
        <f t="shared" si="6"/>
        <v> </v>
      </c>
      <c r="P24" s="47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0" t="s">
        <v>46</v>
      </c>
      <c r="B25" s="115" t="s">
        <v>9</v>
      </c>
      <c r="C25" s="115" t="s">
        <v>1</v>
      </c>
      <c r="D25" s="104"/>
      <c r="E25" s="45"/>
      <c r="F25" s="45"/>
      <c r="G25" s="45"/>
      <c r="H25" s="45"/>
      <c r="I25" s="46"/>
      <c r="J25" s="49">
        <f>SUM(D25:I25)</f>
        <v>0</v>
      </c>
      <c r="K25" s="46"/>
      <c r="L25" s="45"/>
      <c r="M25" s="45"/>
      <c r="N25" s="45"/>
      <c r="O25" s="45"/>
      <c r="P25" s="46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1"/>
      <c r="B26" s="115" t="s">
        <v>10</v>
      </c>
      <c r="C26" s="115" t="s">
        <v>2</v>
      </c>
      <c r="D26" s="104"/>
      <c r="E26" s="45"/>
      <c r="F26" s="45"/>
      <c r="G26" s="45"/>
      <c r="H26" s="45"/>
      <c r="I26" s="46"/>
      <c r="J26" s="49">
        <f>SUM(D26:I26)</f>
        <v>0</v>
      </c>
      <c r="K26" s="48"/>
      <c r="L26" s="51"/>
      <c r="M26" s="51"/>
      <c r="N26" s="51"/>
      <c r="O26" s="51"/>
      <c r="P26" s="48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2"/>
      <c r="B27" s="116" t="s">
        <v>18</v>
      </c>
      <c r="C27" s="116" t="s">
        <v>3</v>
      </c>
      <c r="D27" s="157" t="s">
        <v>54</v>
      </c>
      <c r="E27" s="12" t="s">
        <v>54</v>
      </c>
      <c r="F27" s="12" t="s">
        <v>54</v>
      </c>
      <c r="G27" s="12" t="s">
        <v>54</v>
      </c>
      <c r="H27" s="12" t="s">
        <v>54</v>
      </c>
      <c r="I27" s="47" t="s">
        <v>54</v>
      </c>
      <c r="J27" s="27" t="str">
        <f aca="true" t="shared" si="7" ref="J27:P27">IF(OR(J25=0,J26=0)," ",J26/J25*1000)</f>
        <v> </v>
      </c>
      <c r="K27" s="47" t="s">
        <v>54</v>
      </c>
      <c r="L27" s="12" t="s">
        <v>54</v>
      </c>
      <c r="M27" s="12" t="s">
        <v>54</v>
      </c>
      <c r="N27" s="12" t="s">
        <v>54</v>
      </c>
      <c r="O27" s="12" t="str">
        <f t="shared" si="7"/>
        <v> </v>
      </c>
      <c r="P27" s="47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0" t="s">
        <v>49</v>
      </c>
      <c r="B28" s="115" t="s">
        <v>9</v>
      </c>
      <c r="C28" s="115" t="s">
        <v>1</v>
      </c>
      <c r="D28" s="104"/>
      <c r="E28" s="45"/>
      <c r="F28" s="45"/>
      <c r="G28" s="45"/>
      <c r="H28" s="45"/>
      <c r="I28" s="46"/>
      <c r="J28" s="49">
        <f>SUM(D28:I28)</f>
        <v>0</v>
      </c>
      <c r="K28" s="46"/>
      <c r="L28" s="45"/>
      <c r="M28" s="45"/>
      <c r="N28" s="45"/>
      <c r="O28" s="45"/>
      <c r="P28" s="46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1"/>
      <c r="B29" s="115" t="s">
        <v>10</v>
      </c>
      <c r="C29" s="115" t="s">
        <v>2</v>
      </c>
      <c r="D29" s="104"/>
      <c r="E29" s="45"/>
      <c r="F29" s="45"/>
      <c r="G29" s="45"/>
      <c r="H29" s="45"/>
      <c r="I29" s="46"/>
      <c r="J29" s="49">
        <f>SUM(D29:I29)</f>
        <v>0</v>
      </c>
      <c r="K29" s="48"/>
      <c r="L29" s="51"/>
      <c r="M29" s="51"/>
      <c r="N29" s="51"/>
      <c r="O29" s="51"/>
      <c r="P29" s="48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2"/>
      <c r="B30" s="116" t="s">
        <v>18</v>
      </c>
      <c r="C30" s="116" t="s">
        <v>3</v>
      </c>
      <c r="D30" s="157" t="s">
        <v>54</v>
      </c>
      <c r="E30" s="12" t="s">
        <v>54</v>
      </c>
      <c r="F30" s="12" t="s">
        <v>54</v>
      </c>
      <c r="G30" s="12" t="s">
        <v>54</v>
      </c>
      <c r="H30" s="12" t="s">
        <v>54</v>
      </c>
      <c r="I30" s="47" t="s">
        <v>54</v>
      </c>
      <c r="J30" s="27" t="str">
        <f aca="true" t="shared" si="8" ref="J30:P30">IF(OR(J28=0,J29=0)," ",J29/J28*1000)</f>
        <v> </v>
      </c>
      <c r="K30" s="47" t="s">
        <v>54</v>
      </c>
      <c r="L30" s="12" t="s">
        <v>54</v>
      </c>
      <c r="M30" s="12" t="s">
        <v>54</v>
      </c>
      <c r="N30" s="12" t="s">
        <v>54</v>
      </c>
      <c r="O30" s="12" t="str">
        <f t="shared" si="8"/>
        <v> </v>
      </c>
      <c r="P30" s="47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0" t="s">
        <v>48</v>
      </c>
      <c r="B31" s="115" t="s">
        <v>9</v>
      </c>
      <c r="C31" s="115" t="s">
        <v>1</v>
      </c>
      <c r="D31" s="104"/>
      <c r="E31" s="45"/>
      <c r="F31" s="45"/>
      <c r="G31" s="45"/>
      <c r="H31" s="45"/>
      <c r="I31" s="46"/>
      <c r="J31" s="49">
        <f>SUM(D31:I31)</f>
        <v>0</v>
      </c>
      <c r="K31" s="46"/>
      <c r="L31" s="45">
        <v>1</v>
      </c>
      <c r="M31" s="45"/>
      <c r="N31" s="45"/>
      <c r="O31" s="45"/>
      <c r="P31" s="46"/>
      <c r="Q31" s="26">
        <f>SUM(K31:P31)</f>
        <v>1</v>
      </c>
      <c r="R31" s="22">
        <f>J31+Q31</f>
        <v>1</v>
      </c>
      <c r="S31" s="5"/>
    </row>
    <row r="32" spans="1:19" s="6" customFormat="1" ht="15" customHeight="1">
      <c r="A32" s="161"/>
      <c r="B32" s="115" t="s">
        <v>10</v>
      </c>
      <c r="C32" s="115" t="s">
        <v>2</v>
      </c>
      <c r="D32" s="104">
        <v>211</v>
      </c>
      <c r="E32" s="45">
        <v>262</v>
      </c>
      <c r="F32" s="45"/>
      <c r="G32" s="45"/>
      <c r="H32" s="45"/>
      <c r="I32" s="46"/>
      <c r="J32" s="49">
        <f>SUM(D32:I32)</f>
        <v>473</v>
      </c>
      <c r="K32" s="48"/>
      <c r="L32" s="51">
        <v>2597</v>
      </c>
      <c r="M32" s="51"/>
      <c r="N32" s="51"/>
      <c r="O32" s="51"/>
      <c r="P32" s="48"/>
      <c r="Q32" s="28">
        <f>SUM(K32:P32)</f>
        <v>2597</v>
      </c>
      <c r="R32" s="24">
        <f>J32+Q32</f>
        <v>3070</v>
      </c>
      <c r="S32" s="5"/>
    </row>
    <row r="33" spans="1:19" s="6" customFormat="1" ht="15" customHeight="1" thickBot="1">
      <c r="A33" s="162"/>
      <c r="B33" s="116" t="s">
        <v>18</v>
      </c>
      <c r="C33" s="116" t="s">
        <v>3</v>
      </c>
      <c r="D33" s="157" t="s">
        <v>54</v>
      </c>
      <c r="E33" s="12" t="s">
        <v>54</v>
      </c>
      <c r="F33" s="12" t="s">
        <v>54</v>
      </c>
      <c r="G33" s="12" t="s">
        <v>54</v>
      </c>
      <c r="H33" s="12" t="s">
        <v>54</v>
      </c>
      <c r="I33" s="47" t="s">
        <v>54</v>
      </c>
      <c r="J33" s="27" t="str">
        <f aca="true" t="shared" si="9" ref="J33:P33">IF(OR(J31=0,J32=0)," ",J32/J31*1000)</f>
        <v> </v>
      </c>
      <c r="K33" s="47" t="s">
        <v>54</v>
      </c>
      <c r="L33" s="12">
        <v>2597000</v>
      </c>
      <c r="M33" s="12" t="s">
        <v>54</v>
      </c>
      <c r="N33" s="12" t="s">
        <v>54</v>
      </c>
      <c r="O33" s="12" t="str">
        <f t="shared" si="9"/>
        <v> </v>
      </c>
      <c r="P33" s="47" t="str">
        <f t="shared" si="9"/>
        <v> </v>
      </c>
      <c r="Q33" s="27">
        <f>IF(OR(Q31=0,Q32=0)," ",Q32/Q31*1000)</f>
        <v>2597000</v>
      </c>
      <c r="R33" s="23">
        <f>IF(OR(R31=0,R32=0)," ",R32/R31*1000)</f>
        <v>3070000</v>
      </c>
      <c r="S33" s="7"/>
    </row>
    <row r="34" spans="1:19" s="6" customFormat="1" ht="15" customHeight="1">
      <c r="A34" s="160" t="s">
        <v>50</v>
      </c>
      <c r="B34" s="115" t="s">
        <v>9</v>
      </c>
      <c r="C34" s="115" t="s">
        <v>1</v>
      </c>
      <c r="D34" s="104"/>
      <c r="E34" s="45"/>
      <c r="F34" s="45"/>
      <c r="G34" s="45"/>
      <c r="H34" s="45"/>
      <c r="I34" s="46"/>
      <c r="J34" s="49">
        <f>SUM(D34:I34)</f>
        <v>0</v>
      </c>
      <c r="K34" s="46"/>
      <c r="L34" s="45"/>
      <c r="M34" s="45"/>
      <c r="N34" s="45"/>
      <c r="O34" s="45"/>
      <c r="P34" s="46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1"/>
      <c r="B35" s="115" t="s">
        <v>10</v>
      </c>
      <c r="C35" s="115" t="s">
        <v>2</v>
      </c>
      <c r="D35" s="104"/>
      <c r="E35" s="45"/>
      <c r="F35" s="45"/>
      <c r="G35" s="45"/>
      <c r="H35" s="45"/>
      <c r="I35" s="46"/>
      <c r="J35" s="49">
        <f>SUM(D35:I35)</f>
        <v>0</v>
      </c>
      <c r="K35" s="48"/>
      <c r="L35" s="51"/>
      <c r="M35" s="51"/>
      <c r="N35" s="51"/>
      <c r="O35" s="51"/>
      <c r="P35" s="48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2"/>
      <c r="B36" s="116" t="s">
        <v>18</v>
      </c>
      <c r="C36" s="116" t="s">
        <v>3</v>
      </c>
      <c r="D36" s="157" t="s">
        <v>54</v>
      </c>
      <c r="E36" s="12" t="s">
        <v>54</v>
      </c>
      <c r="F36" s="12" t="s">
        <v>54</v>
      </c>
      <c r="G36" s="12" t="s">
        <v>54</v>
      </c>
      <c r="H36" s="12" t="s">
        <v>54</v>
      </c>
      <c r="I36" s="47" t="s">
        <v>54</v>
      </c>
      <c r="J36" s="27" t="str">
        <f aca="true" t="shared" si="10" ref="J36:P36">IF(OR(J34=0,J35=0)," ",J35/J34*1000)</f>
        <v> </v>
      </c>
      <c r="K36" s="47" t="s">
        <v>54</v>
      </c>
      <c r="L36" s="12" t="s">
        <v>54</v>
      </c>
      <c r="M36" s="12" t="s">
        <v>54</v>
      </c>
      <c r="N36" s="12" t="s">
        <v>54</v>
      </c>
      <c r="O36" s="12" t="str">
        <f t="shared" si="10"/>
        <v> </v>
      </c>
      <c r="P36" s="47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0" t="s">
        <v>51</v>
      </c>
      <c r="B37" s="117" t="s">
        <v>9</v>
      </c>
      <c r="C37" s="117" t="s">
        <v>1</v>
      </c>
      <c r="D37" s="104"/>
      <c r="E37" s="45"/>
      <c r="F37" s="45"/>
      <c r="G37" s="45"/>
      <c r="H37" s="45"/>
      <c r="I37" s="46"/>
      <c r="J37" s="49">
        <f>SUM(D37:I37)</f>
        <v>0</v>
      </c>
      <c r="K37" s="46"/>
      <c r="L37" s="45"/>
      <c r="M37" s="45"/>
      <c r="N37" s="45"/>
      <c r="O37" s="45"/>
      <c r="P37" s="46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1"/>
      <c r="B38" s="115" t="s">
        <v>10</v>
      </c>
      <c r="C38" s="115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48"/>
      <c r="L38" s="51"/>
      <c r="M38" s="51"/>
      <c r="N38" s="51"/>
      <c r="O38" s="51"/>
      <c r="P38" s="48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2"/>
      <c r="B39" s="116" t="s">
        <v>18</v>
      </c>
      <c r="C39" s="116" t="s">
        <v>3</v>
      </c>
      <c r="D39" s="157" t="s">
        <v>54</v>
      </c>
      <c r="E39" s="12" t="s">
        <v>54</v>
      </c>
      <c r="F39" s="12" t="s">
        <v>54</v>
      </c>
      <c r="G39" s="12" t="s">
        <v>54</v>
      </c>
      <c r="H39" s="12" t="s">
        <v>54</v>
      </c>
      <c r="I39" s="47" t="s">
        <v>54</v>
      </c>
      <c r="J39" s="27" t="str">
        <f aca="true" t="shared" si="11" ref="J39:P39">IF(OR(J37=0,J38=0)," ",J38/J37*1000)</f>
        <v> </v>
      </c>
      <c r="K39" s="47" t="s">
        <v>54</v>
      </c>
      <c r="L39" s="12" t="s">
        <v>54</v>
      </c>
      <c r="M39" s="12" t="s">
        <v>54</v>
      </c>
      <c r="N39" s="12" t="s">
        <v>54</v>
      </c>
      <c r="O39" s="12" t="str">
        <f t="shared" si="11"/>
        <v> </v>
      </c>
      <c r="P39" s="47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0" t="s">
        <v>11</v>
      </c>
      <c r="B40" s="117" t="s">
        <v>9</v>
      </c>
      <c r="C40" s="117" t="s">
        <v>1</v>
      </c>
      <c r="D40" s="43">
        <v>9</v>
      </c>
      <c r="E40" s="45">
        <v>3</v>
      </c>
      <c r="F40" s="45"/>
      <c r="G40" s="45">
        <v>8</v>
      </c>
      <c r="H40" s="45"/>
      <c r="I40" s="46">
        <v>3</v>
      </c>
      <c r="J40" s="49">
        <f>SUM(D40:I40)</f>
        <v>23</v>
      </c>
      <c r="K40" s="46">
        <v>8</v>
      </c>
      <c r="L40" s="45">
        <v>4</v>
      </c>
      <c r="M40" s="45"/>
      <c r="N40" s="45">
        <v>11</v>
      </c>
      <c r="O40" s="45"/>
      <c r="P40" s="46"/>
      <c r="Q40" s="26">
        <f>SUM(K40:P40)</f>
        <v>23</v>
      </c>
      <c r="R40" s="22">
        <f>J40+Q40</f>
        <v>46</v>
      </c>
      <c r="S40" s="5"/>
    </row>
    <row r="41" spans="1:19" s="6" customFormat="1" ht="15" customHeight="1">
      <c r="A41" s="161"/>
      <c r="B41" s="115" t="s">
        <v>10</v>
      </c>
      <c r="C41" s="115" t="s">
        <v>2</v>
      </c>
      <c r="D41" s="43">
        <v>6178</v>
      </c>
      <c r="E41" s="45">
        <v>4623</v>
      </c>
      <c r="F41" s="45"/>
      <c r="G41" s="45">
        <v>8835</v>
      </c>
      <c r="H41" s="45"/>
      <c r="I41" s="46">
        <v>2804</v>
      </c>
      <c r="J41" s="49">
        <f>SUM(D41:I41)</f>
        <v>22440</v>
      </c>
      <c r="K41" s="48">
        <v>4823</v>
      </c>
      <c r="L41" s="51">
        <v>2854</v>
      </c>
      <c r="M41" s="51"/>
      <c r="N41" s="51">
        <v>9844</v>
      </c>
      <c r="O41" s="51"/>
      <c r="P41" s="48"/>
      <c r="Q41" s="26">
        <f>SUM(K41:P41)</f>
        <v>17521</v>
      </c>
      <c r="R41" s="22">
        <f>J41+Q41</f>
        <v>39961</v>
      </c>
      <c r="S41" s="5"/>
    </row>
    <row r="42" spans="1:19" s="6" customFormat="1" ht="15" customHeight="1" thickBot="1">
      <c r="A42" s="162"/>
      <c r="B42" s="116" t="s">
        <v>18</v>
      </c>
      <c r="C42" s="116" t="s">
        <v>3</v>
      </c>
      <c r="D42" s="157">
        <v>686444.4444444445</v>
      </c>
      <c r="E42" s="12">
        <v>1541000</v>
      </c>
      <c r="F42" s="12" t="s">
        <v>54</v>
      </c>
      <c r="G42" s="12">
        <v>1104375</v>
      </c>
      <c r="H42" s="12" t="s">
        <v>54</v>
      </c>
      <c r="I42" s="47">
        <v>934666.6666666666</v>
      </c>
      <c r="J42" s="27">
        <f aca="true" t="shared" si="12" ref="J42:P42">IF(OR(J40=0,J41=0)," ",J41/J40*1000)</f>
        <v>975652.1739130435</v>
      </c>
      <c r="K42" s="47">
        <v>602875</v>
      </c>
      <c r="L42" s="12">
        <v>713500</v>
      </c>
      <c r="M42" s="12" t="s">
        <v>54</v>
      </c>
      <c r="N42" s="12">
        <v>894909.0909090908</v>
      </c>
      <c r="O42" s="12" t="str">
        <f t="shared" si="12"/>
        <v> </v>
      </c>
      <c r="P42" s="47" t="str">
        <f t="shared" si="12"/>
        <v> </v>
      </c>
      <c r="Q42" s="27">
        <f>IF(OR(Q40=0,Q41=0)," ",Q41/Q40*1000)</f>
        <v>761782.6086956521</v>
      </c>
      <c r="R42" s="23">
        <f>IF(OR(R40=0,R41=0)," ",R41/R40*1000)</f>
        <v>868717.3913043479</v>
      </c>
      <c r="S42" s="7"/>
    </row>
    <row r="43" spans="1:19" s="6" customFormat="1" ht="15" customHeight="1">
      <c r="A43" s="160" t="s">
        <v>47</v>
      </c>
      <c r="B43" s="117" t="s">
        <v>9</v>
      </c>
      <c r="C43" s="117" t="s">
        <v>1</v>
      </c>
      <c r="D43" s="43">
        <v>1</v>
      </c>
      <c r="E43" s="45">
        <v>2</v>
      </c>
      <c r="F43" s="45"/>
      <c r="G43" s="45">
        <v>1</v>
      </c>
      <c r="H43" s="45"/>
      <c r="I43" s="46"/>
      <c r="J43" s="49">
        <f>SUM(D43:I43)</f>
        <v>4</v>
      </c>
      <c r="K43" s="46">
        <v>1</v>
      </c>
      <c r="L43" s="45">
        <v>2</v>
      </c>
      <c r="M43" s="45">
        <v>6</v>
      </c>
      <c r="N43" s="45">
        <v>3</v>
      </c>
      <c r="O43" s="45"/>
      <c r="P43" s="46"/>
      <c r="Q43" s="26">
        <f>SUM(K43:P43)</f>
        <v>12</v>
      </c>
      <c r="R43" s="22">
        <f>J43+Q43</f>
        <v>16</v>
      </c>
      <c r="S43" s="5"/>
    </row>
    <row r="44" spans="1:19" s="6" customFormat="1" ht="15" customHeight="1">
      <c r="A44" s="161"/>
      <c r="B44" s="115" t="s">
        <v>10</v>
      </c>
      <c r="C44" s="115" t="s">
        <v>2</v>
      </c>
      <c r="D44" s="43">
        <v>1642</v>
      </c>
      <c r="E44" s="45">
        <v>1033</v>
      </c>
      <c r="F44" s="45"/>
      <c r="G44" s="45">
        <v>1552</v>
      </c>
      <c r="H44" s="45"/>
      <c r="I44" s="46"/>
      <c r="J44" s="49">
        <f>SUM(D44:I44)</f>
        <v>4227</v>
      </c>
      <c r="K44" s="48">
        <v>1510</v>
      </c>
      <c r="L44" s="51">
        <v>2221</v>
      </c>
      <c r="M44" s="51">
        <v>7448</v>
      </c>
      <c r="N44" s="51">
        <v>3212</v>
      </c>
      <c r="O44" s="51"/>
      <c r="P44" s="48"/>
      <c r="Q44" s="26">
        <f>SUM(K44:P44)</f>
        <v>14391</v>
      </c>
      <c r="R44" s="22">
        <f>J44+Q44</f>
        <v>18618</v>
      </c>
      <c r="S44" s="5"/>
    </row>
    <row r="45" spans="1:19" s="6" customFormat="1" ht="15" customHeight="1" thickBot="1">
      <c r="A45" s="162"/>
      <c r="B45" s="116" t="s">
        <v>18</v>
      </c>
      <c r="C45" s="116" t="s">
        <v>3</v>
      </c>
      <c r="D45" s="157">
        <v>1642000</v>
      </c>
      <c r="E45" s="12">
        <v>516500</v>
      </c>
      <c r="F45" s="12" t="s">
        <v>54</v>
      </c>
      <c r="G45" s="12">
        <v>1552000</v>
      </c>
      <c r="H45" s="12" t="s">
        <v>54</v>
      </c>
      <c r="I45" s="47" t="s">
        <v>54</v>
      </c>
      <c r="J45" s="27">
        <f aca="true" t="shared" si="13" ref="J45:P45">IF(OR(J43=0,J44=0)," ",J44/J43*1000)</f>
        <v>1056750</v>
      </c>
      <c r="K45" s="47">
        <v>1510000</v>
      </c>
      <c r="L45" s="12">
        <v>1110500</v>
      </c>
      <c r="M45" s="12">
        <v>1241333.3333333333</v>
      </c>
      <c r="N45" s="12">
        <v>1070666.6666666667</v>
      </c>
      <c r="O45" s="12" t="str">
        <f t="shared" si="13"/>
        <v> </v>
      </c>
      <c r="P45" s="47" t="str">
        <f t="shared" si="13"/>
        <v> </v>
      </c>
      <c r="Q45" s="27">
        <f>IF(OR(Q43=0,Q44=0)," ",Q44/Q43*1000)</f>
        <v>1199250</v>
      </c>
      <c r="R45" s="23">
        <f>IF(OR(R43=0,R44=0)," ",R44/R43*1000)</f>
        <v>1163625</v>
      </c>
      <c r="S45" s="7"/>
    </row>
    <row r="46" spans="1:19" s="6" customFormat="1" ht="15" customHeight="1">
      <c r="A46" s="160" t="s">
        <v>12</v>
      </c>
      <c r="B46" s="115" t="s">
        <v>9</v>
      </c>
      <c r="C46" s="115" t="s">
        <v>1</v>
      </c>
      <c r="D46" s="43">
        <v>2</v>
      </c>
      <c r="E46" s="45"/>
      <c r="F46" s="45">
        <v>3</v>
      </c>
      <c r="G46" s="45"/>
      <c r="H46" s="45">
        <v>3</v>
      </c>
      <c r="I46" s="46"/>
      <c r="J46" s="49">
        <f>SUM(D46:I46)</f>
        <v>8</v>
      </c>
      <c r="K46" s="46"/>
      <c r="L46" s="45"/>
      <c r="M46" s="45">
        <v>4</v>
      </c>
      <c r="N46" s="45"/>
      <c r="O46" s="45"/>
      <c r="P46" s="46"/>
      <c r="Q46" s="29">
        <f>SUM(K46:P46)</f>
        <v>4</v>
      </c>
      <c r="R46" s="25">
        <f>J46+Q46</f>
        <v>12</v>
      </c>
      <c r="S46" s="5"/>
    </row>
    <row r="47" spans="1:18" ht="15" customHeight="1">
      <c r="A47" s="161"/>
      <c r="B47" s="115" t="s">
        <v>10</v>
      </c>
      <c r="C47" s="115" t="s">
        <v>2</v>
      </c>
      <c r="D47" s="43">
        <v>9725</v>
      </c>
      <c r="E47" s="45">
        <v>9222</v>
      </c>
      <c r="F47" s="45">
        <v>2056</v>
      </c>
      <c r="G47" s="45">
        <v>4728</v>
      </c>
      <c r="H47" s="45">
        <v>2030</v>
      </c>
      <c r="I47" s="46"/>
      <c r="J47" s="49">
        <f>SUM(D47:I47)</f>
        <v>27761</v>
      </c>
      <c r="K47" s="48">
        <v>8748</v>
      </c>
      <c r="L47" s="51">
        <v>4746</v>
      </c>
      <c r="M47" s="51">
        <v>4076</v>
      </c>
      <c r="N47" s="51">
        <v>6896</v>
      </c>
      <c r="O47" s="51"/>
      <c r="P47" s="48"/>
      <c r="Q47" s="28">
        <f>SUM(K47:P47)</f>
        <v>24466</v>
      </c>
      <c r="R47" s="24">
        <f>J47+Q47</f>
        <v>52227</v>
      </c>
    </row>
    <row r="48" spans="1:18" ht="15" customHeight="1" thickBot="1">
      <c r="A48" s="162"/>
      <c r="B48" s="116" t="s">
        <v>18</v>
      </c>
      <c r="C48" s="116" t="s">
        <v>3</v>
      </c>
      <c r="D48" s="157">
        <v>4862500</v>
      </c>
      <c r="E48" s="12" t="s">
        <v>54</v>
      </c>
      <c r="F48" s="12">
        <v>685333.3333333334</v>
      </c>
      <c r="G48" s="12" t="s">
        <v>54</v>
      </c>
      <c r="H48" s="12">
        <v>676666.6666666666</v>
      </c>
      <c r="I48" s="47" t="s">
        <v>54</v>
      </c>
      <c r="J48" s="27">
        <f aca="true" t="shared" si="14" ref="J48:P48">IF(OR(J46=0,J47=0)," ",J47/J46*1000)</f>
        <v>3470125</v>
      </c>
      <c r="K48" s="47" t="s">
        <v>54</v>
      </c>
      <c r="L48" s="12" t="s">
        <v>54</v>
      </c>
      <c r="M48" s="12">
        <v>1019000</v>
      </c>
      <c r="N48" s="12" t="s">
        <v>54</v>
      </c>
      <c r="O48" s="12" t="str">
        <f t="shared" si="14"/>
        <v> </v>
      </c>
      <c r="P48" s="47" t="str">
        <f t="shared" si="14"/>
        <v> </v>
      </c>
      <c r="Q48" s="27">
        <f>IF(OR(Q46=0,Q47=0)," ",Q47/Q46*1000)</f>
        <v>6116500</v>
      </c>
      <c r="R48" s="23">
        <f>IF(OR(R46=0,R47=0)," ",R47/R46*1000)</f>
        <v>4352250</v>
      </c>
    </row>
    <row r="49" spans="1:18" ht="15" customHeight="1">
      <c r="A49" s="164" t="s">
        <v>4</v>
      </c>
      <c r="B49" s="115" t="s">
        <v>9</v>
      </c>
      <c r="C49" s="115" t="s">
        <v>1</v>
      </c>
      <c r="D49" s="54">
        <f>D4+D7+D10+D13+D16+D19+D22+D25+D28+D31+D34+D37+D40+D46+D43</f>
        <v>12</v>
      </c>
      <c r="E49" s="54">
        <f aca="true" t="shared" si="15" ref="E49:I50">E4+E7+E10+E13+E16+E19+E22+E25+E28+E31+E34+E37+E40+E46+E43</f>
        <v>5</v>
      </c>
      <c r="F49" s="54">
        <f t="shared" si="15"/>
        <v>3</v>
      </c>
      <c r="G49" s="54">
        <f t="shared" si="15"/>
        <v>9</v>
      </c>
      <c r="H49" s="54">
        <f t="shared" si="15"/>
        <v>3</v>
      </c>
      <c r="I49" s="56">
        <f t="shared" si="15"/>
        <v>3</v>
      </c>
      <c r="J49" s="105">
        <f>SUM(D49:I49)</f>
        <v>35</v>
      </c>
      <c r="K49" s="54">
        <f>K4+K7+K10+K13+K16+K19+K22+K25+K28+K31+K34+K37+K40+K46+K43</f>
        <v>9</v>
      </c>
      <c r="L49" s="54">
        <f>L4+L7+L10+L13+L16+L19+L22+L25+L28+L31+L34+L37+L40+L46+L43</f>
        <v>7</v>
      </c>
      <c r="M49" s="54">
        <f aca="true" t="shared" si="16" ref="M49:P50">M4+M7+M10+M13+M16+M19+M22+M25+M28+M31+M34+M37+M40+M46+M43</f>
        <v>10</v>
      </c>
      <c r="N49" s="54">
        <f t="shared" si="16"/>
        <v>14</v>
      </c>
      <c r="O49" s="54">
        <f t="shared" si="16"/>
        <v>0</v>
      </c>
      <c r="P49" s="56">
        <f t="shared" si="16"/>
        <v>0</v>
      </c>
      <c r="Q49" s="29">
        <f>SUM(K49:P49)</f>
        <v>40</v>
      </c>
      <c r="R49" s="25">
        <f>J49+Q49</f>
        <v>75</v>
      </c>
    </row>
    <row r="50" spans="1:18" ht="15" customHeight="1">
      <c r="A50" s="164"/>
      <c r="B50" s="115" t="s">
        <v>10</v>
      </c>
      <c r="C50" s="115" t="s">
        <v>2</v>
      </c>
      <c r="D50" s="55">
        <f>D5+D8+D11+D14+D17+D20+D23+D26+D29+D32+D35+D38+D41+D47+D44</f>
        <v>17756</v>
      </c>
      <c r="E50" s="55">
        <f t="shared" si="15"/>
        <v>15140</v>
      </c>
      <c r="F50" s="54">
        <f t="shared" si="15"/>
        <v>2056</v>
      </c>
      <c r="G50" s="54">
        <f t="shared" si="15"/>
        <v>15115</v>
      </c>
      <c r="H50" s="54">
        <f t="shared" si="15"/>
        <v>2030</v>
      </c>
      <c r="I50" s="56">
        <f t="shared" si="15"/>
        <v>2804</v>
      </c>
      <c r="J50" s="105">
        <f>SUM(D50:I50)</f>
        <v>54901</v>
      </c>
      <c r="K50" s="54">
        <f>K5+K8+K11+K14+K17+K20+K23+K26+K29+K32+K35+K38+K41+K47+K44</f>
        <v>15081</v>
      </c>
      <c r="L50" s="57">
        <f>L5+L8+L11+L14+L17+L20+L23+L26+L29+L32+L35+L38+L41+L47+L44</f>
        <v>12418</v>
      </c>
      <c r="M50" s="57">
        <f t="shared" si="16"/>
        <v>11524</v>
      </c>
      <c r="N50" s="57">
        <f t="shared" si="16"/>
        <v>19952</v>
      </c>
      <c r="O50" s="57">
        <f t="shared" si="16"/>
        <v>0</v>
      </c>
      <c r="P50" s="58">
        <f t="shared" si="16"/>
        <v>0</v>
      </c>
      <c r="Q50" s="28">
        <f>SUM(K50:P50)</f>
        <v>58975</v>
      </c>
      <c r="R50" s="24">
        <f>J50+Q50</f>
        <v>113876</v>
      </c>
    </row>
    <row r="51" spans="1:18" ht="15" customHeight="1" thickBot="1">
      <c r="A51" s="165"/>
      <c r="B51" s="116" t="s">
        <v>18</v>
      </c>
      <c r="C51" s="116" t="s">
        <v>3</v>
      </c>
      <c r="D51" s="12">
        <f>IF(OR(D49=0,D50=0)," ",D50/D49*1000)</f>
        <v>1479666.6666666667</v>
      </c>
      <c r="E51" s="12">
        <f aca="true" t="shared" si="17" ref="E51:L51">IF(OR(E49=0,E50=0)," ",E50/E49*1000)</f>
        <v>3028000</v>
      </c>
      <c r="F51" s="12">
        <f t="shared" si="17"/>
        <v>685333.3333333334</v>
      </c>
      <c r="G51" s="12">
        <f t="shared" si="17"/>
        <v>1679444.4444444443</v>
      </c>
      <c r="H51" s="12">
        <f t="shared" si="17"/>
        <v>676666.6666666666</v>
      </c>
      <c r="I51" s="47">
        <f t="shared" si="17"/>
        <v>934666.6666666666</v>
      </c>
      <c r="J51" s="27">
        <f t="shared" si="17"/>
        <v>1568600</v>
      </c>
      <c r="K51" s="12">
        <f>IF(OR(K49=0,K50=0)," ",K50/K49*1000)</f>
        <v>1675666.6666666667</v>
      </c>
      <c r="L51" s="12">
        <f t="shared" si="17"/>
        <v>1774000</v>
      </c>
      <c r="M51" s="12">
        <f>IF(OR(M49=0,M50=0)," ",M50/M49*1000)</f>
        <v>1152400</v>
      </c>
      <c r="N51" s="12">
        <f>IF(OR(N49=0,N50=0)," ",N50/N49*1000)</f>
        <v>1425142.857142857</v>
      </c>
      <c r="O51" s="12" t="str">
        <f>IF(OR(O49=0,O50=0)," ",O50/O49*1000)</f>
        <v> </v>
      </c>
      <c r="P51" s="47" t="str">
        <f>IF(OR(P49=0,P50=0)," ",P50/P49*1000)</f>
        <v> </v>
      </c>
      <c r="Q51" s="27">
        <f>IF(OR(Q49=0,Q50=0)," ",(Q50/Q49)*1000)</f>
        <v>1474375</v>
      </c>
      <c r="R51" s="23">
        <f>IF(OR(R49=0,R50=0)," ",(R50/R49)*1000)</f>
        <v>1518346.6666666665</v>
      </c>
    </row>
    <row r="52" spans="1:18" ht="15" customHeight="1" thickBot="1">
      <c r="A52" s="167" t="s">
        <v>13</v>
      </c>
      <c r="B52" s="168"/>
      <c r="C52" s="169"/>
      <c r="D52" s="32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</row>
    <row r="53" spans="1:3" ht="16.5">
      <c r="A53" s="44" t="str">
        <f>'総合計'!A62</f>
        <v>※4～12月は確定値。1月は速報値。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92" customFormat="1" ht="28.5" customHeight="1">
      <c r="A1" s="90" t="s">
        <v>4</v>
      </c>
      <c r="B1" s="91" t="s">
        <v>37</v>
      </c>
      <c r="C1" s="95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s="92" customFormat="1" ht="23.25" customHeight="1" thickBot="1">
      <c r="A2" s="96" t="s">
        <v>0</v>
      </c>
      <c r="B2" s="97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0">
        <f>'総合計'!Q2</f>
        <v>43543</v>
      </c>
      <c r="R2" s="170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6.5" customHeight="1">
      <c r="A4" s="160" t="s">
        <v>17</v>
      </c>
      <c r="B4" s="115" t="s">
        <v>9</v>
      </c>
      <c r="C4" s="115" t="s">
        <v>1</v>
      </c>
      <c r="D4" s="15">
        <f>'P一般'!D4+'B一般'!D4</f>
        <v>60725</v>
      </c>
      <c r="E4" s="11">
        <f>'P一般'!E4+'B一般'!E4</f>
        <v>96572</v>
      </c>
      <c r="F4" s="11">
        <f>'P一般'!F4+'B一般'!F4</f>
        <v>17452</v>
      </c>
      <c r="G4" s="11">
        <f>'P一般'!G4+'B一般'!G4</f>
        <v>48230</v>
      </c>
      <c r="H4" s="11">
        <f>'P一般'!H4+'B一般'!H4</f>
        <v>165197</v>
      </c>
      <c r="I4" s="18">
        <f>'P一般'!I4+'B一般'!I4</f>
        <v>11133</v>
      </c>
      <c r="J4" s="30">
        <f>SUM(D4:I4)</f>
        <v>399309</v>
      </c>
      <c r="K4" s="22">
        <f>'P一般'!K4+'B一般'!K4</f>
        <v>39958</v>
      </c>
      <c r="L4" s="11">
        <f>'P一般'!L4+'B一般'!L4</f>
        <v>115602</v>
      </c>
      <c r="M4" s="11">
        <f>'P一般'!M4+'B一般'!M4</f>
        <v>30659</v>
      </c>
      <c r="N4" s="11">
        <f>'P一般'!N4+'B一般'!N4</f>
        <v>4892</v>
      </c>
      <c r="O4" s="11">
        <f>'P一般'!O4+'B一般'!O4</f>
        <v>0</v>
      </c>
      <c r="P4" s="18">
        <f>'P一般'!P4+'B一般'!P4</f>
        <v>0</v>
      </c>
      <c r="Q4" s="30">
        <f>SUM(K4:P4)</f>
        <v>191111</v>
      </c>
      <c r="R4" s="22">
        <f>J4+Q4</f>
        <v>590420</v>
      </c>
      <c r="S4" s="5"/>
    </row>
    <row r="5" spans="1:19" s="6" customFormat="1" ht="16.5" customHeight="1">
      <c r="A5" s="161"/>
      <c r="B5" s="115" t="s">
        <v>10</v>
      </c>
      <c r="C5" s="115" t="s">
        <v>2</v>
      </c>
      <c r="D5" s="16">
        <f>'P一般'!D5+'B一般'!D5</f>
        <v>3297979</v>
      </c>
      <c r="E5" s="11">
        <f>'P一般'!E5+'B一般'!E5</f>
        <v>5498375</v>
      </c>
      <c r="F5" s="11">
        <f>'P一般'!F5+'B一般'!F5</f>
        <v>1150455</v>
      </c>
      <c r="G5" s="11">
        <f>'P一般'!G5+'B一般'!G5</f>
        <v>3185122</v>
      </c>
      <c r="H5" s="11">
        <f>'P一般'!H5+'B一般'!H5</f>
        <v>11188250</v>
      </c>
      <c r="I5" s="18">
        <f>'P一般'!I5+'B一般'!I5</f>
        <v>778500</v>
      </c>
      <c r="J5" s="26">
        <f>SUM(D5:I5)</f>
        <v>25098681</v>
      </c>
      <c r="K5" s="22">
        <f>'P一般'!K5+'B一般'!K5</f>
        <v>2958090</v>
      </c>
      <c r="L5" s="11">
        <f>'P一般'!L5+'B一般'!L5</f>
        <v>7964627</v>
      </c>
      <c r="M5" s="11">
        <f>'P一般'!M5+'B一般'!M5</f>
        <v>1772713</v>
      </c>
      <c r="N5" s="11">
        <f>'P一般'!N5+'B一般'!N5</f>
        <v>296697</v>
      </c>
      <c r="O5" s="11">
        <f>'P一般'!O5+'B一般'!O5</f>
        <v>0</v>
      </c>
      <c r="P5" s="18">
        <f>'P一般'!P5+'B一般'!P5</f>
        <v>0</v>
      </c>
      <c r="Q5" s="26">
        <f>SUM(K5:P5)</f>
        <v>12992127</v>
      </c>
      <c r="R5" s="22">
        <f>J5+Q5</f>
        <v>38090808</v>
      </c>
      <c r="S5" s="5"/>
    </row>
    <row r="6" spans="1:19" s="6" customFormat="1" ht="16.5" customHeight="1" thickBot="1">
      <c r="A6" s="162"/>
      <c r="B6" s="116" t="s">
        <v>18</v>
      </c>
      <c r="C6" s="116" t="s">
        <v>3</v>
      </c>
      <c r="D6" s="17">
        <f>IF(OR(D4=0,D5=0)," ",(D5/D4)*1000)</f>
        <v>54310.069987649236</v>
      </c>
      <c r="E6" s="12">
        <f aca="true" t="shared" si="0" ref="E6:R6">IF(OR(E4=0,E5=0)," ",(E5/E4)*1000)</f>
        <v>56935.49890237336</v>
      </c>
      <c r="F6" s="12">
        <f t="shared" si="0"/>
        <v>65921.09786843914</v>
      </c>
      <c r="G6" s="12">
        <f t="shared" si="0"/>
        <v>66040.26539498237</v>
      </c>
      <c r="H6" s="12">
        <f t="shared" si="0"/>
        <v>67726.71416551148</v>
      </c>
      <c r="I6" s="19">
        <f t="shared" si="0"/>
        <v>69927.24333063865</v>
      </c>
      <c r="J6" s="27">
        <f t="shared" si="0"/>
        <v>62855.28500484587</v>
      </c>
      <c r="K6" s="23">
        <f t="shared" si="0"/>
        <v>74029.98148055458</v>
      </c>
      <c r="L6" s="12">
        <f t="shared" si="0"/>
        <v>68896.96545042473</v>
      </c>
      <c r="M6" s="12">
        <f t="shared" si="0"/>
        <v>57820.313774095695</v>
      </c>
      <c r="N6" s="12">
        <f t="shared" si="0"/>
        <v>60649.4276369583</v>
      </c>
      <c r="O6" s="12" t="str">
        <f t="shared" si="0"/>
        <v> </v>
      </c>
      <c r="P6" s="19" t="str">
        <f t="shared" si="0"/>
        <v> </v>
      </c>
      <c r="Q6" s="27">
        <f t="shared" si="0"/>
        <v>67982.09940819733</v>
      </c>
      <c r="R6" s="23">
        <f t="shared" si="0"/>
        <v>64514.76575996747</v>
      </c>
      <c r="S6" s="5"/>
    </row>
    <row r="7" spans="1:19" s="6" customFormat="1" ht="16.5" customHeight="1">
      <c r="A7" s="160" t="s">
        <v>19</v>
      </c>
      <c r="B7" s="115" t="s">
        <v>9</v>
      </c>
      <c r="C7" s="115" t="s">
        <v>1</v>
      </c>
      <c r="D7" s="15">
        <f>'P一般'!D7+'B一般'!D7</f>
        <v>64869</v>
      </c>
      <c r="E7" s="11">
        <f>'P一般'!E7+'B一般'!E7</f>
        <v>9252</v>
      </c>
      <c r="F7" s="11">
        <f>'P一般'!F7+'B一般'!F7</f>
        <v>124336</v>
      </c>
      <c r="G7" s="11">
        <f>'P一般'!G7+'B一般'!G7</f>
        <v>0</v>
      </c>
      <c r="H7" s="11">
        <f>'P一般'!H7+'B一般'!H7</f>
        <v>0</v>
      </c>
      <c r="I7" s="18">
        <f>'P一般'!I7+'B一般'!I7</f>
        <v>0</v>
      </c>
      <c r="J7" s="30">
        <f>SUM(D7:I7)</f>
        <v>198457</v>
      </c>
      <c r="K7" s="22">
        <f>'P一般'!K7+'B一般'!K7</f>
        <v>0</v>
      </c>
      <c r="L7" s="11">
        <f>'P一般'!L7+'B一般'!L7</f>
        <v>38865</v>
      </c>
      <c r="M7" s="11">
        <f>'P一般'!M7+'B一般'!M7</f>
        <v>56720</v>
      </c>
      <c r="N7" s="11">
        <f>'P一般'!N7+'B一般'!N7</f>
        <v>40167</v>
      </c>
      <c r="O7" s="11">
        <f>'P一般'!O7+'B一般'!O7</f>
        <v>0</v>
      </c>
      <c r="P7" s="18">
        <f>'P一般'!P7+'B一般'!P7</f>
        <v>0</v>
      </c>
      <c r="Q7" s="30">
        <f>SUM(K7:P7)</f>
        <v>135752</v>
      </c>
      <c r="R7" s="22">
        <f>J7+Q7</f>
        <v>334209</v>
      </c>
      <c r="S7" s="5"/>
    </row>
    <row r="8" spans="1:19" s="6" customFormat="1" ht="16.5" customHeight="1">
      <c r="A8" s="161"/>
      <c r="B8" s="115" t="s">
        <v>10</v>
      </c>
      <c r="C8" s="115" t="s">
        <v>2</v>
      </c>
      <c r="D8" s="16">
        <f>'P一般'!D8+'B一般'!D8</f>
        <v>3443728</v>
      </c>
      <c r="E8" s="11">
        <f>'P一般'!E8+'B一般'!E8</f>
        <v>504442</v>
      </c>
      <c r="F8" s="11">
        <f>'P一般'!F8+'B一般'!F8</f>
        <v>7763674</v>
      </c>
      <c r="G8" s="11">
        <f>'P一般'!G8+'B一般'!G8</f>
        <v>0</v>
      </c>
      <c r="H8" s="11">
        <f>'P一般'!H8+'B一般'!H8</f>
        <v>0</v>
      </c>
      <c r="I8" s="18">
        <f>'P一般'!I8+'B一般'!I8</f>
        <v>0</v>
      </c>
      <c r="J8" s="26">
        <f>SUM(D8:I8)</f>
        <v>11711844</v>
      </c>
      <c r="K8" s="22">
        <f>'P一般'!K8+'B一般'!K8</f>
        <v>0</v>
      </c>
      <c r="L8" s="11">
        <f>'P一般'!L8+'B一般'!L8</f>
        <v>2543219</v>
      </c>
      <c r="M8" s="11">
        <f>'P一般'!M8+'B一般'!M8</f>
        <v>3416051</v>
      </c>
      <c r="N8" s="11">
        <f>'P一般'!N8+'B一般'!N8</f>
        <v>2043051</v>
      </c>
      <c r="O8" s="11">
        <f>'P一般'!O8+'B一般'!O8</f>
        <v>0</v>
      </c>
      <c r="P8" s="18">
        <f>'P一般'!P8+'B一般'!P8</f>
        <v>0</v>
      </c>
      <c r="Q8" s="26">
        <f>SUM(K8:P8)</f>
        <v>8002321</v>
      </c>
      <c r="R8" s="22">
        <f>J8+Q8</f>
        <v>19714165</v>
      </c>
      <c r="S8" s="5"/>
    </row>
    <row r="9" spans="1:19" s="6" customFormat="1" ht="16.5" customHeight="1" thickBot="1">
      <c r="A9" s="162"/>
      <c r="B9" s="116" t="s">
        <v>18</v>
      </c>
      <c r="C9" s="116" t="s">
        <v>3</v>
      </c>
      <c r="D9" s="17">
        <f>IF(OR(D7=0,D8=0)," ",(D8/D7)*1000)</f>
        <v>53087.42234349227</v>
      </c>
      <c r="E9" s="12">
        <f aca="true" t="shared" si="1" ref="E9:R9">IF(OR(E7=0,E8=0)," ",(E8/E7)*1000)</f>
        <v>54522.48162559447</v>
      </c>
      <c r="F9" s="12">
        <f t="shared" si="1"/>
        <v>62441.07901171021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59014.51699864455</v>
      </c>
      <c r="K9" s="23" t="str">
        <f t="shared" si="1"/>
        <v> </v>
      </c>
      <c r="L9" s="12">
        <f t="shared" si="1"/>
        <v>65437.25717226296</v>
      </c>
      <c r="M9" s="12">
        <f t="shared" si="1"/>
        <v>60226.56911142454</v>
      </c>
      <c r="N9" s="12">
        <f t="shared" si="1"/>
        <v>50863.918141758164</v>
      </c>
      <c r="O9" s="12" t="str">
        <f t="shared" si="1"/>
        <v> </v>
      </c>
      <c r="P9" s="19" t="str">
        <f t="shared" si="1"/>
        <v> </v>
      </c>
      <c r="Q9" s="27">
        <f t="shared" si="1"/>
        <v>58948.08916259061</v>
      </c>
      <c r="R9" s="23">
        <f t="shared" si="1"/>
        <v>58987.534746221674</v>
      </c>
      <c r="S9" s="5"/>
    </row>
    <row r="10" spans="1:19" s="6" customFormat="1" ht="16.5" customHeight="1">
      <c r="A10" s="160" t="s">
        <v>39</v>
      </c>
      <c r="B10" s="115" t="s">
        <v>9</v>
      </c>
      <c r="C10" s="115" t="s">
        <v>1</v>
      </c>
      <c r="D10" s="15">
        <f>'P一般'!D10+'B一般'!D10</f>
        <v>75722</v>
      </c>
      <c r="E10" s="11">
        <f>'P一般'!E10+'B一般'!E10</f>
        <v>38163</v>
      </c>
      <c r="F10" s="11">
        <f>'P一般'!F10+'B一般'!F10</f>
        <v>35304</v>
      </c>
      <c r="G10" s="11">
        <f>'P一般'!G10+'B一般'!G10</f>
        <v>84202</v>
      </c>
      <c r="H10" s="11">
        <f>'P一般'!H10+'B一般'!H10</f>
        <v>37055</v>
      </c>
      <c r="I10" s="18">
        <f>'P一般'!I10+'B一般'!I10</f>
        <v>5001</v>
      </c>
      <c r="J10" s="30">
        <f>SUM(D10:I10)</f>
        <v>275447</v>
      </c>
      <c r="K10" s="22">
        <f>'P一般'!K10+'B一般'!K10</f>
        <v>84128</v>
      </c>
      <c r="L10" s="11">
        <f>'P一般'!L10+'B一般'!L10</f>
        <v>66001</v>
      </c>
      <c r="M10" s="11">
        <f>'P一般'!M10+'B一般'!M10</f>
        <v>2335</v>
      </c>
      <c r="N10" s="11">
        <f>'P一般'!N10+'B一般'!N10</f>
        <v>7675</v>
      </c>
      <c r="O10" s="11">
        <f>'P一般'!O10+'B一般'!O10</f>
        <v>0</v>
      </c>
      <c r="P10" s="18">
        <f>'P一般'!P10+'B一般'!P10</f>
        <v>0</v>
      </c>
      <c r="Q10" s="30">
        <f>SUM(K10:P10)</f>
        <v>160139</v>
      </c>
      <c r="R10" s="22">
        <f>J10+Q10</f>
        <v>435586</v>
      </c>
      <c r="S10" s="5"/>
    </row>
    <row r="11" spans="1:19" s="6" customFormat="1" ht="16.5" customHeight="1">
      <c r="A11" s="161"/>
      <c r="B11" s="115" t="s">
        <v>10</v>
      </c>
      <c r="C11" s="115" t="s">
        <v>2</v>
      </c>
      <c r="D11" s="16">
        <f>'P一般'!D11+'B一般'!D11</f>
        <v>4107998</v>
      </c>
      <c r="E11" s="11">
        <f>'P一般'!E11+'B一般'!E11</f>
        <v>2106830</v>
      </c>
      <c r="F11" s="11">
        <f>'P一般'!F11+'B一般'!F11</f>
        <v>1984672</v>
      </c>
      <c r="G11" s="11">
        <f>'P一般'!G11+'B一般'!G11</f>
        <v>5469687</v>
      </c>
      <c r="H11" s="11">
        <f>'P一般'!H11+'B一般'!H11</f>
        <v>2478961</v>
      </c>
      <c r="I11" s="18">
        <f>'P一般'!I11+'B一般'!I11</f>
        <v>372315</v>
      </c>
      <c r="J11" s="26">
        <f>SUM(D11:I11)</f>
        <v>16520463</v>
      </c>
      <c r="K11" s="22">
        <f>'P一般'!K11+'B一般'!K11</f>
        <v>6209174</v>
      </c>
      <c r="L11" s="11">
        <f>'P一般'!L11+'B一般'!L11</f>
        <v>4995918</v>
      </c>
      <c r="M11" s="11">
        <f>'P一般'!M11+'B一般'!M11</f>
        <v>152831</v>
      </c>
      <c r="N11" s="11">
        <f>'P一般'!N11+'B一般'!N11</f>
        <v>432072</v>
      </c>
      <c r="O11" s="11">
        <f>'P一般'!O11+'B一般'!O11</f>
        <v>0</v>
      </c>
      <c r="P11" s="18">
        <f>'P一般'!P11+'B一般'!P11</f>
        <v>0</v>
      </c>
      <c r="Q11" s="26">
        <f>SUM(K11:P11)</f>
        <v>11789995</v>
      </c>
      <c r="R11" s="22">
        <f>J11+Q11</f>
        <v>28310458</v>
      </c>
      <c r="S11" s="5"/>
    </row>
    <row r="12" spans="1:19" s="6" customFormat="1" ht="16.5" customHeight="1" thickBot="1">
      <c r="A12" s="162"/>
      <c r="B12" s="116" t="s">
        <v>18</v>
      </c>
      <c r="C12" s="116" t="s">
        <v>3</v>
      </c>
      <c r="D12" s="17">
        <f>IF(OR(D10=0,D11=0)," ",(D11/D10)*1000)</f>
        <v>54251.04989302977</v>
      </c>
      <c r="E12" s="12">
        <f aca="true" t="shared" si="2" ref="E12:R12">IF(OR(E10=0,E11=0)," ",(E11/E10)*1000)</f>
        <v>55206.089668003035</v>
      </c>
      <c r="F12" s="12">
        <f t="shared" si="2"/>
        <v>56216.632676183995</v>
      </c>
      <c r="G12" s="12">
        <f t="shared" si="2"/>
        <v>64959.11023491128</v>
      </c>
      <c r="H12" s="12">
        <f t="shared" si="2"/>
        <v>66899.50074214007</v>
      </c>
      <c r="I12" s="19">
        <f t="shared" si="2"/>
        <v>74448.11037792443</v>
      </c>
      <c r="J12" s="27">
        <f t="shared" si="2"/>
        <v>59976.9211499853</v>
      </c>
      <c r="K12" s="23">
        <f t="shared" si="2"/>
        <v>73806.27139596806</v>
      </c>
      <c r="L12" s="12">
        <f t="shared" si="2"/>
        <v>75694.58038514569</v>
      </c>
      <c r="M12" s="12">
        <f t="shared" si="2"/>
        <v>65452.24839400429</v>
      </c>
      <c r="N12" s="12">
        <f t="shared" si="2"/>
        <v>56296.02605863192</v>
      </c>
      <c r="O12" s="12" t="str">
        <f t="shared" si="2"/>
        <v> </v>
      </c>
      <c r="P12" s="19" t="str">
        <f t="shared" si="2"/>
        <v> </v>
      </c>
      <c r="Q12" s="27">
        <f t="shared" si="2"/>
        <v>73623.5083271408</v>
      </c>
      <c r="R12" s="23">
        <f t="shared" si="2"/>
        <v>64993.95756521101</v>
      </c>
      <c r="S12" s="5"/>
    </row>
    <row r="13" spans="1:19" s="6" customFormat="1" ht="16.5" customHeight="1">
      <c r="A13" s="160" t="s">
        <v>22</v>
      </c>
      <c r="B13" s="115" t="s">
        <v>9</v>
      </c>
      <c r="C13" s="115" t="s">
        <v>1</v>
      </c>
      <c r="D13" s="15">
        <f>'P一般'!D13+'B一般'!D13</f>
        <v>57120</v>
      </c>
      <c r="E13" s="11">
        <f>'P一般'!E13+'B一般'!E13</f>
        <v>90496</v>
      </c>
      <c r="F13" s="11">
        <f>'P一般'!F13+'B一般'!F13</f>
        <v>6000</v>
      </c>
      <c r="G13" s="11">
        <f>'P一般'!G13+'B一般'!G13</f>
        <v>7554</v>
      </c>
      <c r="H13" s="11">
        <f>'P一般'!H13+'B一般'!H13</f>
        <v>87560</v>
      </c>
      <c r="I13" s="18">
        <f>'P一般'!I13+'B一般'!I13</f>
        <v>97973</v>
      </c>
      <c r="J13" s="30">
        <f>SUM(D13:I13)</f>
        <v>346703</v>
      </c>
      <c r="K13" s="22">
        <f>'P一般'!K13+'B一般'!K13</f>
        <v>38618</v>
      </c>
      <c r="L13" s="11">
        <f>'P一般'!L13+'B一般'!L13</f>
        <v>168003</v>
      </c>
      <c r="M13" s="11">
        <f>'P一般'!M13+'B一般'!M13</f>
        <v>102411</v>
      </c>
      <c r="N13" s="11">
        <f>'P一般'!N13+'B一般'!N13</f>
        <v>70810</v>
      </c>
      <c r="O13" s="11">
        <f>'P一般'!O13+'B一般'!O13</f>
        <v>0</v>
      </c>
      <c r="P13" s="18">
        <f>'P一般'!P13+'B一般'!P13</f>
        <v>0</v>
      </c>
      <c r="Q13" s="30">
        <f>SUM(K13:P13)</f>
        <v>379842</v>
      </c>
      <c r="R13" s="22">
        <f>J13+Q13</f>
        <v>726545</v>
      </c>
      <c r="S13" s="5"/>
    </row>
    <row r="14" spans="1:19" s="6" customFormat="1" ht="16.5" customHeight="1">
      <c r="A14" s="161"/>
      <c r="B14" s="115" t="s">
        <v>10</v>
      </c>
      <c r="C14" s="115" t="s">
        <v>2</v>
      </c>
      <c r="D14" s="16">
        <f>'P一般'!D14+'B一般'!D14</f>
        <v>3117188</v>
      </c>
      <c r="E14" s="11">
        <f>'P一般'!E14+'B一般'!E14</f>
        <v>5237254</v>
      </c>
      <c r="F14" s="11">
        <f>'P一般'!F14+'B一般'!F14</f>
        <v>353270</v>
      </c>
      <c r="G14" s="11">
        <f>'P一般'!G14+'B一般'!G14</f>
        <v>470974</v>
      </c>
      <c r="H14" s="11">
        <f>'P一般'!H14+'B一般'!H14</f>
        <v>5889982</v>
      </c>
      <c r="I14" s="18">
        <f>'P一般'!I14+'B一般'!I14</f>
        <v>6926212</v>
      </c>
      <c r="J14" s="26">
        <f>SUM(D14:I14)</f>
        <v>21994880</v>
      </c>
      <c r="K14" s="22">
        <f>'P一般'!K14+'B一般'!K14</f>
        <v>2900437</v>
      </c>
      <c r="L14" s="11">
        <f>'P一般'!L14+'B一般'!L14</f>
        <v>12234903</v>
      </c>
      <c r="M14" s="11">
        <f>'P一般'!M14+'B一般'!M14</f>
        <v>6023946</v>
      </c>
      <c r="N14" s="11">
        <f>'P一般'!N14+'B一般'!N14</f>
        <v>4072649</v>
      </c>
      <c r="O14" s="11">
        <f>'P一般'!O14+'B一般'!O14</f>
        <v>0</v>
      </c>
      <c r="P14" s="18">
        <f>'P一般'!P14+'B一般'!P14</f>
        <v>0</v>
      </c>
      <c r="Q14" s="26">
        <f>SUM(K14:P14)</f>
        <v>25231935</v>
      </c>
      <c r="R14" s="22">
        <f>J14+Q14</f>
        <v>47226815</v>
      </c>
      <c r="S14" s="5"/>
    </row>
    <row r="15" spans="1:19" s="6" customFormat="1" ht="16.5" customHeight="1" thickBot="1">
      <c r="A15" s="162"/>
      <c r="B15" s="116" t="s">
        <v>18</v>
      </c>
      <c r="C15" s="116" t="s">
        <v>3</v>
      </c>
      <c r="D15" s="17">
        <f>IF(OR(D13=0,D14=0)," ",(D14/D13)*1000)</f>
        <v>54572.61904761905</v>
      </c>
      <c r="E15" s="12">
        <f aca="true" t="shared" si="3" ref="E15:R15">IF(OR(E13=0,E14=0)," ",(E14/E13)*1000)</f>
        <v>57872.767857142855</v>
      </c>
      <c r="F15" s="12">
        <f t="shared" si="3"/>
        <v>58878.33333333333</v>
      </c>
      <c r="G15" s="12">
        <f t="shared" si="3"/>
        <v>62347.63039449298</v>
      </c>
      <c r="H15" s="12">
        <f t="shared" si="3"/>
        <v>67267.95340338054</v>
      </c>
      <c r="I15" s="19">
        <f t="shared" si="3"/>
        <v>70695.10987721107</v>
      </c>
      <c r="J15" s="27">
        <f t="shared" si="3"/>
        <v>63440.12021816944</v>
      </c>
      <c r="K15" s="23">
        <f t="shared" si="3"/>
        <v>75105.83147754933</v>
      </c>
      <c r="L15" s="12">
        <f t="shared" si="3"/>
        <v>72825.50311601578</v>
      </c>
      <c r="M15" s="12">
        <f t="shared" si="3"/>
        <v>58821.27896417377</v>
      </c>
      <c r="N15" s="12">
        <f t="shared" si="3"/>
        <v>57515.16734924446</v>
      </c>
      <c r="O15" s="12" t="str">
        <f t="shared" si="3"/>
        <v> </v>
      </c>
      <c r="P15" s="19" t="str">
        <f t="shared" si="3"/>
        <v> </v>
      </c>
      <c r="Q15" s="27">
        <f t="shared" si="3"/>
        <v>66427.4487813354</v>
      </c>
      <c r="R15" s="23">
        <f t="shared" si="3"/>
        <v>65001.91316436009</v>
      </c>
      <c r="S15" s="5"/>
    </row>
    <row r="16" spans="1:19" s="6" customFormat="1" ht="16.5" customHeight="1">
      <c r="A16" s="160" t="s">
        <v>20</v>
      </c>
      <c r="B16" s="115" t="s">
        <v>9</v>
      </c>
      <c r="C16" s="115" t="s">
        <v>1</v>
      </c>
      <c r="D16" s="15">
        <f>'P一般'!D16+'B一般'!D16</f>
        <v>9724</v>
      </c>
      <c r="E16" s="11">
        <f>'P一般'!E16+'B一般'!E16</f>
        <v>0</v>
      </c>
      <c r="F16" s="11">
        <f>'P一般'!F16+'B一般'!F16</f>
        <v>0</v>
      </c>
      <c r="G16" s="11">
        <f>'P一般'!G16+'B一般'!G16</f>
        <v>51164</v>
      </c>
      <c r="H16" s="11">
        <f>'P一般'!H16+'B一般'!H16</f>
        <v>108087</v>
      </c>
      <c r="I16" s="18">
        <f>'P一般'!I16+'B一般'!I16</f>
        <v>40168</v>
      </c>
      <c r="J16" s="30">
        <f>SUM(D16:I16)</f>
        <v>209143</v>
      </c>
      <c r="K16" s="22">
        <f>'P一般'!K16+'B一般'!K16</f>
        <v>5414</v>
      </c>
      <c r="L16" s="11">
        <f>'P一般'!L16+'B一般'!L16</f>
        <v>5599</v>
      </c>
      <c r="M16" s="11">
        <f>'P一般'!M16+'B一般'!M16</f>
        <v>41618</v>
      </c>
      <c r="N16" s="11">
        <f>'P一般'!N16+'B一般'!N16</f>
        <v>22711</v>
      </c>
      <c r="O16" s="11">
        <f>'P一般'!O16+'B一般'!O16</f>
        <v>0</v>
      </c>
      <c r="P16" s="18">
        <f>'P一般'!P16+'B一般'!P16</f>
        <v>0</v>
      </c>
      <c r="Q16" s="30">
        <f>SUM(K16:P16)</f>
        <v>75342</v>
      </c>
      <c r="R16" s="22">
        <f>J16+Q16</f>
        <v>284485</v>
      </c>
      <c r="S16" s="5"/>
    </row>
    <row r="17" spans="1:19" s="6" customFormat="1" ht="16.5" customHeight="1">
      <c r="A17" s="161"/>
      <c r="B17" s="115" t="s">
        <v>10</v>
      </c>
      <c r="C17" s="115" t="s">
        <v>2</v>
      </c>
      <c r="D17" s="16">
        <f>'P一般'!D17+'B一般'!D17</f>
        <v>539570</v>
      </c>
      <c r="E17" s="11">
        <f>'P一般'!E17+'B一般'!E17</f>
        <v>0</v>
      </c>
      <c r="F17" s="11">
        <f>'P一般'!F17+'B一般'!F17</f>
        <v>0</v>
      </c>
      <c r="G17" s="11">
        <f>'P一般'!G17+'B一般'!G17</f>
        <v>3277242</v>
      </c>
      <c r="H17" s="11">
        <f>'P一般'!H17+'B一般'!H17</f>
        <v>7516860</v>
      </c>
      <c r="I17" s="18">
        <f>'P一般'!I17+'B一般'!I17</f>
        <v>2879604</v>
      </c>
      <c r="J17" s="26">
        <f>SUM(D17:I17)</f>
        <v>14213276</v>
      </c>
      <c r="K17" s="22">
        <f>'P一般'!K17+'B一般'!K17</f>
        <v>391375</v>
      </c>
      <c r="L17" s="11">
        <f>'P一般'!L17+'B一般'!L17</f>
        <v>393599</v>
      </c>
      <c r="M17" s="11">
        <f>'P一般'!M17+'B一般'!M17</f>
        <v>2483383</v>
      </c>
      <c r="N17" s="11">
        <f>'P一般'!N17+'B一般'!N17</f>
        <v>1129178</v>
      </c>
      <c r="O17" s="11">
        <f>'P一般'!O17+'B一般'!O17</f>
        <v>0</v>
      </c>
      <c r="P17" s="18">
        <f>'P一般'!P17+'B一般'!P17</f>
        <v>0</v>
      </c>
      <c r="Q17" s="26">
        <f>SUM(K17:P17)</f>
        <v>4397535</v>
      </c>
      <c r="R17" s="22">
        <f>J17+Q17</f>
        <v>18610811</v>
      </c>
      <c r="S17" s="5"/>
    </row>
    <row r="18" spans="1:19" s="6" customFormat="1" ht="16.5" customHeight="1" thickBot="1">
      <c r="A18" s="162"/>
      <c r="B18" s="116" t="s">
        <v>18</v>
      </c>
      <c r="C18" s="116" t="s">
        <v>3</v>
      </c>
      <c r="D18" s="17">
        <f>IF(OR(D16=0,D17=0)," ",(D17/D16)*1000)</f>
        <v>55488.48210612916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>
        <f t="shared" si="4"/>
        <v>64053.67054960519</v>
      </c>
      <c r="H18" s="12">
        <f t="shared" si="4"/>
        <v>69544.53357017958</v>
      </c>
      <c r="I18" s="19">
        <f t="shared" si="4"/>
        <v>71689.00617406891</v>
      </c>
      <c r="J18" s="27">
        <f t="shared" si="4"/>
        <v>67959.60658496819</v>
      </c>
      <c r="K18" s="23">
        <f t="shared" si="4"/>
        <v>72289.43479867012</v>
      </c>
      <c r="L18" s="12">
        <f t="shared" si="4"/>
        <v>70298.08894445436</v>
      </c>
      <c r="M18" s="12">
        <f t="shared" si="4"/>
        <v>59670.88759671296</v>
      </c>
      <c r="N18" s="12">
        <f t="shared" si="4"/>
        <v>49719.43111267668</v>
      </c>
      <c r="O18" s="12" t="str">
        <f t="shared" si="4"/>
        <v> </v>
      </c>
      <c r="P18" s="19" t="str">
        <f t="shared" si="4"/>
        <v> </v>
      </c>
      <c r="Q18" s="27">
        <f t="shared" si="4"/>
        <v>58367.643545432824</v>
      </c>
      <c r="R18" s="23">
        <f t="shared" si="4"/>
        <v>65419.305060020735</v>
      </c>
      <c r="S18" s="5"/>
    </row>
    <row r="19" spans="1:19" s="6" customFormat="1" ht="16.5" customHeight="1">
      <c r="A19" s="160" t="s">
        <v>38</v>
      </c>
      <c r="B19" s="115" t="s">
        <v>9</v>
      </c>
      <c r="C19" s="115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0">
        <f>SUM(D19:I19)</f>
        <v>0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1"/>
      <c r="B20" s="115" t="s">
        <v>10</v>
      </c>
      <c r="C20" s="115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2"/>
      <c r="B21" s="116" t="s">
        <v>18</v>
      </c>
      <c r="C21" s="116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0" t="s">
        <v>21</v>
      </c>
      <c r="B22" s="115" t="s">
        <v>9</v>
      </c>
      <c r="C22" s="115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46087</v>
      </c>
      <c r="G22" s="11">
        <f>'P一般'!G22+'B一般'!G22</f>
        <v>397</v>
      </c>
      <c r="H22" s="11">
        <f>'P一般'!H22+'B一般'!H22</f>
        <v>0</v>
      </c>
      <c r="I22" s="18">
        <f>'P一般'!I22+'B一般'!I22</f>
        <v>0</v>
      </c>
      <c r="J22" s="30">
        <f>SUM(D22:I22)</f>
        <v>46484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46484</v>
      </c>
      <c r="S22" s="5"/>
    </row>
    <row r="23" spans="1:19" s="6" customFormat="1" ht="16.5" customHeight="1">
      <c r="A23" s="161"/>
      <c r="B23" s="115" t="s">
        <v>10</v>
      </c>
      <c r="C23" s="115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3015068</v>
      </c>
      <c r="G23" s="11">
        <f>'P一般'!G23+'B一般'!G23</f>
        <v>25005</v>
      </c>
      <c r="H23" s="11">
        <f>'P一般'!H23+'B一般'!H23</f>
        <v>0</v>
      </c>
      <c r="I23" s="18">
        <f>'P一般'!I23+'B一般'!I23</f>
        <v>0</v>
      </c>
      <c r="J23" s="26">
        <f>SUM(D23:I23)</f>
        <v>3040073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3040073</v>
      </c>
      <c r="S23" s="5"/>
    </row>
    <row r="24" spans="1:19" s="6" customFormat="1" ht="16.5" customHeight="1" thickBot="1">
      <c r="A24" s="162"/>
      <c r="B24" s="116" t="s">
        <v>18</v>
      </c>
      <c r="C24" s="116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>
        <f t="shared" si="6"/>
        <v>65421.22507431597</v>
      </c>
      <c r="G24" s="12">
        <f t="shared" si="6"/>
        <v>62984.88664987405</v>
      </c>
      <c r="H24" s="12" t="str">
        <f t="shared" si="6"/>
        <v> </v>
      </c>
      <c r="I24" s="19" t="str">
        <f t="shared" si="6"/>
        <v> </v>
      </c>
      <c r="J24" s="27">
        <f t="shared" si="6"/>
        <v>65400.41734790465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>
        <f t="shared" si="6"/>
        <v>65400.41734790465</v>
      </c>
      <c r="S24" s="5"/>
    </row>
    <row r="25" spans="1:19" s="6" customFormat="1" ht="16.5" customHeight="1">
      <c r="A25" s="160" t="s">
        <v>46</v>
      </c>
      <c r="B25" s="115" t="s">
        <v>9</v>
      </c>
      <c r="C25" s="115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1"/>
      <c r="B26" s="115" t="s">
        <v>10</v>
      </c>
      <c r="C26" s="115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2"/>
      <c r="B27" s="116" t="s">
        <v>18</v>
      </c>
      <c r="C27" s="116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0" t="s">
        <v>49</v>
      </c>
      <c r="B28" s="115" t="s">
        <v>9</v>
      </c>
      <c r="C28" s="115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1"/>
      <c r="B29" s="115" t="s">
        <v>10</v>
      </c>
      <c r="C29" s="115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2"/>
      <c r="B30" s="116" t="s">
        <v>18</v>
      </c>
      <c r="C30" s="116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0" t="s">
        <v>48</v>
      </c>
      <c r="B31" s="115" t="s">
        <v>9</v>
      </c>
      <c r="C31" s="115" t="s">
        <v>1</v>
      </c>
      <c r="D31" s="15">
        <f>'P一般'!D31+'B一般'!D31</f>
        <v>726878</v>
      </c>
      <c r="E31" s="11">
        <f>'P一般'!E31+'B一般'!E31</f>
        <v>494288</v>
      </c>
      <c r="F31" s="11">
        <f>'P一般'!F31+'B一般'!F31</f>
        <v>467978</v>
      </c>
      <c r="G31" s="11">
        <f>'P一般'!G31+'B一般'!G31</f>
        <v>460280</v>
      </c>
      <c r="H31" s="11">
        <f>'P一般'!H31+'B一般'!H31</f>
        <v>461668</v>
      </c>
      <c r="I31" s="18">
        <f>'P一般'!I31+'B一般'!I31</f>
        <v>614112</v>
      </c>
      <c r="J31" s="30">
        <f>SUM(D31:I31)</f>
        <v>3225204</v>
      </c>
      <c r="K31" s="22">
        <f>'P一般'!K31+'B一般'!K31</f>
        <v>577879</v>
      </c>
      <c r="L31" s="11">
        <f>'P一般'!L31+'B一般'!L31</f>
        <v>494986</v>
      </c>
      <c r="M31" s="11">
        <f>'P一般'!M31+'B一般'!M31</f>
        <v>681016</v>
      </c>
      <c r="N31" s="11">
        <f>'P一般'!N31+'B一般'!N31</f>
        <v>874153</v>
      </c>
      <c r="O31" s="11">
        <f>'P一般'!O31+'B一般'!O31</f>
        <v>0</v>
      </c>
      <c r="P31" s="18">
        <f>'P一般'!P31+'B一般'!P31</f>
        <v>0</v>
      </c>
      <c r="Q31" s="30">
        <f>SUM(K31:P31)</f>
        <v>2628034</v>
      </c>
      <c r="R31" s="22">
        <f>J31+Q31</f>
        <v>5853238</v>
      </c>
      <c r="S31" s="5"/>
    </row>
    <row r="32" spans="1:19" s="6" customFormat="1" ht="16.5" customHeight="1">
      <c r="A32" s="161"/>
      <c r="B32" s="115" t="s">
        <v>10</v>
      </c>
      <c r="C32" s="115" t="s">
        <v>2</v>
      </c>
      <c r="D32" s="16">
        <f>'P一般'!D32+'B一般'!D32</f>
        <v>40205061</v>
      </c>
      <c r="E32" s="11">
        <f>'P一般'!E32+'B一般'!E32</f>
        <v>28733537</v>
      </c>
      <c r="F32" s="11">
        <f>'P一般'!F32+'B一般'!F32</f>
        <v>28844404</v>
      </c>
      <c r="G32" s="11">
        <f>'P一般'!G32+'B一般'!G32</f>
        <v>30222327</v>
      </c>
      <c r="H32" s="11">
        <f>'P一般'!H32+'B一般'!H32</f>
        <v>30780435</v>
      </c>
      <c r="I32" s="18">
        <f>'P一般'!I32+'B一般'!I32</f>
        <v>42607323</v>
      </c>
      <c r="J32" s="26">
        <f>SUM(D32:I32)</f>
        <v>201393087</v>
      </c>
      <c r="K32" s="22">
        <f>'P一般'!K32+'B一般'!K32</f>
        <v>42690405</v>
      </c>
      <c r="L32" s="11">
        <f>'P一般'!L32+'B一般'!L32</f>
        <v>34795774</v>
      </c>
      <c r="M32" s="11">
        <f>'P一般'!M32+'B一般'!M32</f>
        <v>41633589</v>
      </c>
      <c r="N32" s="11">
        <f>'P一般'!N32+'B一般'!N32</f>
        <v>46076164</v>
      </c>
      <c r="O32" s="11">
        <f>'P一般'!O32+'B一般'!O32</f>
        <v>0</v>
      </c>
      <c r="P32" s="18">
        <f>'P一般'!P32+'B一般'!P32</f>
        <v>0</v>
      </c>
      <c r="Q32" s="26">
        <f>SUM(K32:P32)</f>
        <v>165195932</v>
      </c>
      <c r="R32" s="22">
        <f>J32+Q32</f>
        <v>366589019</v>
      </c>
      <c r="S32" s="5"/>
    </row>
    <row r="33" spans="1:19" s="6" customFormat="1" ht="16.5" customHeight="1" thickBot="1">
      <c r="A33" s="162"/>
      <c r="B33" s="116" t="s">
        <v>18</v>
      </c>
      <c r="C33" s="116" t="s">
        <v>3</v>
      </c>
      <c r="D33" s="17">
        <f>IF(OR(D31=0,D32=0)," ",(D32/D31)*1000)</f>
        <v>55311.979451847496</v>
      </c>
      <c r="E33" s="12">
        <f aca="true" t="shared" si="9" ref="E33:R33">IF(OR(E31=0,E32=0)," ",(E32/E31)*1000)</f>
        <v>58131.16442236105</v>
      </c>
      <c r="F33" s="12">
        <f t="shared" si="9"/>
        <v>61636.239310394936</v>
      </c>
      <c r="G33" s="12">
        <f t="shared" si="9"/>
        <v>65660.7434605023</v>
      </c>
      <c r="H33" s="12">
        <f t="shared" si="9"/>
        <v>66672.22982749509</v>
      </c>
      <c r="I33" s="19">
        <f t="shared" si="9"/>
        <v>69380.37849773331</v>
      </c>
      <c r="J33" s="27">
        <f t="shared" si="9"/>
        <v>62443.5189215938</v>
      </c>
      <c r="K33" s="23">
        <f t="shared" si="9"/>
        <v>73874.29721446877</v>
      </c>
      <c r="L33" s="12">
        <f t="shared" si="9"/>
        <v>70296.48111259712</v>
      </c>
      <c r="M33" s="12">
        <f t="shared" si="9"/>
        <v>61134.524005309715</v>
      </c>
      <c r="N33" s="12">
        <f t="shared" si="9"/>
        <v>52709.495934922146</v>
      </c>
      <c r="O33" s="12" t="str">
        <f t="shared" si="9"/>
        <v> </v>
      </c>
      <c r="P33" s="19" t="str">
        <f t="shared" si="9"/>
        <v> </v>
      </c>
      <c r="Q33" s="27">
        <f t="shared" si="9"/>
        <v>62859.13043742965</v>
      </c>
      <c r="R33" s="23">
        <f t="shared" si="9"/>
        <v>62630.12353162472</v>
      </c>
      <c r="S33" s="5"/>
    </row>
    <row r="34" spans="1:19" s="6" customFormat="1" ht="16.5" customHeight="1">
      <c r="A34" s="160" t="s">
        <v>50</v>
      </c>
      <c r="B34" s="115" t="s">
        <v>9</v>
      </c>
      <c r="C34" s="115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0</v>
      </c>
      <c r="G34" s="11">
        <f>'P一般'!G34+'B一般'!G34</f>
        <v>0</v>
      </c>
      <c r="H34" s="11">
        <f>'P一般'!H34+'B一般'!H34</f>
        <v>0</v>
      </c>
      <c r="I34" s="18">
        <f>'P一般'!I34+'B一般'!I34</f>
        <v>0</v>
      </c>
      <c r="J34" s="30">
        <f>SUM(D34:I34)</f>
        <v>0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0">
        <f>SUM(K34:P34)</f>
        <v>0</v>
      </c>
      <c r="R34" s="22">
        <f>J34+Q34</f>
        <v>0</v>
      </c>
      <c r="S34" s="5"/>
    </row>
    <row r="35" spans="1:19" s="6" customFormat="1" ht="16.5" customHeight="1">
      <c r="A35" s="161"/>
      <c r="B35" s="115" t="s">
        <v>10</v>
      </c>
      <c r="C35" s="115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0</v>
      </c>
      <c r="G35" s="11">
        <f>'P一般'!G35+'B一般'!G35</f>
        <v>0</v>
      </c>
      <c r="H35" s="11">
        <f>'P一般'!H35+'B一般'!H35</f>
        <v>0</v>
      </c>
      <c r="I35" s="18">
        <f>'P一般'!I35+'B一般'!I35</f>
        <v>0</v>
      </c>
      <c r="J35" s="26">
        <f>SUM(D35:I35)</f>
        <v>0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0</v>
      </c>
      <c r="S35" s="5"/>
    </row>
    <row r="36" spans="1:19" s="6" customFormat="1" ht="16.5" customHeight="1" thickBot="1">
      <c r="A36" s="162"/>
      <c r="B36" s="116" t="s">
        <v>18</v>
      </c>
      <c r="C36" s="116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0" t="s">
        <v>51</v>
      </c>
      <c r="B37" s="117" t="s">
        <v>9</v>
      </c>
      <c r="C37" s="117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1"/>
      <c r="B38" s="115" t="s">
        <v>10</v>
      </c>
      <c r="C38" s="115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2"/>
      <c r="B39" s="116" t="s">
        <v>18</v>
      </c>
      <c r="C39" s="116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0" t="s">
        <v>11</v>
      </c>
      <c r="B40" s="117" t="s">
        <v>9</v>
      </c>
      <c r="C40" s="117" t="s">
        <v>1</v>
      </c>
      <c r="D40" s="15">
        <f>'P一般'!D40+'B一般'!D40</f>
        <v>1439</v>
      </c>
      <c r="E40" s="11">
        <f>'P一般'!E40+'B一般'!E40</f>
        <v>1410</v>
      </c>
      <c r="F40" s="11">
        <f>'P一般'!F40+'B一般'!F40</f>
        <v>611</v>
      </c>
      <c r="G40" s="11">
        <f>'P一般'!G40+'B一般'!G40</f>
        <v>1015</v>
      </c>
      <c r="H40" s="11">
        <f>'P一般'!H40+'B一般'!H40</f>
        <v>1682</v>
      </c>
      <c r="I40" s="18">
        <f>'P一般'!I40+'B一般'!I40</f>
        <v>1886</v>
      </c>
      <c r="J40" s="30">
        <f>SUM(D40:I40)</f>
        <v>8043</v>
      </c>
      <c r="K40" s="22">
        <f>'P一般'!K40+'B一般'!K40</f>
        <v>3478</v>
      </c>
      <c r="L40" s="11">
        <f>'P一般'!L40+'B一般'!L40</f>
        <v>3384</v>
      </c>
      <c r="M40" s="11">
        <f>'P一般'!M40+'B一般'!M40</f>
        <v>3607</v>
      </c>
      <c r="N40" s="11">
        <f>'P一般'!N40+'B一般'!N40</f>
        <v>2458</v>
      </c>
      <c r="O40" s="11">
        <f>'P一般'!O40+'B一般'!O40</f>
        <v>0</v>
      </c>
      <c r="P40" s="18">
        <f>'P一般'!P40+'B一般'!P40</f>
        <v>0</v>
      </c>
      <c r="Q40" s="30">
        <f>SUM(K40:P40)</f>
        <v>12927</v>
      </c>
      <c r="R40" s="22">
        <f>J40+Q40</f>
        <v>20970</v>
      </c>
      <c r="S40" s="5"/>
    </row>
    <row r="41" spans="1:19" s="6" customFormat="1" ht="16.5" customHeight="1">
      <c r="A41" s="161"/>
      <c r="B41" s="115" t="s">
        <v>10</v>
      </c>
      <c r="C41" s="115" t="s">
        <v>2</v>
      </c>
      <c r="D41" s="16">
        <f>'P一般'!D41+'B一般'!D41</f>
        <v>202931</v>
      </c>
      <c r="E41" s="11">
        <f>'P一般'!E41+'B一般'!E41</f>
        <v>193858</v>
      </c>
      <c r="F41" s="11">
        <f>'P一般'!F41+'B一般'!F41</f>
        <v>142882</v>
      </c>
      <c r="G41" s="11">
        <f>'P一般'!G41+'B一般'!G41</f>
        <v>234191</v>
      </c>
      <c r="H41" s="11">
        <f>'P一般'!H41+'B一般'!H41</f>
        <v>301511</v>
      </c>
      <c r="I41" s="18">
        <f>'P一般'!I41+'B一般'!I41</f>
        <v>433726</v>
      </c>
      <c r="J41" s="26">
        <f>SUM(D41:I41)</f>
        <v>1509099</v>
      </c>
      <c r="K41" s="22">
        <f>'P一般'!K41+'B一般'!K41</f>
        <v>720653</v>
      </c>
      <c r="L41" s="11">
        <f>'P一般'!L41+'B一般'!L41</f>
        <v>779359</v>
      </c>
      <c r="M41" s="11">
        <f>'P一般'!M41+'B一般'!M41</f>
        <v>702979</v>
      </c>
      <c r="N41" s="11">
        <f>'P一般'!N41+'B一般'!N41</f>
        <v>432805</v>
      </c>
      <c r="O41" s="11">
        <f>'P一般'!O41+'B一般'!O41</f>
        <v>0</v>
      </c>
      <c r="P41" s="18">
        <f>'P一般'!P41+'B一般'!P41</f>
        <v>0</v>
      </c>
      <c r="Q41" s="26">
        <f>SUM(K41:P41)</f>
        <v>2635796</v>
      </c>
      <c r="R41" s="22">
        <f>J41+Q41</f>
        <v>4144895</v>
      </c>
      <c r="S41" s="5"/>
    </row>
    <row r="42" spans="1:19" s="6" customFormat="1" ht="16.5" customHeight="1" thickBot="1">
      <c r="A42" s="162"/>
      <c r="B42" s="116" t="s">
        <v>18</v>
      </c>
      <c r="C42" s="116" t="s">
        <v>3</v>
      </c>
      <c r="D42" s="17">
        <f>IF(OR(D40=0,D41=0)," ",(D41/D40)*1000)</f>
        <v>141022.23766504516</v>
      </c>
      <c r="E42" s="12">
        <f aca="true" t="shared" si="12" ref="E42:R42">IF(OR(E40=0,E41=0)," ",(E41/E40)*1000)</f>
        <v>137487.94326241134</v>
      </c>
      <c r="F42" s="12">
        <f t="shared" si="12"/>
        <v>233849.4271685761</v>
      </c>
      <c r="G42" s="12">
        <f t="shared" si="12"/>
        <v>230730.04926108374</v>
      </c>
      <c r="H42" s="12">
        <f t="shared" si="12"/>
        <v>179257.43162901307</v>
      </c>
      <c r="I42" s="19">
        <f t="shared" si="12"/>
        <v>229971.3679745493</v>
      </c>
      <c r="J42" s="27">
        <f t="shared" si="12"/>
        <v>187628.8698246923</v>
      </c>
      <c r="K42" s="23">
        <f t="shared" si="12"/>
        <v>207203.27774583094</v>
      </c>
      <c r="L42" s="12">
        <f t="shared" si="12"/>
        <v>230307.03309692672</v>
      </c>
      <c r="M42" s="12">
        <f t="shared" si="12"/>
        <v>194892.9858608262</v>
      </c>
      <c r="N42" s="12">
        <f t="shared" si="12"/>
        <v>176080.146460537</v>
      </c>
      <c r="O42" s="12" t="str">
        <f t="shared" si="12"/>
        <v> </v>
      </c>
      <c r="P42" s="19" t="str">
        <f t="shared" si="12"/>
        <v> </v>
      </c>
      <c r="Q42" s="27">
        <f t="shared" si="12"/>
        <v>203898.50700085095</v>
      </c>
      <c r="R42" s="23">
        <f t="shared" si="12"/>
        <v>197658.3214115403</v>
      </c>
      <c r="S42" s="5"/>
    </row>
    <row r="43" spans="1:19" s="6" customFormat="1" ht="16.5" customHeight="1">
      <c r="A43" s="160" t="s">
        <v>47</v>
      </c>
      <c r="B43" s="117" t="s">
        <v>9</v>
      </c>
      <c r="C43" s="117" t="s">
        <v>1</v>
      </c>
      <c r="D43" s="15">
        <f>'P一般'!D43+'B一般'!D43</f>
        <v>0</v>
      </c>
      <c r="E43" s="11">
        <f>'P一般'!E43+'B一般'!E43</f>
        <v>17</v>
      </c>
      <c r="F43" s="11">
        <f>'P一般'!F43+'B一般'!F43</f>
        <v>0</v>
      </c>
      <c r="G43" s="11">
        <f>'P一般'!G43+'B一般'!G43</f>
        <v>3</v>
      </c>
      <c r="H43" s="11">
        <f>'P一般'!H43+'B一般'!H43</f>
        <v>4</v>
      </c>
      <c r="I43" s="18">
        <f>'P一般'!I43+'B一般'!I43</f>
        <v>4</v>
      </c>
      <c r="J43" s="30">
        <f>SUM(D43:I43)</f>
        <v>28</v>
      </c>
      <c r="K43" s="22">
        <f>'P一般'!K43+'B一般'!K43</f>
        <v>2</v>
      </c>
      <c r="L43" s="11">
        <f>'P一般'!L43+'B一般'!L43</f>
        <v>0</v>
      </c>
      <c r="M43" s="11">
        <f>'P一般'!M43+'B一般'!M43</f>
        <v>6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8</v>
      </c>
      <c r="R43" s="22">
        <f>J43+Q43</f>
        <v>36</v>
      </c>
      <c r="S43" s="5"/>
    </row>
    <row r="44" spans="1:19" s="6" customFormat="1" ht="16.5" customHeight="1">
      <c r="A44" s="161"/>
      <c r="B44" s="115" t="s">
        <v>10</v>
      </c>
      <c r="C44" s="115" t="s">
        <v>2</v>
      </c>
      <c r="D44" s="16">
        <f>'P一般'!D44+'B一般'!D44</f>
        <v>0</v>
      </c>
      <c r="E44" s="11">
        <f>'P一般'!E44+'B一般'!E44</f>
        <v>5738</v>
      </c>
      <c r="F44" s="11">
        <f>'P一般'!F44+'B一般'!F44</f>
        <v>0</v>
      </c>
      <c r="G44" s="11">
        <f>'P一般'!G44+'B一般'!G44</f>
        <v>1511</v>
      </c>
      <c r="H44" s="11">
        <f>'P一般'!H44+'B一般'!H44</f>
        <v>1738</v>
      </c>
      <c r="I44" s="18">
        <f>'P一般'!I44+'B一般'!I44</f>
        <v>1765</v>
      </c>
      <c r="J44" s="26">
        <f>SUM(D44:I44)</f>
        <v>10752</v>
      </c>
      <c r="K44" s="22">
        <f>'P一般'!K44+'B一般'!K44</f>
        <v>874</v>
      </c>
      <c r="L44" s="11">
        <f>'P一般'!L44+'B一般'!L44</f>
        <v>0</v>
      </c>
      <c r="M44" s="11">
        <f>'P一般'!M44+'B一般'!M44</f>
        <v>2451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3325</v>
      </c>
      <c r="R44" s="22">
        <f>J44+Q44</f>
        <v>14077</v>
      </c>
      <c r="S44" s="5"/>
    </row>
    <row r="45" spans="1:19" s="6" customFormat="1" ht="16.5" customHeight="1" thickBot="1">
      <c r="A45" s="162"/>
      <c r="B45" s="116" t="s">
        <v>18</v>
      </c>
      <c r="C45" s="116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337529.41176470584</v>
      </c>
      <c r="F45" s="12" t="str">
        <f t="shared" si="13"/>
        <v> </v>
      </c>
      <c r="G45" s="12">
        <f t="shared" si="13"/>
        <v>503666.6666666667</v>
      </c>
      <c r="H45" s="12">
        <f t="shared" si="13"/>
        <v>434500</v>
      </c>
      <c r="I45" s="19">
        <f t="shared" si="13"/>
        <v>441250</v>
      </c>
      <c r="J45" s="27">
        <f t="shared" si="13"/>
        <v>384000</v>
      </c>
      <c r="K45" s="23">
        <f t="shared" si="13"/>
        <v>437000</v>
      </c>
      <c r="L45" s="12" t="str">
        <f t="shared" si="13"/>
        <v> </v>
      </c>
      <c r="M45" s="12">
        <f t="shared" si="13"/>
        <v>408500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>
        <f t="shared" si="13"/>
        <v>415625</v>
      </c>
      <c r="R45" s="23">
        <f t="shared" si="13"/>
        <v>391027.77777777775</v>
      </c>
      <c r="S45" s="5"/>
    </row>
    <row r="46" spans="1:19" s="6" customFormat="1" ht="16.5" customHeight="1">
      <c r="A46" s="160" t="s">
        <v>12</v>
      </c>
      <c r="B46" s="115" t="s">
        <v>9</v>
      </c>
      <c r="C46" s="115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0</v>
      </c>
      <c r="H46" s="11">
        <f>'P一般'!H46+'B一般'!H46</f>
        <v>16278</v>
      </c>
      <c r="I46" s="18">
        <f>'P一般'!I46+'B一般'!I46</f>
        <v>0</v>
      </c>
      <c r="J46" s="30">
        <f>SUM(D46:I46)</f>
        <v>16278</v>
      </c>
      <c r="K46" s="22">
        <f>'P一般'!K46+'B一般'!K46</f>
        <v>14642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20018</v>
      </c>
      <c r="O46" s="11">
        <f>'P一般'!O46+'B一般'!O46</f>
        <v>0</v>
      </c>
      <c r="P46" s="18">
        <f>'P一般'!P46+'B一般'!P46</f>
        <v>0</v>
      </c>
      <c r="Q46" s="30">
        <f>SUM(K46:P46)</f>
        <v>34660</v>
      </c>
      <c r="R46" s="22">
        <f>J46+Q46</f>
        <v>50938</v>
      </c>
      <c r="S46" s="5"/>
    </row>
    <row r="47" spans="1:19" s="6" customFormat="1" ht="16.5" customHeight="1">
      <c r="A47" s="161"/>
      <c r="B47" s="115" t="s">
        <v>10</v>
      </c>
      <c r="C47" s="115" t="s">
        <v>2</v>
      </c>
      <c r="D47" s="16">
        <f>'P一般'!D47+'B一般'!D47</f>
        <v>0</v>
      </c>
      <c r="E47" s="11">
        <f>'P一般'!E47+'B一般'!E47</f>
        <v>202</v>
      </c>
      <c r="F47" s="11">
        <f>'P一般'!F47+'B一般'!F47</f>
        <v>3855</v>
      </c>
      <c r="G47" s="11">
        <f>'P一般'!G47+'B一般'!G47</f>
        <v>4111</v>
      </c>
      <c r="H47" s="11">
        <f>'P一般'!H47+'B一般'!H47</f>
        <v>1049002</v>
      </c>
      <c r="I47" s="18">
        <f>'P一般'!I47+'B一般'!I47</f>
        <v>5264</v>
      </c>
      <c r="J47" s="26">
        <f>SUM(D47:I47)</f>
        <v>1062434</v>
      </c>
      <c r="K47" s="22">
        <f>'P一般'!K47+'B一般'!K47</f>
        <v>1072994</v>
      </c>
      <c r="L47" s="11">
        <f>'P一般'!L47+'B一般'!L47</f>
        <v>2780</v>
      </c>
      <c r="M47" s="11">
        <f>'P一般'!M47+'B一般'!M47</f>
        <v>3091</v>
      </c>
      <c r="N47" s="11">
        <f>'P一般'!N47+'B一般'!N47</f>
        <v>1118819</v>
      </c>
      <c r="O47" s="11">
        <f>'P一般'!O47+'B一般'!O47</f>
        <v>0</v>
      </c>
      <c r="P47" s="18">
        <f>'P一般'!P47+'B一般'!P47</f>
        <v>0</v>
      </c>
      <c r="Q47" s="26">
        <f>SUM(K47:P47)</f>
        <v>2197684</v>
      </c>
      <c r="R47" s="22">
        <f>J47+Q47</f>
        <v>3260118</v>
      </c>
      <c r="S47" s="5"/>
    </row>
    <row r="48" spans="1:19" s="6" customFormat="1" ht="16.5" customHeight="1" thickBot="1">
      <c r="A48" s="162"/>
      <c r="B48" s="116" t="s">
        <v>18</v>
      </c>
      <c r="C48" s="116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>
        <f t="shared" si="14"/>
        <v>64442.929106769865</v>
      </c>
      <c r="I48" s="19" t="str">
        <f t="shared" si="14"/>
        <v> </v>
      </c>
      <c r="J48" s="27">
        <f t="shared" si="14"/>
        <v>65268.09190318221</v>
      </c>
      <c r="K48" s="23">
        <f t="shared" si="14"/>
        <v>73281.92869826526</v>
      </c>
      <c r="L48" s="12" t="str">
        <f t="shared" si="14"/>
        <v> </v>
      </c>
      <c r="M48" s="12" t="str">
        <f t="shared" si="14"/>
        <v> </v>
      </c>
      <c r="N48" s="12">
        <f t="shared" si="14"/>
        <v>55890.64841642522</v>
      </c>
      <c r="O48" s="12" t="str">
        <f t="shared" si="14"/>
        <v> </v>
      </c>
      <c r="P48" s="19" t="str">
        <f t="shared" si="14"/>
        <v> </v>
      </c>
      <c r="Q48" s="27">
        <f t="shared" si="14"/>
        <v>63406.92440854011</v>
      </c>
      <c r="R48" s="23">
        <f t="shared" si="14"/>
        <v>64001.68832698574</v>
      </c>
      <c r="S48" s="5"/>
    </row>
    <row r="49" spans="1:19" s="6" customFormat="1" ht="16.5" customHeight="1">
      <c r="A49" s="164" t="s">
        <v>4</v>
      </c>
      <c r="B49" s="115" t="s">
        <v>9</v>
      </c>
      <c r="C49" s="115" t="s">
        <v>1</v>
      </c>
      <c r="D49" s="53">
        <f>D4+D7+D10+D13+D16+D19+D22+D25+D28+D31+D34+D40+D43+D46+D37</f>
        <v>996477</v>
      </c>
      <c r="E49" s="54">
        <f aca="true" t="shared" si="15" ref="E49:I50">E4+E7+E10+E13+E16+E19+E22+E25+E28+E31+E34+E40+E43+E46+E37</f>
        <v>730198</v>
      </c>
      <c r="F49" s="14">
        <f t="shared" si="15"/>
        <v>697768</v>
      </c>
      <c r="G49" s="14">
        <f t="shared" si="15"/>
        <v>652845</v>
      </c>
      <c r="H49" s="14">
        <f t="shared" si="15"/>
        <v>877531</v>
      </c>
      <c r="I49" s="21">
        <f t="shared" si="15"/>
        <v>770277</v>
      </c>
      <c r="J49" s="29">
        <f>SUM(D49:I49)</f>
        <v>4725096</v>
      </c>
      <c r="K49" s="25">
        <f aca="true" t="shared" si="16" ref="K49:P50">K4+K7+K10+K13+K16+K19+K22+K25+K28+K31+K34+K40+K43+K46+K37</f>
        <v>764119</v>
      </c>
      <c r="L49" s="14">
        <f t="shared" si="16"/>
        <v>892440</v>
      </c>
      <c r="M49" s="14">
        <f t="shared" si="16"/>
        <v>918372</v>
      </c>
      <c r="N49" s="14">
        <f t="shared" si="16"/>
        <v>1042884</v>
      </c>
      <c r="O49" s="54">
        <f t="shared" si="16"/>
        <v>0</v>
      </c>
      <c r="P49" s="56">
        <f t="shared" si="16"/>
        <v>0</v>
      </c>
      <c r="Q49" s="29">
        <f>SUM(K49:P49)</f>
        <v>3617815</v>
      </c>
      <c r="R49" s="25">
        <f>J49+Q49</f>
        <v>8342911</v>
      </c>
      <c r="S49" s="5"/>
    </row>
    <row r="50" spans="1:19" s="6" customFormat="1" ht="16.5" customHeight="1">
      <c r="A50" s="164"/>
      <c r="B50" s="115" t="s">
        <v>10</v>
      </c>
      <c r="C50" s="115" t="s">
        <v>2</v>
      </c>
      <c r="D50" s="53">
        <f>D5+D8+D11+D14+D17+D20+D23+D26+D29+D32+D35+D41+D44+D47+D38</f>
        <v>54914455</v>
      </c>
      <c r="E50" s="55">
        <f t="shared" si="15"/>
        <v>42280236</v>
      </c>
      <c r="F50" s="13">
        <f t="shared" si="15"/>
        <v>43258280</v>
      </c>
      <c r="G50" s="13">
        <f t="shared" si="15"/>
        <v>42890170</v>
      </c>
      <c r="H50" s="13">
        <f t="shared" si="15"/>
        <v>59206739</v>
      </c>
      <c r="I50" s="20">
        <f t="shared" si="15"/>
        <v>54004709</v>
      </c>
      <c r="J50" s="28">
        <f>SUM(D50:I50)</f>
        <v>296554589</v>
      </c>
      <c r="K50" s="24">
        <f t="shared" si="16"/>
        <v>56944002</v>
      </c>
      <c r="L50" s="13">
        <f t="shared" si="16"/>
        <v>63710179</v>
      </c>
      <c r="M50" s="13">
        <f t="shared" si="16"/>
        <v>56191034</v>
      </c>
      <c r="N50" s="13">
        <f t="shared" si="16"/>
        <v>55601435</v>
      </c>
      <c r="O50" s="57">
        <f t="shared" si="16"/>
        <v>0</v>
      </c>
      <c r="P50" s="58">
        <f t="shared" si="16"/>
        <v>0</v>
      </c>
      <c r="Q50" s="28">
        <f>SUM(K50:P50)</f>
        <v>232446650</v>
      </c>
      <c r="R50" s="24">
        <f>J50+Q50</f>
        <v>529001239</v>
      </c>
      <c r="S50" s="5"/>
    </row>
    <row r="51" spans="1:19" s="6" customFormat="1" ht="16.5" customHeight="1" thickBot="1">
      <c r="A51" s="165"/>
      <c r="B51" s="116" t="s">
        <v>18</v>
      </c>
      <c r="C51" s="116" t="s">
        <v>3</v>
      </c>
      <c r="D51" s="37">
        <f>IF(OR(D49=0,D50=0)," ",D50/D49*1000)</f>
        <v>55108.60260698441</v>
      </c>
      <c r="E51" s="12">
        <f>IF(OR(E49=0,E50=0)," ",E50/E49*1000)</f>
        <v>57902.42646515055</v>
      </c>
      <c r="F51" s="12">
        <f aca="true" t="shared" si="17" ref="F51:Q51">IF(OR(F49=0,F50=0)," ",(F50/F49)*1000)</f>
        <v>61995.21904128593</v>
      </c>
      <c r="G51" s="12">
        <f t="shared" si="17"/>
        <v>65697.3247861284</v>
      </c>
      <c r="H51" s="12">
        <f t="shared" si="17"/>
        <v>67469.6836920861</v>
      </c>
      <c r="I51" s="19">
        <f t="shared" si="17"/>
        <v>70110.76404981584</v>
      </c>
      <c r="J51" s="27">
        <f t="shared" si="17"/>
        <v>62761.6008225018</v>
      </c>
      <c r="K51" s="23">
        <f t="shared" si="17"/>
        <v>74522.42648069214</v>
      </c>
      <c r="L51" s="12">
        <f t="shared" si="17"/>
        <v>71388.75330554435</v>
      </c>
      <c r="M51" s="12">
        <f t="shared" si="17"/>
        <v>61185.48257133275</v>
      </c>
      <c r="N51" s="12">
        <f t="shared" si="17"/>
        <v>53315.071474871605</v>
      </c>
      <c r="O51" s="12" t="str">
        <f>IF(OR(O49=0,O50=0)," ",O50/O49*1000)</f>
        <v> </v>
      </c>
      <c r="P51" s="47" t="str">
        <f>IF(OR(P49=0,P50=0)," ",P50/P49*1000)</f>
        <v> </v>
      </c>
      <c r="Q51" s="27">
        <f t="shared" si="17"/>
        <v>64250.56283972508</v>
      </c>
      <c r="R51" s="23">
        <f>IF(OR(R49=0,R50=0)," ",(R50/R49)*1000)</f>
        <v>63407.273432498565</v>
      </c>
      <c r="S51" s="5"/>
    </row>
    <row r="52" spans="1:19" s="6" customFormat="1" ht="24" customHeight="1" thickBot="1">
      <c r="A52" s="167" t="s">
        <v>13</v>
      </c>
      <c r="B52" s="168"/>
      <c r="C52" s="169"/>
      <c r="D52" s="31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  <c r="S52" s="5"/>
    </row>
    <row r="53" spans="1:18" ht="15.75">
      <c r="A53" s="114" t="str">
        <f>'総合計'!A62</f>
        <v>※4～12月は確定値。1月は速報値。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92" customFormat="1" ht="29.25" customHeight="1">
      <c r="A1" s="90" t="s">
        <v>4</v>
      </c>
      <c r="B1" s="91" t="s">
        <v>37</v>
      </c>
      <c r="C1" s="95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s="92" customFormat="1" ht="23.25" customHeight="1" thickBot="1">
      <c r="A2" s="96" t="s">
        <v>5</v>
      </c>
      <c r="B2" s="97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0">
        <f>'総合計'!Q2</f>
        <v>43543</v>
      </c>
      <c r="R2" s="170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6.5" customHeight="1">
      <c r="A4" s="160" t="s">
        <v>17</v>
      </c>
      <c r="B4" s="115" t="s">
        <v>9</v>
      </c>
      <c r="C4" s="115" t="s">
        <v>1</v>
      </c>
      <c r="D4" s="15">
        <f>'B原料'!D4+'P原料'!D4</f>
        <v>6973</v>
      </c>
      <c r="E4" s="11">
        <f>'B原料'!E4+'P原料'!E4</f>
        <v>0</v>
      </c>
      <c r="F4" s="11">
        <f>'B原料'!F4+'P原料'!F4</f>
        <v>0</v>
      </c>
      <c r="G4" s="11">
        <f>'B原料'!G4+'P原料'!G4</f>
        <v>12093</v>
      </c>
      <c r="H4" s="11">
        <f>'B原料'!H4+'P原料'!H4</f>
        <v>0</v>
      </c>
      <c r="I4" s="18">
        <f>'B原料'!I4+'P原料'!I4</f>
        <v>11618</v>
      </c>
      <c r="J4" s="30">
        <f>SUM(D4:I4)</f>
        <v>30684</v>
      </c>
      <c r="K4" s="22">
        <f>'B原料'!K4+'P原料'!K4</f>
        <v>0</v>
      </c>
      <c r="L4" s="11">
        <f>'B原料'!L4+'P原料'!L4</f>
        <v>0</v>
      </c>
      <c r="M4" s="11">
        <f>'B原料'!M4+'P原料'!M4</f>
        <v>4000</v>
      </c>
      <c r="N4" s="11">
        <f>'B原料'!N4+'P原料'!N4</f>
        <v>6896</v>
      </c>
      <c r="O4" s="11">
        <f>'B原料'!O4+'P原料'!O4</f>
        <v>0</v>
      </c>
      <c r="P4" s="18">
        <f>'B原料'!P4+'P原料'!P4</f>
        <v>0</v>
      </c>
      <c r="Q4" s="30">
        <f>SUM(K4:P4)</f>
        <v>10896</v>
      </c>
      <c r="R4" s="22">
        <f>Q4+J4</f>
        <v>41580</v>
      </c>
      <c r="S4" s="5"/>
    </row>
    <row r="5" spans="1:19" s="6" customFormat="1" ht="16.5" customHeight="1">
      <c r="A5" s="161"/>
      <c r="B5" s="115" t="s">
        <v>10</v>
      </c>
      <c r="C5" s="115" t="s">
        <v>2</v>
      </c>
      <c r="D5" s="16">
        <f>'B原料'!D5+'P原料'!D5</f>
        <v>361308</v>
      </c>
      <c r="E5" s="11">
        <f>'B原料'!E5+'P原料'!E5</f>
        <v>0</v>
      </c>
      <c r="F5" s="11">
        <f>'B原料'!F5+'P原料'!F5</f>
        <v>0</v>
      </c>
      <c r="G5" s="11">
        <f>'B原料'!G5+'P原料'!G5</f>
        <v>832699</v>
      </c>
      <c r="H5" s="11">
        <f>'B原料'!H5+'P原料'!H5</f>
        <v>0</v>
      </c>
      <c r="I5" s="18">
        <f>'B原料'!I5+'P原料'!I5</f>
        <v>798910</v>
      </c>
      <c r="J5" s="26">
        <f>SUM(D5:I5)</f>
        <v>1992917</v>
      </c>
      <c r="K5" s="22">
        <f>'B原料'!K5+'P原料'!K5</f>
        <v>0</v>
      </c>
      <c r="L5" s="11">
        <f>'B原料'!L5+'P原料'!L5</f>
        <v>0</v>
      </c>
      <c r="M5" s="11">
        <f>'B原料'!M5+'P原料'!M5</f>
        <v>196870</v>
      </c>
      <c r="N5" s="11">
        <f>'B原料'!N5+'P原料'!N5</f>
        <v>324006</v>
      </c>
      <c r="O5" s="11">
        <f>'B原料'!O5+'P原料'!O5</f>
        <v>0</v>
      </c>
      <c r="P5" s="18">
        <f>'B原料'!P5+'P原料'!P5</f>
        <v>0</v>
      </c>
      <c r="Q5" s="26">
        <f>SUM(K5:P5)</f>
        <v>520876</v>
      </c>
      <c r="R5" s="22">
        <f>Q5+J5</f>
        <v>2513793</v>
      </c>
      <c r="S5" s="5"/>
    </row>
    <row r="6" spans="1:19" s="6" customFormat="1" ht="16.5" customHeight="1" thickBot="1">
      <c r="A6" s="162"/>
      <c r="B6" s="116" t="s">
        <v>18</v>
      </c>
      <c r="C6" s="116" t="s">
        <v>3</v>
      </c>
      <c r="D6" s="37">
        <f>IF(OR(D4=0,D5=0)," ",D5/D4*1000)</f>
        <v>51815.28753764521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>
        <f t="shared" si="0"/>
        <v>68857.93434218143</v>
      </c>
      <c r="H6" s="12" t="str">
        <f t="shared" si="0"/>
        <v> </v>
      </c>
      <c r="I6" s="19">
        <f t="shared" si="0"/>
        <v>68764.84765019796</v>
      </c>
      <c r="J6" s="27">
        <f t="shared" si="0"/>
        <v>64949.71320557946</v>
      </c>
      <c r="K6" s="23" t="str">
        <f t="shared" si="0"/>
        <v> </v>
      </c>
      <c r="L6" s="12" t="str">
        <f t="shared" si="0"/>
        <v> </v>
      </c>
      <c r="M6" s="12">
        <f t="shared" si="0"/>
        <v>49217.5</v>
      </c>
      <c r="N6" s="12">
        <f t="shared" si="0"/>
        <v>46984.62877030163</v>
      </c>
      <c r="O6" s="12" t="str">
        <f t="shared" si="0"/>
        <v> </v>
      </c>
      <c r="P6" s="19" t="str">
        <f t="shared" si="0"/>
        <v> </v>
      </c>
      <c r="Q6" s="27">
        <f t="shared" si="0"/>
        <v>47804.331864904554</v>
      </c>
      <c r="R6" s="23">
        <f t="shared" si="0"/>
        <v>60456.782106782106</v>
      </c>
      <c r="S6" s="5"/>
    </row>
    <row r="7" spans="1:19" s="6" customFormat="1" ht="16.5" customHeight="1">
      <c r="A7" s="160" t="s">
        <v>19</v>
      </c>
      <c r="B7" s="115" t="s">
        <v>9</v>
      </c>
      <c r="C7" s="115" t="s">
        <v>1</v>
      </c>
      <c r="D7" s="15">
        <f>'B原料'!D7+'P原料'!D7</f>
        <v>15276</v>
      </c>
      <c r="E7" s="11">
        <f>'B原料'!E7+'P原料'!E7</f>
        <v>1500</v>
      </c>
      <c r="F7" s="11">
        <f>'B原料'!F7+'P原料'!F7</f>
        <v>12580</v>
      </c>
      <c r="G7" s="11">
        <f>'B原料'!G7+'P原料'!G7</f>
        <v>0</v>
      </c>
      <c r="H7" s="11">
        <f>'B原料'!H7+'P原料'!H7</f>
        <v>0</v>
      </c>
      <c r="I7" s="18">
        <f>'B原料'!I7+'P原料'!I7</f>
        <v>0</v>
      </c>
      <c r="J7" s="30">
        <f>SUM(D7:I7)</f>
        <v>29356</v>
      </c>
      <c r="K7" s="22">
        <f>'B原料'!K7+'P原料'!K7</f>
        <v>0</v>
      </c>
      <c r="L7" s="11">
        <f>'B原料'!L7+'P原料'!L7</f>
        <v>0</v>
      </c>
      <c r="M7" s="11">
        <f>'B原料'!M7+'P原料'!M7</f>
        <v>12098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12098</v>
      </c>
      <c r="R7" s="22">
        <f>Q7+J7</f>
        <v>41454</v>
      </c>
      <c r="S7" s="5"/>
    </row>
    <row r="8" spans="1:19" s="6" customFormat="1" ht="16.5" customHeight="1">
      <c r="A8" s="161"/>
      <c r="B8" s="115" t="s">
        <v>10</v>
      </c>
      <c r="C8" s="115" t="s">
        <v>2</v>
      </c>
      <c r="D8" s="16">
        <f>'B原料'!D8+'P原料'!D8</f>
        <v>840808</v>
      </c>
      <c r="E8" s="11">
        <f>'B原料'!E8+'P原料'!E8</f>
        <v>81586</v>
      </c>
      <c r="F8" s="11">
        <f>'B原料'!F8+'P原料'!F8</f>
        <v>868382</v>
      </c>
      <c r="G8" s="11">
        <f>'B原料'!G8+'P原料'!G8</f>
        <v>0</v>
      </c>
      <c r="H8" s="11">
        <f>'B原料'!H8+'P原料'!H8</f>
        <v>0</v>
      </c>
      <c r="I8" s="18">
        <f>'B原料'!I8+'P原料'!I8</f>
        <v>0</v>
      </c>
      <c r="J8" s="26">
        <f>SUM(D8:I8)</f>
        <v>1790776</v>
      </c>
      <c r="K8" s="22">
        <f>'B原料'!K8+'P原料'!K8</f>
        <v>0</v>
      </c>
      <c r="L8" s="11">
        <f>'B原料'!L8+'P原料'!L8</f>
        <v>0</v>
      </c>
      <c r="M8" s="11">
        <f>'B原料'!M8+'P原料'!M8</f>
        <v>619602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619602</v>
      </c>
      <c r="R8" s="22">
        <f>Q8+J8</f>
        <v>2410378</v>
      </c>
      <c r="S8" s="5"/>
    </row>
    <row r="9" spans="1:19" s="6" customFormat="1" ht="16.5" customHeight="1" thickBot="1">
      <c r="A9" s="162"/>
      <c r="B9" s="116" t="s">
        <v>18</v>
      </c>
      <c r="C9" s="116" t="s">
        <v>3</v>
      </c>
      <c r="D9" s="37">
        <f>IF(OR(D7=0,D8=0)," ",D8/D7*1000)</f>
        <v>55041.11023828227</v>
      </c>
      <c r="E9" s="12">
        <f aca="true" t="shared" si="1" ref="E9:R9">IF(OR(E7=0,E8=0)," ",(E8/E7)*1000)</f>
        <v>54390.66666666667</v>
      </c>
      <c r="F9" s="12">
        <f t="shared" si="1"/>
        <v>69028.7758346582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61002.04387518735</v>
      </c>
      <c r="K9" s="23" t="str">
        <f t="shared" si="1"/>
        <v> </v>
      </c>
      <c r="L9" s="12" t="str">
        <f t="shared" si="1"/>
        <v> </v>
      </c>
      <c r="M9" s="12">
        <f t="shared" si="1"/>
        <v>51215.24218879153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>
        <f t="shared" si="1"/>
        <v>51215.24218879153</v>
      </c>
      <c r="R9" s="23">
        <f t="shared" si="1"/>
        <v>58145.8484102861</v>
      </c>
      <c r="S9" s="5"/>
    </row>
    <row r="10" spans="1:19" s="6" customFormat="1" ht="16.5" customHeight="1">
      <c r="A10" s="160" t="s">
        <v>39</v>
      </c>
      <c r="B10" s="115" t="s">
        <v>9</v>
      </c>
      <c r="C10" s="115" t="s">
        <v>1</v>
      </c>
      <c r="D10" s="15">
        <f>'B原料'!D10+'P原料'!D10</f>
        <v>10122</v>
      </c>
      <c r="E10" s="11">
        <f>'B原料'!E10+'P原料'!E10</f>
        <v>11868</v>
      </c>
      <c r="F10" s="11">
        <f>'B原料'!F10+'P原料'!F10</f>
        <v>2750</v>
      </c>
      <c r="G10" s="11">
        <f>'B原料'!G10+'P原料'!G10</f>
        <v>15457</v>
      </c>
      <c r="H10" s="11">
        <f>'B原料'!H10+'P原料'!H10</f>
        <v>7598</v>
      </c>
      <c r="I10" s="18">
        <f>'B原料'!I10+'P原料'!I10</f>
        <v>9899</v>
      </c>
      <c r="J10" s="30">
        <f>SUM(D10:I10)</f>
        <v>57694</v>
      </c>
      <c r="K10" s="22">
        <f>'B原料'!K10+'P原料'!K10</f>
        <v>3099</v>
      </c>
      <c r="L10" s="11">
        <f>'B原料'!L10+'P原料'!L10</f>
        <v>0</v>
      </c>
      <c r="M10" s="11">
        <f>'B原料'!M10+'P原料'!M10</f>
        <v>22987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26086</v>
      </c>
      <c r="R10" s="22">
        <f>Q10+J10</f>
        <v>83780</v>
      </c>
      <c r="S10" s="5"/>
    </row>
    <row r="11" spans="1:19" s="6" customFormat="1" ht="16.5" customHeight="1">
      <c r="A11" s="161"/>
      <c r="B11" s="115" t="s">
        <v>10</v>
      </c>
      <c r="C11" s="115" t="s">
        <v>2</v>
      </c>
      <c r="D11" s="16">
        <f>'B原料'!D11+'P原料'!D11</f>
        <v>548097</v>
      </c>
      <c r="E11" s="11">
        <f>'B原料'!E11+'P原料'!E11</f>
        <v>666556</v>
      </c>
      <c r="F11" s="11">
        <f>'B原料'!F11+'P原料'!F11</f>
        <v>153000</v>
      </c>
      <c r="G11" s="11">
        <f>'B原料'!G11+'P原料'!G11</f>
        <v>992895</v>
      </c>
      <c r="H11" s="11">
        <f>'B原料'!H11+'P原料'!H11</f>
        <v>533549</v>
      </c>
      <c r="I11" s="18">
        <f>'B原料'!I11+'P原料'!I11</f>
        <v>694558</v>
      </c>
      <c r="J11" s="26">
        <f>SUM(D11:I11)</f>
        <v>3588655</v>
      </c>
      <c r="K11" s="22">
        <f>'B原料'!K11+'P原料'!K11</f>
        <v>232996</v>
      </c>
      <c r="L11" s="11">
        <f>'B原料'!L11+'P原料'!L11</f>
        <v>0</v>
      </c>
      <c r="M11" s="11">
        <f>'B原料'!M11+'P原料'!M11</f>
        <v>1233385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1466381</v>
      </c>
      <c r="R11" s="22">
        <f>Q11+J11</f>
        <v>5055036</v>
      </c>
      <c r="S11" s="5"/>
    </row>
    <row r="12" spans="1:19" s="6" customFormat="1" ht="16.5" customHeight="1" thickBot="1">
      <c r="A12" s="162"/>
      <c r="B12" s="116" t="s">
        <v>18</v>
      </c>
      <c r="C12" s="116" t="s">
        <v>3</v>
      </c>
      <c r="D12" s="37">
        <f>IF(OR(D10=0,D11=0)," ",D11/D10*1000)</f>
        <v>54149.08120924718</v>
      </c>
      <c r="E12" s="12">
        <f aca="true" t="shared" si="2" ref="E12:R12">IF(OR(E10=0,E11=0)," ",(E11/E10)*1000)</f>
        <v>56164.13886080215</v>
      </c>
      <c r="F12" s="12">
        <f t="shared" si="2"/>
        <v>55636.36363636363</v>
      </c>
      <c r="G12" s="12">
        <f t="shared" si="2"/>
        <v>64235.9448793427</v>
      </c>
      <c r="H12" s="12">
        <f t="shared" si="2"/>
        <v>70222.29534087918</v>
      </c>
      <c r="I12" s="19">
        <f t="shared" si="2"/>
        <v>70164.4610566724</v>
      </c>
      <c r="J12" s="27">
        <f t="shared" si="2"/>
        <v>62201.52875515652</v>
      </c>
      <c r="K12" s="23">
        <f t="shared" si="2"/>
        <v>75184.25298483382</v>
      </c>
      <c r="L12" s="12" t="str">
        <f t="shared" si="2"/>
        <v> </v>
      </c>
      <c r="M12" s="12">
        <f t="shared" si="2"/>
        <v>53655.761952407884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56213.33282220348</v>
      </c>
      <c r="R12" s="23">
        <f t="shared" si="2"/>
        <v>60337.02554308904</v>
      </c>
      <c r="S12" s="5"/>
    </row>
    <row r="13" spans="1:19" s="6" customFormat="1" ht="16.5" customHeight="1">
      <c r="A13" s="160" t="s">
        <v>22</v>
      </c>
      <c r="B13" s="115" t="s">
        <v>9</v>
      </c>
      <c r="C13" s="115" t="s">
        <v>1</v>
      </c>
      <c r="D13" s="15">
        <f>'B原料'!D13+'P原料'!D13</f>
        <v>0</v>
      </c>
      <c r="E13" s="11">
        <f>'B原料'!E13+'P原料'!E13</f>
        <v>24697</v>
      </c>
      <c r="F13" s="11">
        <f>'B原料'!F13+'P原料'!F13</f>
        <v>0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20030</v>
      </c>
      <c r="J13" s="30">
        <f>SUM(D13:I13)</f>
        <v>44727</v>
      </c>
      <c r="K13" s="22">
        <f>'B原料'!K13+'P原料'!K13</f>
        <v>7899</v>
      </c>
      <c r="L13" s="11">
        <f>'B原料'!L13+'P原料'!L13</f>
        <v>28643</v>
      </c>
      <c r="M13" s="11">
        <f>'B原料'!M13+'P原料'!M13</f>
        <v>9774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46316</v>
      </c>
      <c r="R13" s="22">
        <f>Q13+J13</f>
        <v>91043</v>
      </c>
      <c r="S13" s="5"/>
    </row>
    <row r="14" spans="1:19" s="6" customFormat="1" ht="16.5" customHeight="1">
      <c r="A14" s="161"/>
      <c r="B14" s="115" t="s">
        <v>10</v>
      </c>
      <c r="C14" s="115" t="s">
        <v>2</v>
      </c>
      <c r="D14" s="16">
        <f>'B原料'!D14+'P原料'!D14</f>
        <v>0</v>
      </c>
      <c r="E14" s="11">
        <f>'B原料'!E14+'P原料'!E14</f>
        <v>1422981</v>
      </c>
      <c r="F14" s="11">
        <f>'B原料'!F14+'P原料'!F14</f>
        <v>0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1389844</v>
      </c>
      <c r="J14" s="26">
        <f>SUM(D14:I14)</f>
        <v>2812825</v>
      </c>
      <c r="K14" s="22">
        <f>'B原料'!K14+'P原料'!K14</f>
        <v>591402</v>
      </c>
      <c r="L14" s="11">
        <f>'B原料'!L14+'P原料'!L14</f>
        <v>2081636</v>
      </c>
      <c r="M14" s="11">
        <f>'B原料'!M14+'P原料'!M14</f>
        <v>547115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3220153</v>
      </c>
      <c r="R14" s="22">
        <f>Q14+J14</f>
        <v>6032978</v>
      </c>
      <c r="S14" s="5"/>
    </row>
    <row r="15" spans="1:19" s="6" customFormat="1" ht="16.5" customHeight="1" thickBot="1">
      <c r="A15" s="162"/>
      <c r="B15" s="116" t="s">
        <v>18</v>
      </c>
      <c r="C15" s="116" t="s">
        <v>3</v>
      </c>
      <c r="D15" s="37" t="str">
        <f>IF(OR(D13=0,D14=0)," ",D14/D13*1000)</f>
        <v> </v>
      </c>
      <c r="E15" s="12">
        <f aca="true" t="shared" si="3" ref="E15:R15">IF(OR(E13=0,E14=0)," ",(E14/E13)*1000)</f>
        <v>57617.56488642345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>
        <f t="shared" si="3"/>
        <v>69388.1178232651</v>
      </c>
      <c r="J15" s="27">
        <f t="shared" si="3"/>
        <v>62888.74728910949</v>
      </c>
      <c r="K15" s="23">
        <f t="shared" si="3"/>
        <v>74870.48993543486</v>
      </c>
      <c r="L15" s="12">
        <f t="shared" si="3"/>
        <v>72675.20860245086</v>
      </c>
      <c r="M15" s="12">
        <f t="shared" si="3"/>
        <v>55976.570493145075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69525.71465584247</v>
      </c>
      <c r="R15" s="23">
        <f t="shared" si="3"/>
        <v>66265.14943488242</v>
      </c>
      <c r="S15" s="5"/>
    </row>
    <row r="16" spans="1:19" s="6" customFormat="1" ht="16.5" customHeight="1">
      <c r="A16" s="160" t="s">
        <v>20</v>
      </c>
      <c r="B16" s="115" t="s">
        <v>9</v>
      </c>
      <c r="C16" s="115" t="s">
        <v>1</v>
      </c>
      <c r="D16" s="15">
        <f>'B原料'!D16+'P原料'!D16</f>
        <v>0</v>
      </c>
      <c r="E16" s="11">
        <f>'B原料'!E16+'P原料'!E16</f>
        <v>0</v>
      </c>
      <c r="F16" s="11">
        <f>'B原料'!F16+'P原料'!F16</f>
        <v>26348</v>
      </c>
      <c r="G16" s="11">
        <f>'B原料'!G16+'P原料'!G16</f>
        <v>8300</v>
      </c>
      <c r="H16" s="11">
        <f>'B原料'!H16+'P原料'!H16</f>
        <v>14785</v>
      </c>
      <c r="I16" s="18">
        <f>'B原料'!I16+'P原料'!I16</f>
        <v>7405</v>
      </c>
      <c r="J16" s="30">
        <f>SUM(D16:I16)</f>
        <v>56838</v>
      </c>
      <c r="K16" s="22">
        <f>'B原料'!K16+'P原料'!K16</f>
        <v>1200</v>
      </c>
      <c r="L16" s="11">
        <f>'B原料'!L16+'P原料'!L16</f>
        <v>1200</v>
      </c>
      <c r="M16" s="11">
        <f>'B原料'!M16+'P原料'!M16</f>
        <v>0</v>
      </c>
      <c r="N16" s="11">
        <f>'B原料'!N16+'P原料'!N16</f>
        <v>21493</v>
      </c>
      <c r="O16" s="11">
        <f>'B原料'!O16+'P原料'!O16</f>
        <v>0</v>
      </c>
      <c r="P16" s="18">
        <f>'B原料'!P16+'P原料'!P16</f>
        <v>0</v>
      </c>
      <c r="Q16" s="30">
        <f>SUM(K16:P16)</f>
        <v>23893</v>
      </c>
      <c r="R16" s="22">
        <f>Q16+J16</f>
        <v>80731</v>
      </c>
      <c r="S16" s="5"/>
    </row>
    <row r="17" spans="1:19" s="6" customFormat="1" ht="16.5" customHeight="1">
      <c r="A17" s="161"/>
      <c r="B17" s="115" t="s">
        <v>10</v>
      </c>
      <c r="C17" s="115" t="s">
        <v>2</v>
      </c>
      <c r="D17" s="16">
        <f>'B原料'!D17+'P原料'!D17</f>
        <v>0</v>
      </c>
      <c r="E17" s="11">
        <f>'B原料'!E17+'P原料'!E17</f>
        <v>0</v>
      </c>
      <c r="F17" s="11">
        <f>'B原料'!F17+'P原料'!F17</f>
        <v>1702567</v>
      </c>
      <c r="G17" s="11">
        <f>'B原料'!G17+'P原料'!G17</f>
        <v>528658</v>
      </c>
      <c r="H17" s="11">
        <f>'B原料'!H17+'P原料'!H17</f>
        <v>964456</v>
      </c>
      <c r="I17" s="18">
        <f>'B原料'!I17+'P原料'!I17</f>
        <v>535534</v>
      </c>
      <c r="J17" s="26">
        <f>SUM(D17:I17)</f>
        <v>3731215</v>
      </c>
      <c r="K17" s="22">
        <f>'B原料'!K17+'P原料'!K17</f>
        <v>90449</v>
      </c>
      <c r="L17" s="11">
        <f>'B原料'!L17+'P原料'!L17</f>
        <v>89937</v>
      </c>
      <c r="M17" s="11">
        <f>'B原料'!M17+'P原料'!M17</f>
        <v>0</v>
      </c>
      <c r="N17" s="11">
        <f>'B原料'!N17+'P原料'!N17</f>
        <v>1055858</v>
      </c>
      <c r="O17" s="11">
        <f>'B原料'!O17+'P原料'!O17</f>
        <v>0</v>
      </c>
      <c r="P17" s="18">
        <f>'B原料'!P17+'P原料'!P17</f>
        <v>0</v>
      </c>
      <c r="Q17" s="26">
        <f>SUM(K17:P17)</f>
        <v>1236244</v>
      </c>
      <c r="R17" s="22">
        <f>Q17+J17</f>
        <v>4967459</v>
      </c>
      <c r="S17" s="5"/>
    </row>
    <row r="18" spans="1:19" s="6" customFormat="1" ht="16.5" customHeight="1" thickBot="1">
      <c r="A18" s="162"/>
      <c r="B18" s="116" t="s">
        <v>18</v>
      </c>
      <c r="C18" s="116" t="s">
        <v>3</v>
      </c>
      <c r="D18" s="37" t="str">
        <f>IF(OR(D16=0,D17=0)," ",D17/D16*1000)</f>
        <v> </v>
      </c>
      <c r="E18" s="12" t="str">
        <f aca="true" t="shared" si="4" ref="E18:R18">IF(OR(E16=0,E17=0)," ",(E17/E16)*1000)</f>
        <v> </v>
      </c>
      <c r="F18" s="12">
        <f t="shared" si="4"/>
        <v>64618.453013511455</v>
      </c>
      <c r="G18" s="12">
        <f t="shared" si="4"/>
        <v>63693.73493975904</v>
      </c>
      <c r="H18" s="12">
        <f t="shared" si="4"/>
        <v>65232.059519783565</v>
      </c>
      <c r="I18" s="19">
        <f t="shared" si="4"/>
        <v>72320.59419311277</v>
      </c>
      <c r="J18" s="27">
        <f t="shared" si="4"/>
        <v>65646.48650550688</v>
      </c>
      <c r="K18" s="23">
        <f t="shared" si="4"/>
        <v>75374.16666666667</v>
      </c>
      <c r="L18" s="12">
        <f t="shared" si="4"/>
        <v>74947.5</v>
      </c>
      <c r="M18" s="12" t="str">
        <f t="shared" si="4"/>
        <v> </v>
      </c>
      <c r="N18" s="12">
        <f t="shared" si="4"/>
        <v>49125.6688224073</v>
      </c>
      <c r="O18" s="12" t="str">
        <f t="shared" si="4"/>
        <v> </v>
      </c>
      <c r="P18" s="19" t="str">
        <f t="shared" si="4"/>
        <v> </v>
      </c>
      <c r="Q18" s="27">
        <f t="shared" si="4"/>
        <v>51740.844598836484</v>
      </c>
      <c r="R18" s="23">
        <f t="shared" si="4"/>
        <v>61530.99800572271</v>
      </c>
      <c r="S18" s="5"/>
    </row>
    <row r="19" spans="1:19" s="6" customFormat="1" ht="16.5" customHeight="1">
      <c r="A19" s="160" t="s">
        <v>38</v>
      </c>
      <c r="B19" s="115" t="s">
        <v>9</v>
      </c>
      <c r="C19" s="115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1"/>
      <c r="B20" s="115" t="s">
        <v>10</v>
      </c>
      <c r="C20" s="115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2"/>
      <c r="B21" s="116" t="s">
        <v>18</v>
      </c>
      <c r="C21" s="116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0" t="s">
        <v>21</v>
      </c>
      <c r="B22" s="115" t="s">
        <v>9</v>
      </c>
      <c r="C22" s="115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1"/>
      <c r="B23" s="115" t="s">
        <v>10</v>
      </c>
      <c r="C23" s="115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2"/>
      <c r="B24" s="116" t="s">
        <v>18</v>
      </c>
      <c r="C24" s="116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0" t="s">
        <v>46</v>
      </c>
      <c r="B25" s="115" t="s">
        <v>9</v>
      </c>
      <c r="C25" s="115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1"/>
      <c r="B26" s="115" t="s">
        <v>10</v>
      </c>
      <c r="C26" s="115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2"/>
      <c r="B27" s="116" t="s">
        <v>18</v>
      </c>
      <c r="C27" s="116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0" t="s">
        <v>49</v>
      </c>
      <c r="B28" s="115" t="s">
        <v>9</v>
      </c>
      <c r="C28" s="115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1"/>
      <c r="B29" s="115" t="s">
        <v>10</v>
      </c>
      <c r="C29" s="115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2"/>
      <c r="B30" s="116" t="s">
        <v>18</v>
      </c>
      <c r="C30" s="116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0" t="s">
        <v>48</v>
      </c>
      <c r="B31" s="115" t="s">
        <v>9</v>
      </c>
      <c r="C31" s="115" t="s">
        <v>1</v>
      </c>
      <c r="D31" s="15">
        <f>'B原料'!D31+'P原料'!D31</f>
        <v>11138</v>
      </c>
      <c r="E31" s="11">
        <f>'B原料'!E31+'P原料'!E31</f>
        <v>0</v>
      </c>
      <c r="F31" s="11">
        <f>'B原料'!F31+'P原料'!F31</f>
        <v>0</v>
      </c>
      <c r="G31" s="11">
        <f>'B原料'!G31+'P原料'!G31</f>
        <v>0</v>
      </c>
      <c r="H31" s="11">
        <f>'B原料'!H31+'P原料'!H31</f>
        <v>13288</v>
      </c>
      <c r="I31" s="18">
        <f>'B原料'!I31+'P原料'!I31</f>
        <v>0</v>
      </c>
      <c r="J31" s="30">
        <f>SUM(D31:I31)</f>
        <v>24426</v>
      </c>
      <c r="K31" s="22">
        <f>'B原料'!K31+'P原料'!K31</f>
        <v>0</v>
      </c>
      <c r="L31" s="11">
        <f>'B原料'!L31+'P原料'!L31</f>
        <v>12081</v>
      </c>
      <c r="M31" s="11">
        <f>'B原料'!M31+'P原料'!M31</f>
        <v>11549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0">
        <f>SUM(K31:P31)</f>
        <v>23630</v>
      </c>
      <c r="R31" s="22">
        <f>Q31+J31</f>
        <v>48056</v>
      </c>
      <c r="S31" s="5"/>
    </row>
    <row r="32" spans="1:19" s="6" customFormat="1" ht="16.5" customHeight="1">
      <c r="A32" s="161"/>
      <c r="B32" s="115" t="s">
        <v>10</v>
      </c>
      <c r="C32" s="115" t="s">
        <v>2</v>
      </c>
      <c r="D32" s="16">
        <f>'B原料'!D32+'P原料'!D32</f>
        <v>598153</v>
      </c>
      <c r="E32" s="11">
        <f>'B原料'!E32+'P原料'!E32</f>
        <v>0</v>
      </c>
      <c r="F32" s="11">
        <f>'B原料'!F32+'P原料'!F32</f>
        <v>0</v>
      </c>
      <c r="G32" s="11">
        <f>'B原料'!G32+'P原料'!G32</f>
        <v>0</v>
      </c>
      <c r="H32" s="11">
        <f>'B原料'!H32+'P原料'!H32</f>
        <v>896156</v>
      </c>
      <c r="I32" s="18">
        <f>'B原料'!I32+'P原料'!I32</f>
        <v>0</v>
      </c>
      <c r="J32" s="26">
        <f>SUM(D32:I32)</f>
        <v>1494309</v>
      </c>
      <c r="K32" s="22">
        <f>'B原料'!K32+'P原料'!K32</f>
        <v>0</v>
      </c>
      <c r="L32" s="11">
        <f>'B原料'!L32+'P原料'!L32</f>
        <v>933213</v>
      </c>
      <c r="M32" s="11">
        <f>'B原料'!M32+'P原料'!M32</f>
        <v>616220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1549433</v>
      </c>
      <c r="R32" s="22">
        <f>Q32+J32</f>
        <v>3043742</v>
      </c>
      <c r="S32" s="5"/>
    </row>
    <row r="33" spans="1:19" s="6" customFormat="1" ht="16.5" customHeight="1" thickBot="1">
      <c r="A33" s="162"/>
      <c r="B33" s="116" t="s">
        <v>18</v>
      </c>
      <c r="C33" s="116" t="s">
        <v>3</v>
      </c>
      <c r="D33" s="37">
        <f>IF(OR(D31=0,D32=0)," ",D32/D31*1000)</f>
        <v>53703.806787574074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>
        <f t="shared" si="9"/>
        <v>67440.99939795304</v>
      </c>
      <c r="I33" s="19" t="str">
        <f t="shared" si="9"/>
        <v> </v>
      </c>
      <c r="J33" s="27">
        <f t="shared" si="9"/>
        <v>61176.98354212724</v>
      </c>
      <c r="K33" s="23" t="str">
        <f t="shared" si="9"/>
        <v> </v>
      </c>
      <c r="L33" s="12">
        <f t="shared" si="9"/>
        <v>77246.33722373976</v>
      </c>
      <c r="M33" s="12">
        <f t="shared" si="9"/>
        <v>53357.000606113084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>
        <f t="shared" si="9"/>
        <v>65570.58823529413</v>
      </c>
      <c r="R33" s="23">
        <f t="shared" si="9"/>
        <v>63337.398035625105</v>
      </c>
      <c r="S33" s="5"/>
    </row>
    <row r="34" spans="1:19" s="6" customFormat="1" ht="16.5" customHeight="1">
      <c r="A34" s="160" t="s">
        <v>50</v>
      </c>
      <c r="B34" s="115" t="s">
        <v>9</v>
      </c>
      <c r="C34" s="115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1"/>
      <c r="B35" s="115" t="s">
        <v>10</v>
      </c>
      <c r="C35" s="115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2"/>
      <c r="B36" s="116" t="s">
        <v>18</v>
      </c>
      <c r="C36" s="116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0" t="s">
        <v>51</v>
      </c>
      <c r="B37" s="117" t="s">
        <v>9</v>
      </c>
      <c r="C37" s="117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1"/>
      <c r="B38" s="115" t="s">
        <v>10</v>
      </c>
      <c r="C38" s="115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2"/>
      <c r="B39" s="116" t="s">
        <v>18</v>
      </c>
      <c r="C39" s="116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0" t="s">
        <v>11</v>
      </c>
      <c r="B40" s="117" t="s">
        <v>9</v>
      </c>
      <c r="C40" s="117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1"/>
      <c r="B41" s="115" t="s">
        <v>10</v>
      </c>
      <c r="C41" s="115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2"/>
      <c r="B42" s="116" t="s">
        <v>18</v>
      </c>
      <c r="C42" s="116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0" t="s">
        <v>47</v>
      </c>
      <c r="B43" s="117" t="s">
        <v>9</v>
      </c>
      <c r="C43" s="117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1"/>
      <c r="B44" s="115" t="s">
        <v>10</v>
      </c>
      <c r="C44" s="115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2"/>
      <c r="B45" s="116" t="s">
        <v>18</v>
      </c>
      <c r="C45" s="116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0" t="s">
        <v>12</v>
      </c>
      <c r="B46" s="115" t="s">
        <v>9</v>
      </c>
      <c r="C46" s="115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1"/>
      <c r="B47" s="115" t="s">
        <v>10</v>
      </c>
      <c r="C47" s="115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2"/>
      <c r="B48" s="116" t="s">
        <v>18</v>
      </c>
      <c r="C48" s="116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4" t="s">
        <v>4</v>
      </c>
      <c r="B49" s="115" t="s">
        <v>9</v>
      </c>
      <c r="C49" s="115" t="s">
        <v>1</v>
      </c>
      <c r="D49" s="53">
        <f>D4+D7+D10+D13+D16+D19+D22+D25+D28+D31+D34+D40+D43+D46+D37</f>
        <v>43509</v>
      </c>
      <c r="E49" s="54">
        <f aca="true" t="shared" si="15" ref="E49:I50">E4+E7+E10+E13+E16+E19+E22+E25+E28+E31+E34+E40+E43+E46+E37</f>
        <v>38065</v>
      </c>
      <c r="F49" s="14">
        <f t="shared" si="15"/>
        <v>41678</v>
      </c>
      <c r="G49" s="14">
        <f t="shared" si="15"/>
        <v>35850</v>
      </c>
      <c r="H49" s="14">
        <f t="shared" si="15"/>
        <v>35671</v>
      </c>
      <c r="I49" s="21">
        <f t="shared" si="15"/>
        <v>48952</v>
      </c>
      <c r="J49" s="29">
        <f>SUM(D49:I49)</f>
        <v>243725</v>
      </c>
      <c r="K49" s="25">
        <f aca="true" t="shared" si="16" ref="K49:P50">K4+K7+K10+K13+K16+K19+K22+K25+K28+K31+K34+K40+K43+K46+K37</f>
        <v>12198</v>
      </c>
      <c r="L49" s="14">
        <f t="shared" si="16"/>
        <v>41924</v>
      </c>
      <c r="M49" s="14">
        <f t="shared" si="16"/>
        <v>60408</v>
      </c>
      <c r="N49" s="14">
        <f t="shared" si="16"/>
        <v>28389</v>
      </c>
      <c r="O49" s="54">
        <f t="shared" si="16"/>
        <v>0</v>
      </c>
      <c r="P49" s="56">
        <f t="shared" si="16"/>
        <v>0</v>
      </c>
      <c r="Q49" s="29">
        <f>SUM(K49:P49)</f>
        <v>142919</v>
      </c>
      <c r="R49" s="25">
        <f>J49+Q49</f>
        <v>386644</v>
      </c>
    </row>
    <row r="50" spans="1:18" ht="16.5" customHeight="1">
      <c r="A50" s="164"/>
      <c r="B50" s="115" t="s">
        <v>10</v>
      </c>
      <c r="C50" s="115" t="s">
        <v>2</v>
      </c>
      <c r="D50" s="53">
        <f>D5+D8+D11+D14+D17+D20+D23+D26+D29+D32+D35+D41+D44+D47+D38</f>
        <v>2348366</v>
      </c>
      <c r="E50" s="55">
        <f t="shared" si="15"/>
        <v>2171123</v>
      </c>
      <c r="F50" s="13">
        <f t="shared" si="15"/>
        <v>2723949</v>
      </c>
      <c r="G50" s="13">
        <f t="shared" si="15"/>
        <v>2354252</v>
      </c>
      <c r="H50" s="13">
        <f t="shared" si="15"/>
        <v>2394161</v>
      </c>
      <c r="I50" s="20">
        <f t="shared" si="15"/>
        <v>3418846</v>
      </c>
      <c r="J50" s="28">
        <f>SUM(D50:I50)</f>
        <v>15410697</v>
      </c>
      <c r="K50" s="24">
        <f t="shared" si="16"/>
        <v>914847</v>
      </c>
      <c r="L50" s="13">
        <f t="shared" si="16"/>
        <v>3104786</v>
      </c>
      <c r="M50" s="13">
        <f t="shared" si="16"/>
        <v>3213192</v>
      </c>
      <c r="N50" s="13">
        <f t="shared" si="16"/>
        <v>1379864</v>
      </c>
      <c r="O50" s="57">
        <f t="shared" si="16"/>
        <v>0</v>
      </c>
      <c r="P50" s="58">
        <f t="shared" si="16"/>
        <v>0</v>
      </c>
      <c r="Q50" s="28">
        <f>SUM(K50:P50)</f>
        <v>8612689</v>
      </c>
      <c r="R50" s="24">
        <f>J50+Q50</f>
        <v>24023386</v>
      </c>
    </row>
    <row r="51" spans="1:18" ht="16.5" customHeight="1" thickBot="1">
      <c r="A51" s="165"/>
      <c r="B51" s="116" t="s">
        <v>18</v>
      </c>
      <c r="C51" s="116" t="s">
        <v>3</v>
      </c>
      <c r="D51" s="37">
        <f>IF(OR(D49=0,D50=0)," ",D50/D49*1000)</f>
        <v>53974.25819945299</v>
      </c>
      <c r="E51" s="12">
        <f>IF(OR(E49=0,E50=0)," ",E50/E49*1000)</f>
        <v>57037.25206882963</v>
      </c>
      <c r="F51" s="12">
        <f aca="true" t="shared" si="17" ref="F51:Q51">IF(OR(F49=0,F50=0)," ",(F50/F49)*1000)</f>
        <v>65356.99889630021</v>
      </c>
      <c r="G51" s="12">
        <f t="shared" si="17"/>
        <v>65669.51185495118</v>
      </c>
      <c r="H51" s="12">
        <f t="shared" si="17"/>
        <v>67117.85484006615</v>
      </c>
      <c r="I51" s="19">
        <f t="shared" si="17"/>
        <v>69840.78280764831</v>
      </c>
      <c r="J51" s="27">
        <f t="shared" si="17"/>
        <v>63229.85742127398</v>
      </c>
      <c r="K51" s="23">
        <f t="shared" si="17"/>
        <v>74999.7540580423</v>
      </c>
      <c r="L51" s="12">
        <f t="shared" si="17"/>
        <v>74057.48497280794</v>
      </c>
      <c r="M51" s="12">
        <f t="shared" si="17"/>
        <v>53191.497814858965</v>
      </c>
      <c r="N51" s="12">
        <f t="shared" si="17"/>
        <v>48605.58667089366</v>
      </c>
      <c r="O51" s="12" t="str">
        <f>IF(OR(O49=0,O50=0)," ",O50/O49*1000)</f>
        <v> </v>
      </c>
      <c r="P51" s="47" t="str">
        <f>IF(OR(P49=0,P50=0)," ",P50/P49*1000)</f>
        <v> </v>
      </c>
      <c r="Q51" s="27">
        <f t="shared" si="17"/>
        <v>60262.729238239845</v>
      </c>
      <c r="R51" s="23">
        <f>IF(OR(R49=0,R50=0)," ",(R50/R49)*1000)</f>
        <v>62133.088836242125</v>
      </c>
    </row>
    <row r="52" spans="1:18" ht="15" thickBot="1">
      <c r="A52" s="167" t="s">
        <v>13</v>
      </c>
      <c r="B52" s="168"/>
      <c r="C52" s="169"/>
      <c r="D52" s="31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</row>
    <row r="53" spans="1:18" ht="14.25">
      <c r="A53" s="114" t="str">
        <f>'総合計'!A62</f>
        <v>※4～12月は確定値。1月は速報値。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92" customFormat="1" ht="27" customHeight="1">
      <c r="A1" s="90" t="s">
        <v>43</v>
      </c>
      <c r="B1" s="91" t="s">
        <v>37</v>
      </c>
      <c r="C1" s="95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s="92" customFormat="1" ht="23.25" customHeight="1" thickBot="1">
      <c r="A2" s="99" t="s">
        <v>4</v>
      </c>
      <c r="B2" s="97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0">
        <f>'総合計'!Q2</f>
        <v>43543</v>
      </c>
      <c r="R2" s="170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6.5" customHeight="1">
      <c r="A4" s="160" t="s">
        <v>17</v>
      </c>
      <c r="B4" s="115" t="s">
        <v>9</v>
      </c>
      <c r="C4" s="115" t="s">
        <v>1</v>
      </c>
      <c r="D4" s="15">
        <f>'P一般'!D4+'P原料'!D4</f>
        <v>56666</v>
      </c>
      <c r="E4" s="11">
        <f>'P一般'!E4+'P原料'!E4</f>
        <v>47632</v>
      </c>
      <c r="F4" s="11">
        <f>'P一般'!F4+'P原料'!F4</f>
        <v>17452</v>
      </c>
      <c r="G4" s="11">
        <f>'P一般'!G4+'P原料'!G4</f>
        <v>15423</v>
      </c>
      <c r="H4" s="11">
        <f>'P一般'!H4+'P原料'!H4</f>
        <v>120803</v>
      </c>
      <c r="I4" s="18">
        <f>'P一般'!I4+'P原料'!I4</f>
        <v>10993</v>
      </c>
      <c r="J4" s="30">
        <f>SUM(D4:I4)</f>
        <v>268969</v>
      </c>
      <c r="K4" s="22">
        <f>'P一般'!K4+'P原料'!K4</f>
        <v>22134</v>
      </c>
      <c r="L4" s="11">
        <f>'P一般'!L4+'P原料'!L4</f>
        <v>68876</v>
      </c>
      <c r="M4" s="11">
        <f>'P一般'!M4+'P原料'!M4</f>
        <v>20797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0">
        <f>SUM(K4:P4)</f>
        <v>111807</v>
      </c>
      <c r="R4" s="22">
        <f>J4+Q4</f>
        <v>380776</v>
      </c>
      <c r="S4" s="5"/>
    </row>
    <row r="5" spans="1:19" s="6" customFormat="1" ht="16.5" customHeight="1">
      <c r="A5" s="161"/>
      <c r="B5" s="115" t="s">
        <v>10</v>
      </c>
      <c r="C5" s="115" t="s">
        <v>2</v>
      </c>
      <c r="D5" s="16">
        <f>'P一般'!D5+'P原料'!D5</f>
        <v>3045547</v>
      </c>
      <c r="E5" s="11">
        <f>'P一般'!E5+'P原料'!E5</f>
        <v>2597259</v>
      </c>
      <c r="F5" s="11">
        <f>'P一般'!F5+'P原料'!F5</f>
        <v>1150455</v>
      </c>
      <c r="G5" s="11">
        <f>'P一般'!G5+'P原料'!G5</f>
        <v>1014887</v>
      </c>
      <c r="H5" s="11">
        <f>'P一般'!H5+'P原料'!H5</f>
        <v>8171420</v>
      </c>
      <c r="I5" s="18">
        <f>'P一般'!I5+'P原料'!I5</f>
        <v>768874</v>
      </c>
      <c r="J5" s="26">
        <f>SUM(D5:I5)</f>
        <v>16748442</v>
      </c>
      <c r="K5" s="22">
        <f>'P一般'!K5+'P原料'!K5</f>
        <v>1594629</v>
      </c>
      <c r="L5" s="11">
        <f>'P一般'!L5+'P原料'!L5</f>
        <v>4510859</v>
      </c>
      <c r="M5" s="11">
        <f>'P一般'!M5+'P原料'!M5</f>
        <v>1255847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7361335</v>
      </c>
      <c r="R5" s="22">
        <f>J5+Q5</f>
        <v>24109777</v>
      </c>
      <c r="S5" s="5"/>
    </row>
    <row r="6" spans="1:19" s="6" customFormat="1" ht="16.5" customHeight="1" thickBot="1">
      <c r="A6" s="162"/>
      <c r="B6" s="116" t="s">
        <v>18</v>
      </c>
      <c r="C6" s="116" t="s">
        <v>3</v>
      </c>
      <c r="D6" s="17">
        <f>IF(OR(D4=0,D5=0)," ",(D5/D4)*1000)</f>
        <v>53745.579359757176</v>
      </c>
      <c r="E6" s="12">
        <f aca="true" t="shared" si="0" ref="E6:R6">IF(OR(E4=0,E5=0)," ",(E5/E4)*1000)</f>
        <v>54527.607490762515</v>
      </c>
      <c r="F6" s="12">
        <f t="shared" si="0"/>
        <v>65921.09786843914</v>
      </c>
      <c r="G6" s="12">
        <f t="shared" si="0"/>
        <v>65803.47532905401</v>
      </c>
      <c r="H6" s="12">
        <f t="shared" si="0"/>
        <v>67642.52543397102</v>
      </c>
      <c r="I6" s="19">
        <f t="shared" si="0"/>
        <v>69942.14500136451</v>
      </c>
      <c r="J6" s="27">
        <f t="shared" si="0"/>
        <v>62269.042157274635</v>
      </c>
      <c r="K6" s="23">
        <f t="shared" si="0"/>
        <v>72044.32095418812</v>
      </c>
      <c r="L6" s="12">
        <f t="shared" si="0"/>
        <v>65492.46471920553</v>
      </c>
      <c r="M6" s="12">
        <f t="shared" si="0"/>
        <v>60385.96913016301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>
        <f t="shared" si="0"/>
        <v>65839.66120189255</v>
      </c>
      <c r="R6" s="23">
        <f t="shared" si="0"/>
        <v>63317.48061852637</v>
      </c>
      <c r="S6" s="9">
        <f>IF(S4=0,"",(S5/S4)*1000)</f>
      </c>
    </row>
    <row r="7" spans="1:19" s="6" customFormat="1" ht="16.5" customHeight="1">
      <c r="A7" s="160" t="s">
        <v>19</v>
      </c>
      <c r="B7" s="115" t="s">
        <v>9</v>
      </c>
      <c r="C7" s="115" t="s">
        <v>1</v>
      </c>
      <c r="D7" s="15">
        <f>'P一般'!D7+'P原料'!D7</f>
        <v>39133</v>
      </c>
      <c r="E7" s="11">
        <f>'P一般'!E7+'P原料'!E7</f>
        <v>0</v>
      </c>
      <c r="F7" s="11">
        <f>'P一般'!F7+'P原料'!F7</f>
        <v>112724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151857</v>
      </c>
      <c r="K7" s="22">
        <f>'P一般'!K7+'P原料'!K7</f>
        <v>0</v>
      </c>
      <c r="L7" s="11">
        <f>'P一般'!L7+'P原料'!L7</f>
        <v>24252</v>
      </c>
      <c r="M7" s="11">
        <f>'P一般'!M7+'P原料'!M7</f>
        <v>36897</v>
      </c>
      <c r="N7" s="11">
        <f>'P一般'!N7+'P原料'!N7</f>
        <v>10078</v>
      </c>
      <c r="O7" s="11">
        <f>'P一般'!O7+'P原料'!O7</f>
        <v>0</v>
      </c>
      <c r="P7" s="18">
        <f>'P一般'!P7+'P原料'!P7</f>
        <v>0</v>
      </c>
      <c r="Q7" s="30">
        <f>SUM(K7:P7)</f>
        <v>71227</v>
      </c>
      <c r="R7" s="22">
        <f>J7+Q7</f>
        <v>223084</v>
      </c>
      <c r="S7" s="5"/>
    </row>
    <row r="8" spans="1:19" s="6" customFormat="1" ht="16.5" customHeight="1">
      <c r="A8" s="161"/>
      <c r="B8" s="115" t="s">
        <v>10</v>
      </c>
      <c r="C8" s="115" t="s">
        <v>2</v>
      </c>
      <c r="D8" s="16">
        <f>'P一般'!D8+'P原料'!D8</f>
        <v>2078464</v>
      </c>
      <c r="E8" s="11">
        <f>'P一般'!E8+'P原料'!E8</f>
        <v>0</v>
      </c>
      <c r="F8" s="11">
        <f>'P一般'!F8+'P原料'!F8</f>
        <v>7093696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9172160</v>
      </c>
      <c r="K8" s="22">
        <f>'P一般'!K8+'P原料'!K8</f>
        <v>0</v>
      </c>
      <c r="L8" s="11">
        <f>'P一般'!L8+'P原料'!L8</f>
        <v>1601946</v>
      </c>
      <c r="M8" s="11">
        <f>'P一般'!M8+'P原料'!M8</f>
        <v>2214416</v>
      </c>
      <c r="N8" s="11">
        <f>'P一般'!N8+'P原料'!N8</f>
        <v>534841</v>
      </c>
      <c r="O8" s="11">
        <f>'P一般'!O8+'P原料'!O8</f>
        <v>0</v>
      </c>
      <c r="P8" s="18">
        <f>'P一般'!P8+'P原料'!P8</f>
        <v>0</v>
      </c>
      <c r="Q8" s="26">
        <f>SUM(K8:P8)</f>
        <v>4351203</v>
      </c>
      <c r="R8" s="22">
        <f>J8+Q8</f>
        <v>13523363</v>
      </c>
      <c r="S8" s="5"/>
    </row>
    <row r="9" spans="1:19" s="6" customFormat="1" ht="16.5" customHeight="1" thickBot="1">
      <c r="A9" s="162"/>
      <c r="B9" s="116" t="s">
        <v>18</v>
      </c>
      <c r="C9" s="116" t="s">
        <v>3</v>
      </c>
      <c r="D9" s="17">
        <f>IF(OR(D7=0,D8=0)," ",(D8/D7)*1000)</f>
        <v>53112.820381774975</v>
      </c>
      <c r="E9" s="12" t="str">
        <f aca="true" t="shared" si="1" ref="E9:R9">IF(OR(E7=0,E8=0)," ",(E8/E7)*1000)</f>
        <v> </v>
      </c>
      <c r="F9" s="12">
        <f t="shared" si="1"/>
        <v>62929.775380575564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60399.98156160072</v>
      </c>
      <c r="K9" s="23" t="str">
        <f t="shared" si="1"/>
        <v> </v>
      </c>
      <c r="L9" s="12">
        <f t="shared" si="1"/>
        <v>66054.1810984661</v>
      </c>
      <c r="M9" s="12">
        <f t="shared" si="1"/>
        <v>60016.15307477573</v>
      </c>
      <c r="N9" s="12">
        <f t="shared" si="1"/>
        <v>53070.15280809684</v>
      </c>
      <c r="O9" s="12" t="str">
        <f t="shared" si="1"/>
        <v> </v>
      </c>
      <c r="P9" s="19" t="str">
        <f t="shared" si="1"/>
        <v> </v>
      </c>
      <c r="Q9" s="27">
        <f t="shared" si="1"/>
        <v>61089.2358234939</v>
      </c>
      <c r="R9" s="23">
        <f t="shared" si="1"/>
        <v>60620.048950171236</v>
      </c>
      <c r="S9" s="5"/>
    </row>
    <row r="10" spans="1:19" s="6" customFormat="1" ht="16.5" customHeight="1">
      <c r="A10" s="160" t="s">
        <v>39</v>
      </c>
      <c r="B10" s="115" t="s">
        <v>9</v>
      </c>
      <c r="C10" s="115" t="s">
        <v>1</v>
      </c>
      <c r="D10" s="15">
        <f>'P一般'!D10+'P原料'!D10</f>
        <v>64740</v>
      </c>
      <c r="E10" s="11">
        <f>'P一般'!E10+'P原料'!E10</f>
        <v>21494</v>
      </c>
      <c r="F10" s="11">
        <f>'P一般'!F10+'P原料'!F10</f>
        <v>11177</v>
      </c>
      <c r="G10" s="11">
        <f>'P一般'!G10+'P原料'!G10</f>
        <v>65211</v>
      </c>
      <c r="H10" s="11">
        <f>'P一般'!H10+'P原料'!H10</f>
        <v>21017</v>
      </c>
      <c r="I10" s="18">
        <f>'P一般'!I10+'P原料'!I10</f>
        <v>0</v>
      </c>
      <c r="J10" s="30">
        <f>SUM(D10:I10)</f>
        <v>183639</v>
      </c>
      <c r="K10" s="22">
        <f>'P一般'!K10+'P原料'!K10</f>
        <v>43090</v>
      </c>
      <c r="L10" s="11">
        <f>'P一般'!L10+'P原料'!L10</f>
        <v>42954</v>
      </c>
      <c r="M10" s="11">
        <f>'P一般'!M10+'P原料'!M10</f>
        <v>1999</v>
      </c>
      <c r="N10" s="11">
        <f>'P一般'!N10+'P原料'!N10</f>
        <v>7400</v>
      </c>
      <c r="O10" s="11">
        <f>'P一般'!O10+'P原料'!O10</f>
        <v>0</v>
      </c>
      <c r="P10" s="18">
        <f>'P一般'!P10+'P原料'!P10</f>
        <v>0</v>
      </c>
      <c r="Q10" s="30">
        <f>SUM(K10:P10)</f>
        <v>95443</v>
      </c>
      <c r="R10" s="22">
        <f>J10+Q10</f>
        <v>279082</v>
      </c>
      <c r="S10" s="5"/>
    </row>
    <row r="11" spans="1:19" s="6" customFormat="1" ht="16.5" customHeight="1">
      <c r="A11" s="161"/>
      <c r="B11" s="115" t="s">
        <v>10</v>
      </c>
      <c r="C11" s="115" t="s">
        <v>2</v>
      </c>
      <c r="D11" s="16">
        <f>'P一般'!D11+'P原料'!D11</f>
        <v>3530454</v>
      </c>
      <c r="E11" s="11">
        <f>'P一般'!E11+'P原料'!E11</f>
        <v>1179890</v>
      </c>
      <c r="F11" s="11">
        <f>'P一般'!F11+'P原料'!F11</f>
        <v>678606</v>
      </c>
      <c r="G11" s="11">
        <f>'P一般'!G11+'P原料'!G11</f>
        <v>4232119</v>
      </c>
      <c r="H11" s="11">
        <f>'P一般'!H11+'P原料'!H11</f>
        <v>1399094</v>
      </c>
      <c r="I11" s="18">
        <f>'P一般'!I11+'P原料'!I11</f>
        <v>0</v>
      </c>
      <c r="J11" s="26">
        <f>SUM(D11:I11)</f>
        <v>11020163</v>
      </c>
      <c r="K11" s="22">
        <f>'P一般'!K11+'P原料'!K11</f>
        <v>3064773</v>
      </c>
      <c r="L11" s="11">
        <f>'P一般'!L11+'P原料'!L11</f>
        <v>3275472</v>
      </c>
      <c r="M11" s="11">
        <f>'P一般'!M11+'P原料'!M11</f>
        <v>135666</v>
      </c>
      <c r="N11" s="11">
        <f>'P一般'!N11+'P原料'!N11</f>
        <v>416319</v>
      </c>
      <c r="O11" s="11">
        <f>'P一般'!O11+'P原料'!O11</f>
        <v>0</v>
      </c>
      <c r="P11" s="18">
        <f>'P一般'!P11+'P原料'!P11</f>
        <v>0</v>
      </c>
      <c r="Q11" s="26">
        <f>SUM(K11:P11)</f>
        <v>6892230</v>
      </c>
      <c r="R11" s="22">
        <f>J11+Q11</f>
        <v>17912393</v>
      </c>
      <c r="S11" s="5"/>
    </row>
    <row r="12" spans="1:19" s="6" customFormat="1" ht="16.5" customHeight="1" thickBot="1">
      <c r="A12" s="162"/>
      <c r="B12" s="116" t="s">
        <v>18</v>
      </c>
      <c r="C12" s="116" t="s">
        <v>3</v>
      </c>
      <c r="D12" s="17">
        <f>IF(OR(D10=0,D11=0)," ",(D11/D10)*1000)</f>
        <v>54532.80815569972</v>
      </c>
      <c r="E12" s="12">
        <f aca="true" t="shared" si="2" ref="E12:R12">IF(OR(E10=0,E11=0)," ",(E11/E10)*1000)</f>
        <v>54893.92388573555</v>
      </c>
      <c r="F12" s="12">
        <f t="shared" si="2"/>
        <v>60714.502997226446</v>
      </c>
      <c r="G12" s="12">
        <f t="shared" si="2"/>
        <v>64898.851420772575</v>
      </c>
      <c r="H12" s="12">
        <f t="shared" si="2"/>
        <v>66569.63410572393</v>
      </c>
      <c r="I12" s="19" t="str">
        <f t="shared" si="2"/>
        <v> </v>
      </c>
      <c r="J12" s="27">
        <f t="shared" si="2"/>
        <v>60009.927085205214</v>
      </c>
      <c r="K12" s="23">
        <f t="shared" si="2"/>
        <v>71124.92457646786</v>
      </c>
      <c r="L12" s="12">
        <f t="shared" si="2"/>
        <v>76255.34292498953</v>
      </c>
      <c r="M12" s="12">
        <f t="shared" si="2"/>
        <v>67866.93346673338</v>
      </c>
      <c r="N12" s="12">
        <f t="shared" si="2"/>
        <v>56259.32432432433</v>
      </c>
      <c r="O12" s="12" t="str">
        <f t="shared" si="2"/>
        <v> </v>
      </c>
      <c r="P12" s="19" t="str">
        <f t="shared" si="2"/>
        <v> </v>
      </c>
      <c r="Q12" s="27">
        <f t="shared" si="2"/>
        <v>72213.04862588142</v>
      </c>
      <c r="R12" s="23">
        <f t="shared" si="2"/>
        <v>64183.26155036871</v>
      </c>
      <c r="S12" s="9">
        <f>IF(S10=0,"",(S11/S10)*1000)</f>
      </c>
    </row>
    <row r="13" spans="1:19" s="6" customFormat="1" ht="16.5" customHeight="1">
      <c r="A13" s="160" t="s">
        <v>22</v>
      </c>
      <c r="B13" s="115" t="s">
        <v>9</v>
      </c>
      <c r="C13" s="115" t="s">
        <v>1</v>
      </c>
      <c r="D13" s="15">
        <f>'P一般'!D13+'P原料'!D13</f>
        <v>23614</v>
      </c>
      <c r="E13" s="11">
        <f>'P一般'!E13+'P原料'!E13</f>
        <v>61038</v>
      </c>
      <c r="F13" s="11">
        <f>'P一般'!F13+'P原料'!F13</f>
        <v>6000</v>
      </c>
      <c r="G13" s="11">
        <f>'P一般'!G13+'P原料'!G13</f>
        <v>5346</v>
      </c>
      <c r="H13" s="11">
        <f>'P一般'!H13+'P原料'!H13</f>
        <v>47869</v>
      </c>
      <c r="I13" s="18">
        <f>'P一般'!I13+'P原料'!I13</f>
        <v>54683</v>
      </c>
      <c r="J13" s="30">
        <f>SUM(D13:I13)</f>
        <v>198550</v>
      </c>
      <c r="K13" s="22">
        <f>'P一般'!K13+'P原料'!K13</f>
        <v>23107</v>
      </c>
      <c r="L13" s="11">
        <f>'P一般'!L13+'P原料'!L13</f>
        <v>96939</v>
      </c>
      <c r="M13" s="11">
        <f>'P一般'!M13+'P原料'!M13</f>
        <v>69141</v>
      </c>
      <c r="N13" s="11">
        <f>'P一般'!N13+'P原料'!N13</f>
        <v>44891</v>
      </c>
      <c r="O13" s="11">
        <f>'P一般'!O13+'P原料'!O13</f>
        <v>0</v>
      </c>
      <c r="P13" s="18">
        <f>'P一般'!P13+'P原料'!P13</f>
        <v>0</v>
      </c>
      <c r="Q13" s="30">
        <f>SUM(K13:P13)</f>
        <v>234078</v>
      </c>
      <c r="R13" s="22">
        <f>J13+Q13</f>
        <v>432628</v>
      </c>
      <c r="S13" s="5"/>
    </row>
    <row r="14" spans="1:19" s="6" customFormat="1" ht="16.5" customHeight="1">
      <c r="A14" s="161"/>
      <c r="B14" s="115" t="s">
        <v>10</v>
      </c>
      <c r="C14" s="115" t="s">
        <v>2</v>
      </c>
      <c r="D14" s="16">
        <f>'P一般'!D14+'P原料'!D14</f>
        <v>1285373</v>
      </c>
      <c r="E14" s="11">
        <f>'P一般'!E14+'P原料'!E14</f>
        <v>3549077</v>
      </c>
      <c r="F14" s="11">
        <f>'P一般'!F14+'P原料'!F14</f>
        <v>353270</v>
      </c>
      <c r="G14" s="11">
        <f>'P一般'!G14+'P原料'!G14</f>
        <v>328869</v>
      </c>
      <c r="H14" s="11">
        <f>'P一般'!H14+'P原料'!H14</f>
        <v>3186447</v>
      </c>
      <c r="I14" s="18">
        <f>'P一般'!I14+'P原料'!I14</f>
        <v>3825893</v>
      </c>
      <c r="J14" s="26">
        <f>SUM(D14:I14)</f>
        <v>12528929</v>
      </c>
      <c r="K14" s="22">
        <f>'P一般'!K14+'P原料'!K14</f>
        <v>1772846</v>
      </c>
      <c r="L14" s="11">
        <f>'P一般'!L14+'P原料'!L14</f>
        <v>6996782</v>
      </c>
      <c r="M14" s="11">
        <f>'P一般'!M14+'P原料'!M14</f>
        <v>4205106</v>
      </c>
      <c r="N14" s="11">
        <f>'P一般'!N14+'P原料'!N14</f>
        <v>2631405</v>
      </c>
      <c r="O14" s="11">
        <f>'P一般'!O14+'P原料'!O14</f>
        <v>0</v>
      </c>
      <c r="P14" s="18">
        <f>'P一般'!P14+'P原料'!P14</f>
        <v>0</v>
      </c>
      <c r="Q14" s="26">
        <f>SUM(K14:P14)</f>
        <v>15606139</v>
      </c>
      <c r="R14" s="22">
        <f>J14+Q14</f>
        <v>28135068</v>
      </c>
      <c r="S14" s="5"/>
    </row>
    <row r="15" spans="1:19" s="6" customFormat="1" ht="16.5" customHeight="1" thickBot="1">
      <c r="A15" s="162"/>
      <c r="B15" s="116" t="s">
        <v>18</v>
      </c>
      <c r="C15" s="116" t="s">
        <v>3</v>
      </c>
      <c r="D15" s="17">
        <f>IF(OR(D13=0,D14=0)," ",(D14/D13)*1000)</f>
        <v>54432.66706191243</v>
      </c>
      <c r="E15" s="12">
        <f aca="true" t="shared" si="3" ref="E15:R15">IF(OR(E13=0,E14=0)," ",(E14/E13)*1000)</f>
        <v>58145.36845899276</v>
      </c>
      <c r="F15" s="12">
        <f t="shared" si="3"/>
        <v>58878.33333333333</v>
      </c>
      <c r="G15" s="12">
        <f t="shared" si="3"/>
        <v>61516.835016835015</v>
      </c>
      <c r="H15" s="12">
        <f t="shared" si="3"/>
        <v>66565.98215964402</v>
      </c>
      <c r="I15" s="19">
        <f t="shared" si="3"/>
        <v>69964.943401057</v>
      </c>
      <c r="J15" s="27">
        <f t="shared" si="3"/>
        <v>63102.13548224628</v>
      </c>
      <c r="K15" s="23">
        <f t="shared" si="3"/>
        <v>76723.33059246115</v>
      </c>
      <c r="L15" s="12">
        <f t="shared" si="3"/>
        <v>72177.16295814894</v>
      </c>
      <c r="M15" s="12">
        <f t="shared" si="3"/>
        <v>60819.28233609581</v>
      </c>
      <c r="N15" s="12">
        <f t="shared" si="3"/>
        <v>58617.651645095895</v>
      </c>
      <c r="O15" s="12" t="str">
        <f t="shared" si="3"/>
        <v> </v>
      </c>
      <c r="P15" s="19" t="str">
        <f t="shared" si="3"/>
        <v> </v>
      </c>
      <c r="Q15" s="27">
        <f t="shared" si="3"/>
        <v>66670.67815001837</v>
      </c>
      <c r="R15" s="23">
        <f t="shared" si="3"/>
        <v>65032.93360577679</v>
      </c>
      <c r="S15" s="7"/>
    </row>
    <row r="16" spans="1:19" s="6" customFormat="1" ht="16.5" customHeight="1">
      <c r="A16" s="160" t="s">
        <v>20</v>
      </c>
      <c r="B16" s="115" t="s">
        <v>9</v>
      </c>
      <c r="C16" s="115" t="s">
        <v>1</v>
      </c>
      <c r="D16" s="15">
        <f>'P一般'!D16+'P原料'!D16</f>
        <v>0</v>
      </c>
      <c r="E16" s="11">
        <f>'P一般'!E16+'P原料'!E16</f>
        <v>0</v>
      </c>
      <c r="F16" s="11">
        <f>'P一般'!F16+'P原料'!F16</f>
        <v>0</v>
      </c>
      <c r="G16" s="11">
        <f>'P一般'!G16+'P原料'!G16</f>
        <v>31930</v>
      </c>
      <c r="H16" s="11">
        <f>'P一般'!H16+'P原料'!H16</f>
        <v>64085</v>
      </c>
      <c r="I16" s="18">
        <f>'P一般'!I16+'P原料'!I16</f>
        <v>13394</v>
      </c>
      <c r="J16" s="30">
        <f>SUM(D16:I16)</f>
        <v>109409</v>
      </c>
      <c r="K16" s="22">
        <f>'P一般'!K16+'P原料'!K16</f>
        <v>0</v>
      </c>
      <c r="L16" s="11">
        <f>'P一般'!L16+'P原料'!L16</f>
        <v>2999</v>
      </c>
      <c r="M16" s="11">
        <f>'P一般'!M16+'P原料'!M16</f>
        <v>22437</v>
      </c>
      <c r="N16" s="11">
        <f>'P一般'!N16+'P原料'!N16</f>
        <v>14413</v>
      </c>
      <c r="O16" s="11">
        <f>'P一般'!O16+'P原料'!O16</f>
        <v>0</v>
      </c>
      <c r="P16" s="18">
        <f>'P一般'!P16+'P原料'!P16</f>
        <v>0</v>
      </c>
      <c r="Q16" s="30">
        <f>SUM(K16:P16)</f>
        <v>39849</v>
      </c>
      <c r="R16" s="22">
        <f>J16+Q16</f>
        <v>149258</v>
      </c>
      <c r="S16" s="5"/>
    </row>
    <row r="17" spans="1:19" s="6" customFormat="1" ht="16.5" customHeight="1">
      <c r="A17" s="161"/>
      <c r="B17" s="115" t="s">
        <v>10</v>
      </c>
      <c r="C17" s="115" t="s">
        <v>2</v>
      </c>
      <c r="D17" s="16">
        <f>'P一般'!D17+'P原料'!D17</f>
        <v>0</v>
      </c>
      <c r="E17" s="11">
        <f>'P一般'!E17+'P原料'!E17</f>
        <v>0</v>
      </c>
      <c r="F17" s="11">
        <f>'P一般'!F17+'P原料'!F17</f>
        <v>0</v>
      </c>
      <c r="G17" s="11">
        <f>'P一般'!G17+'P原料'!G17</f>
        <v>2038087</v>
      </c>
      <c r="H17" s="11">
        <f>'P一般'!H17+'P原料'!H17</f>
        <v>4397534</v>
      </c>
      <c r="I17" s="18">
        <f>'P一般'!I17+'P原料'!I17</f>
        <v>922817</v>
      </c>
      <c r="J17" s="26">
        <f>SUM(D17:I17)</f>
        <v>7358438</v>
      </c>
      <c r="K17" s="22">
        <f>'P一般'!K17+'P原料'!K17</f>
        <v>0</v>
      </c>
      <c r="L17" s="11">
        <f>'P一般'!L17+'P原料'!L17</f>
        <v>203524</v>
      </c>
      <c r="M17" s="11">
        <f>'P一般'!M17+'P原料'!M17</f>
        <v>1360896</v>
      </c>
      <c r="N17" s="11">
        <f>'P一般'!N17+'P原料'!N17</f>
        <v>719239</v>
      </c>
      <c r="O17" s="11">
        <f>'P一般'!O17+'P原料'!O17</f>
        <v>0</v>
      </c>
      <c r="P17" s="18">
        <f>'P一般'!P17+'P原料'!P17</f>
        <v>0</v>
      </c>
      <c r="Q17" s="26">
        <f>SUM(K17:P17)</f>
        <v>2283659</v>
      </c>
      <c r="R17" s="22">
        <f>J17+Q17</f>
        <v>9642097</v>
      </c>
      <c r="S17" s="5"/>
    </row>
    <row r="18" spans="1:19" s="6" customFormat="1" ht="16.5" customHeight="1" thickBot="1">
      <c r="A18" s="162"/>
      <c r="B18" s="116" t="s">
        <v>18</v>
      </c>
      <c r="C18" s="116" t="s">
        <v>3</v>
      </c>
      <c r="D18" s="17" t="str">
        <f>IF(OR(D16=0,D17=0)," ",(D17/D16)*1000)</f>
        <v> 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>
        <f t="shared" si="4"/>
        <v>63829.84653930473</v>
      </c>
      <c r="H18" s="12">
        <f t="shared" si="4"/>
        <v>68620.33237106969</v>
      </c>
      <c r="I18" s="19">
        <f t="shared" si="4"/>
        <v>68897.79005524862</v>
      </c>
      <c r="J18" s="27">
        <f t="shared" si="4"/>
        <v>67256.2403458582</v>
      </c>
      <c r="K18" s="23" t="str">
        <f t="shared" si="4"/>
        <v> </v>
      </c>
      <c r="L18" s="12">
        <f t="shared" si="4"/>
        <v>67863.95465155052</v>
      </c>
      <c r="M18" s="12">
        <f t="shared" si="4"/>
        <v>60654.09814146276</v>
      </c>
      <c r="N18" s="12">
        <f t="shared" si="4"/>
        <v>49902.10226878512</v>
      </c>
      <c r="O18" s="12" t="str">
        <f t="shared" si="4"/>
        <v> </v>
      </c>
      <c r="P18" s="19" t="str">
        <f t="shared" si="4"/>
        <v> </v>
      </c>
      <c r="Q18" s="27">
        <f t="shared" si="4"/>
        <v>57307.811990263246</v>
      </c>
      <c r="R18" s="23">
        <f t="shared" si="4"/>
        <v>64600.20233421324</v>
      </c>
      <c r="S18" s="7"/>
    </row>
    <row r="19" spans="1:19" s="6" customFormat="1" ht="16.5" customHeight="1">
      <c r="A19" s="160" t="s">
        <v>38</v>
      </c>
      <c r="B19" s="115" t="s">
        <v>9</v>
      </c>
      <c r="C19" s="115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0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1"/>
      <c r="B20" s="115" t="s">
        <v>10</v>
      </c>
      <c r="C20" s="115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2"/>
      <c r="B21" s="116" t="s">
        <v>18</v>
      </c>
      <c r="C21" s="116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60" t="s">
        <v>21</v>
      </c>
      <c r="B22" s="115" t="s">
        <v>9</v>
      </c>
      <c r="C22" s="115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46087</v>
      </c>
      <c r="G22" s="11">
        <f>'P一般'!G22+'P原料'!G22</f>
        <v>397</v>
      </c>
      <c r="H22" s="11">
        <f>'P一般'!H22+'P原料'!H22</f>
        <v>0</v>
      </c>
      <c r="I22" s="18">
        <f>'P一般'!I22+'P原料'!I22</f>
        <v>0</v>
      </c>
      <c r="J22" s="30">
        <f>SUM(D22:I22)</f>
        <v>46484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46484</v>
      </c>
      <c r="S22" s="5"/>
    </row>
    <row r="23" spans="1:19" s="6" customFormat="1" ht="16.5" customHeight="1">
      <c r="A23" s="161"/>
      <c r="B23" s="115" t="s">
        <v>10</v>
      </c>
      <c r="C23" s="115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3015068</v>
      </c>
      <c r="G23" s="11">
        <f>'P一般'!G23+'P原料'!G23</f>
        <v>25005</v>
      </c>
      <c r="H23" s="11">
        <f>'P一般'!H23+'P原料'!H23</f>
        <v>0</v>
      </c>
      <c r="I23" s="18">
        <f>'P一般'!I23+'P原料'!I23</f>
        <v>0</v>
      </c>
      <c r="J23" s="26">
        <f>SUM(D23:I23)</f>
        <v>3040073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3040073</v>
      </c>
      <c r="S23" s="5"/>
    </row>
    <row r="24" spans="1:19" s="6" customFormat="1" ht="16.5" customHeight="1" thickBot="1">
      <c r="A24" s="162"/>
      <c r="B24" s="116" t="s">
        <v>18</v>
      </c>
      <c r="C24" s="116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>
        <f t="shared" si="6"/>
        <v>65421.22507431597</v>
      </c>
      <c r="G24" s="12">
        <f t="shared" si="6"/>
        <v>62984.88664987405</v>
      </c>
      <c r="H24" s="12" t="str">
        <f t="shared" si="6"/>
        <v> </v>
      </c>
      <c r="I24" s="19" t="str">
        <f t="shared" si="6"/>
        <v> </v>
      </c>
      <c r="J24" s="27">
        <f t="shared" si="6"/>
        <v>65400.41734790465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>
        <f t="shared" si="6"/>
        <v>65400.41734790465</v>
      </c>
      <c r="S24" s="7"/>
    </row>
    <row r="25" spans="1:19" s="6" customFormat="1" ht="16.5" customHeight="1">
      <c r="A25" s="160" t="s">
        <v>46</v>
      </c>
      <c r="B25" s="115" t="s">
        <v>9</v>
      </c>
      <c r="C25" s="115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1"/>
      <c r="B26" s="115" t="s">
        <v>10</v>
      </c>
      <c r="C26" s="115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2"/>
      <c r="B27" s="116" t="s">
        <v>18</v>
      </c>
      <c r="C27" s="116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0" t="s">
        <v>49</v>
      </c>
      <c r="B28" s="115" t="s">
        <v>9</v>
      </c>
      <c r="C28" s="115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1"/>
      <c r="B29" s="115" t="s">
        <v>10</v>
      </c>
      <c r="C29" s="115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2"/>
      <c r="B30" s="116" t="s">
        <v>18</v>
      </c>
      <c r="C30" s="116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0" t="s">
        <v>48</v>
      </c>
      <c r="B31" s="115" t="s">
        <v>9</v>
      </c>
      <c r="C31" s="115" t="s">
        <v>1</v>
      </c>
      <c r="D31" s="15">
        <f>'P一般'!D31+'P原料'!D31</f>
        <v>726878</v>
      </c>
      <c r="E31" s="11">
        <f>'P一般'!E31+'P原料'!E31</f>
        <v>494288</v>
      </c>
      <c r="F31" s="11">
        <f>'P一般'!F31+'P原料'!F31</f>
        <v>453788</v>
      </c>
      <c r="G31" s="11">
        <f>'P一般'!G31+'P原料'!G31</f>
        <v>460280</v>
      </c>
      <c r="H31" s="11">
        <f>'P一般'!H31+'P原料'!H31</f>
        <v>454860</v>
      </c>
      <c r="I31" s="18">
        <f>'P一般'!I31+'P原料'!I31</f>
        <v>585397</v>
      </c>
      <c r="J31" s="30">
        <f>SUM(D31:I31)</f>
        <v>3175491</v>
      </c>
      <c r="K31" s="22">
        <f>'P一般'!K31+'P原料'!K31</f>
        <v>575315</v>
      </c>
      <c r="L31" s="11">
        <f>'P一般'!L31+'P原料'!L31</f>
        <v>456818</v>
      </c>
      <c r="M31" s="11">
        <f>'P一般'!M31+'P原料'!M31</f>
        <v>676016</v>
      </c>
      <c r="N31" s="11">
        <f>'P一般'!N31+'P原料'!N31</f>
        <v>874153</v>
      </c>
      <c r="O31" s="11">
        <f>'P一般'!O31+'P原料'!O31</f>
        <v>0</v>
      </c>
      <c r="P31" s="18">
        <f>'P一般'!P31+'P原料'!P31</f>
        <v>0</v>
      </c>
      <c r="Q31" s="30">
        <f>SUM(K31:P31)</f>
        <v>2582302</v>
      </c>
      <c r="R31" s="22">
        <f>J31+Q31</f>
        <v>5757793</v>
      </c>
      <c r="S31" s="5"/>
    </row>
    <row r="32" spans="1:19" s="6" customFormat="1" ht="16.5" customHeight="1">
      <c r="A32" s="161"/>
      <c r="B32" s="115" t="s">
        <v>10</v>
      </c>
      <c r="C32" s="115" t="s">
        <v>2</v>
      </c>
      <c r="D32" s="16">
        <f>'P一般'!D32+'P原料'!D32</f>
        <v>40205061</v>
      </c>
      <c r="E32" s="11">
        <f>'P一般'!E32+'P原料'!E32</f>
        <v>28733537</v>
      </c>
      <c r="F32" s="11">
        <f>'P一般'!F32+'P原料'!F32</f>
        <v>27955527</v>
      </c>
      <c r="G32" s="11">
        <f>'P一般'!G32+'P原料'!G32</f>
        <v>30222327</v>
      </c>
      <c r="H32" s="11">
        <f>'P一般'!H32+'P原料'!H32</f>
        <v>30346817</v>
      </c>
      <c r="I32" s="18">
        <f>'P一般'!I32+'P原料'!I32</f>
        <v>40522522</v>
      </c>
      <c r="J32" s="26">
        <f>SUM(D32:I32)</f>
        <v>197985791</v>
      </c>
      <c r="K32" s="22">
        <f>'P一般'!K32+'P原料'!K32</f>
        <v>42491445</v>
      </c>
      <c r="L32" s="11">
        <f>'P一般'!L32+'P原料'!L32</f>
        <v>32197479</v>
      </c>
      <c r="M32" s="11">
        <f>'P一般'!M32+'P原料'!M32</f>
        <v>41323846</v>
      </c>
      <c r="N32" s="11">
        <f>'P一般'!N32+'P原料'!N32</f>
        <v>46076164</v>
      </c>
      <c r="O32" s="11">
        <f>'P一般'!O32+'P原料'!O32</f>
        <v>0</v>
      </c>
      <c r="P32" s="18">
        <f>'P一般'!P32+'P原料'!P32</f>
        <v>0</v>
      </c>
      <c r="Q32" s="26">
        <f>SUM(K32:P32)</f>
        <v>162088934</v>
      </c>
      <c r="R32" s="22">
        <f>J32+Q32</f>
        <v>360074725</v>
      </c>
      <c r="S32" s="5"/>
    </row>
    <row r="33" spans="1:19" s="6" customFormat="1" ht="16.5" customHeight="1" thickBot="1">
      <c r="A33" s="162"/>
      <c r="B33" s="116" t="s">
        <v>18</v>
      </c>
      <c r="C33" s="116" t="s">
        <v>3</v>
      </c>
      <c r="D33" s="17">
        <f>IF(OR(D31=0,D32=0)," ",(D32/D31)*1000)</f>
        <v>55311.979451847496</v>
      </c>
      <c r="E33" s="12">
        <f aca="true" t="shared" si="9" ref="E33:R33">IF(OR(E31=0,E32=0)," ",(E32/E31)*1000)</f>
        <v>58131.16442236105</v>
      </c>
      <c r="F33" s="12">
        <f t="shared" si="9"/>
        <v>61604.81766816223</v>
      </c>
      <c r="G33" s="12">
        <f t="shared" si="9"/>
        <v>65660.7434605023</v>
      </c>
      <c r="H33" s="12">
        <f t="shared" si="9"/>
        <v>66716.82935408696</v>
      </c>
      <c r="I33" s="19">
        <f t="shared" si="9"/>
        <v>69222.29188055286</v>
      </c>
      <c r="J33" s="27">
        <f t="shared" si="9"/>
        <v>62348.087587084956</v>
      </c>
      <c r="K33" s="23">
        <f t="shared" si="9"/>
        <v>73857.70404039526</v>
      </c>
      <c r="L33" s="12">
        <f t="shared" si="9"/>
        <v>70482.07163465538</v>
      </c>
      <c r="M33" s="12">
        <f t="shared" si="9"/>
        <v>61128.50287567158</v>
      </c>
      <c r="N33" s="12">
        <f t="shared" si="9"/>
        <v>52709.495934922146</v>
      </c>
      <c r="O33" s="12" t="str">
        <f t="shared" si="9"/>
        <v> </v>
      </c>
      <c r="P33" s="19" t="str">
        <f t="shared" si="9"/>
        <v> </v>
      </c>
      <c r="Q33" s="27">
        <f t="shared" si="9"/>
        <v>62769.16255341165</v>
      </c>
      <c r="R33" s="23">
        <f t="shared" si="9"/>
        <v>62536.93472481557</v>
      </c>
      <c r="S33" s="7"/>
    </row>
    <row r="34" spans="1:19" s="6" customFormat="1" ht="16.5" customHeight="1">
      <c r="A34" s="160" t="s">
        <v>50</v>
      </c>
      <c r="B34" s="115" t="s">
        <v>9</v>
      </c>
      <c r="C34" s="115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0</v>
      </c>
      <c r="G34" s="11">
        <f>'P一般'!G34+'P原料'!G34</f>
        <v>0</v>
      </c>
      <c r="H34" s="11">
        <f>'P一般'!H34+'P原料'!H34</f>
        <v>0</v>
      </c>
      <c r="I34" s="18">
        <f>'P一般'!I34+'P原料'!I34</f>
        <v>0</v>
      </c>
      <c r="J34" s="30">
        <f>SUM(D34:I34)</f>
        <v>0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6.5" customHeight="1">
      <c r="A35" s="161"/>
      <c r="B35" s="115" t="s">
        <v>10</v>
      </c>
      <c r="C35" s="115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0</v>
      </c>
      <c r="G35" s="11">
        <f>'P一般'!G35+'P原料'!G35</f>
        <v>0</v>
      </c>
      <c r="H35" s="11">
        <f>'P一般'!H35+'P原料'!H35</f>
        <v>0</v>
      </c>
      <c r="I35" s="18">
        <f>'P一般'!I35+'P原料'!I35</f>
        <v>0</v>
      </c>
      <c r="J35" s="26">
        <f>SUM(D35:I35)</f>
        <v>0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6.5" customHeight="1" thickBot="1">
      <c r="A36" s="162"/>
      <c r="B36" s="116" t="s">
        <v>18</v>
      </c>
      <c r="C36" s="116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6.5" customHeight="1">
      <c r="A37" s="160" t="s">
        <v>51</v>
      </c>
      <c r="B37" s="117" t="s">
        <v>9</v>
      </c>
      <c r="C37" s="117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1"/>
      <c r="B38" s="115" t="s">
        <v>10</v>
      </c>
      <c r="C38" s="115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2"/>
      <c r="B39" s="116" t="s">
        <v>18</v>
      </c>
      <c r="C39" s="116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0" t="s">
        <v>11</v>
      </c>
      <c r="B40" s="117" t="s">
        <v>9</v>
      </c>
      <c r="C40" s="117" t="s">
        <v>1</v>
      </c>
      <c r="D40" s="15">
        <f>'P一般'!D40+'P原料'!D40</f>
        <v>784</v>
      </c>
      <c r="E40" s="11">
        <f>'P一般'!E40+'P原料'!E40</f>
        <v>795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588</v>
      </c>
      <c r="I40" s="18">
        <f>'P一般'!I40+'P原料'!I40</f>
        <v>0</v>
      </c>
      <c r="J40" s="30">
        <f>SUM(D40:I40)</f>
        <v>2167</v>
      </c>
      <c r="K40" s="22">
        <f>'P一般'!K40+'P原料'!K40</f>
        <v>570</v>
      </c>
      <c r="L40" s="11">
        <f>'P一般'!L40+'P原料'!L40</f>
        <v>0</v>
      </c>
      <c r="M40" s="11">
        <f>'P一般'!M40+'P原料'!M40</f>
        <v>766</v>
      </c>
      <c r="N40" s="11">
        <f>'P一般'!N40+'P原料'!N40</f>
        <v>794</v>
      </c>
      <c r="O40" s="11">
        <f>'P一般'!O40+'P原料'!O40</f>
        <v>0</v>
      </c>
      <c r="P40" s="18">
        <f>'P一般'!P40+'P原料'!P40</f>
        <v>0</v>
      </c>
      <c r="Q40" s="30">
        <f>SUM(K40:P40)</f>
        <v>2130</v>
      </c>
      <c r="R40" s="22">
        <f>J40+Q40</f>
        <v>4297</v>
      </c>
      <c r="S40" s="5"/>
    </row>
    <row r="41" spans="1:19" s="6" customFormat="1" ht="16.5" customHeight="1">
      <c r="A41" s="161"/>
      <c r="B41" s="115" t="s">
        <v>10</v>
      </c>
      <c r="C41" s="115" t="s">
        <v>2</v>
      </c>
      <c r="D41" s="16">
        <f>'P一般'!D41+'P原料'!D41</f>
        <v>47395</v>
      </c>
      <c r="E41" s="11">
        <f>'P一般'!E41+'P原料'!E41</f>
        <v>48695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44730</v>
      </c>
      <c r="I41" s="18">
        <f>'P一般'!I41+'P原料'!I41</f>
        <v>0</v>
      </c>
      <c r="J41" s="26">
        <f>SUM(D41:I41)</f>
        <v>140820</v>
      </c>
      <c r="K41" s="22">
        <f>'P一般'!K41+'P原料'!K41</f>
        <v>49204</v>
      </c>
      <c r="L41" s="11">
        <f>'P一般'!L41+'P原料'!L41</f>
        <v>0</v>
      </c>
      <c r="M41" s="11">
        <f>'P一般'!M41+'P原料'!M41</f>
        <v>54352</v>
      </c>
      <c r="N41" s="11">
        <f>'P一般'!N41+'P原料'!N41</f>
        <v>46942</v>
      </c>
      <c r="O41" s="11">
        <f>'P一般'!O41+'P原料'!O41</f>
        <v>0</v>
      </c>
      <c r="P41" s="18">
        <f>'P一般'!P41+'P原料'!P41</f>
        <v>0</v>
      </c>
      <c r="Q41" s="26">
        <f>SUM(K41:P41)</f>
        <v>150498</v>
      </c>
      <c r="R41" s="22">
        <f>J41+Q41</f>
        <v>291318</v>
      </c>
      <c r="S41" s="5"/>
    </row>
    <row r="42" spans="1:19" s="6" customFormat="1" ht="16.5" customHeight="1" thickBot="1">
      <c r="A42" s="162"/>
      <c r="B42" s="116" t="s">
        <v>18</v>
      </c>
      <c r="C42" s="116" t="s">
        <v>3</v>
      </c>
      <c r="D42" s="17">
        <f>IF(OR(D40=0,D41=0)," ",(D41/D40)*1000)</f>
        <v>60452.80612244898</v>
      </c>
      <c r="E42" s="12">
        <f aca="true" t="shared" si="12" ref="E42:R42">IF(OR(E40=0,E41=0)," ",(E41/E40)*1000)</f>
        <v>61251.57232704402</v>
      </c>
      <c r="F42" s="12" t="str">
        <f t="shared" si="12"/>
        <v> </v>
      </c>
      <c r="G42" s="12" t="str">
        <f t="shared" si="12"/>
        <v> </v>
      </c>
      <c r="H42" s="12">
        <f t="shared" si="12"/>
        <v>76071.42857142857</v>
      </c>
      <c r="I42" s="19" t="str">
        <f t="shared" si="12"/>
        <v> </v>
      </c>
      <c r="J42" s="27">
        <f t="shared" si="12"/>
        <v>64983.84863867098</v>
      </c>
      <c r="K42" s="23">
        <f t="shared" si="12"/>
        <v>86322.80701754386</v>
      </c>
      <c r="L42" s="12" t="str">
        <f t="shared" si="12"/>
        <v> </v>
      </c>
      <c r="M42" s="12">
        <f t="shared" si="12"/>
        <v>70955.6135770235</v>
      </c>
      <c r="N42" s="12">
        <f t="shared" si="12"/>
        <v>59120.90680100756</v>
      </c>
      <c r="O42" s="12" t="str">
        <f t="shared" si="12"/>
        <v> </v>
      </c>
      <c r="P42" s="19" t="str">
        <f t="shared" si="12"/>
        <v> </v>
      </c>
      <c r="Q42" s="27">
        <f t="shared" si="12"/>
        <v>70656.33802816902</v>
      </c>
      <c r="R42" s="23">
        <f t="shared" si="12"/>
        <v>67795.67139865023</v>
      </c>
      <c r="S42" s="7"/>
    </row>
    <row r="43" spans="1:19" s="6" customFormat="1" ht="16.5" customHeight="1">
      <c r="A43" s="160" t="s">
        <v>47</v>
      </c>
      <c r="B43" s="117" t="s">
        <v>9</v>
      </c>
      <c r="C43" s="117" t="s">
        <v>1</v>
      </c>
      <c r="D43" s="15">
        <f>'P一般'!D43+'P原料'!D43</f>
        <v>0</v>
      </c>
      <c r="E43" s="11">
        <f>'P一般'!E43+'P原料'!E43</f>
        <v>5</v>
      </c>
      <c r="F43" s="11">
        <f>'P一般'!F43+'P原料'!F43</f>
        <v>0</v>
      </c>
      <c r="G43" s="11">
        <f>'P一般'!G43+'P原料'!G43</f>
        <v>3</v>
      </c>
      <c r="H43" s="11">
        <f>'P一般'!H43+'P原料'!H43</f>
        <v>4</v>
      </c>
      <c r="I43" s="18">
        <f>'P一般'!I43+'P原料'!I43</f>
        <v>4</v>
      </c>
      <c r="J43" s="30">
        <f>SUM(D43:I43)</f>
        <v>16</v>
      </c>
      <c r="K43" s="22">
        <f>'P一般'!K43+'P原料'!K43</f>
        <v>2</v>
      </c>
      <c r="L43" s="11">
        <f>'P一般'!L43+'P原料'!L43</f>
        <v>0</v>
      </c>
      <c r="M43" s="11">
        <f>'P一般'!M43+'P原料'!M43</f>
        <v>6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8</v>
      </c>
      <c r="R43" s="22">
        <f>J43+Q43</f>
        <v>24</v>
      </c>
      <c r="S43" s="5"/>
    </row>
    <row r="44" spans="1:19" s="6" customFormat="1" ht="16.5" customHeight="1">
      <c r="A44" s="161"/>
      <c r="B44" s="115" t="s">
        <v>10</v>
      </c>
      <c r="C44" s="115" t="s">
        <v>2</v>
      </c>
      <c r="D44" s="16">
        <f>'P一般'!D44+'P原料'!D44</f>
        <v>0</v>
      </c>
      <c r="E44" s="11">
        <f>'P一般'!E44+'P原料'!E44</f>
        <v>2038</v>
      </c>
      <c r="F44" s="11">
        <f>'P一般'!F44+'P原料'!F44</f>
        <v>0</v>
      </c>
      <c r="G44" s="11">
        <f>'P一般'!G44+'P原料'!G44</f>
        <v>1511</v>
      </c>
      <c r="H44" s="11">
        <f>'P一般'!H44+'P原料'!H44</f>
        <v>1738</v>
      </c>
      <c r="I44" s="18">
        <f>'P一般'!I44+'P原料'!I44</f>
        <v>1765</v>
      </c>
      <c r="J44" s="26">
        <f>SUM(D44:I44)</f>
        <v>7052</v>
      </c>
      <c r="K44" s="22">
        <f>'P一般'!K44+'P原料'!K44</f>
        <v>874</v>
      </c>
      <c r="L44" s="11">
        <f>'P一般'!L44+'P原料'!L44</f>
        <v>0</v>
      </c>
      <c r="M44" s="11">
        <f>'P一般'!M44+'P原料'!M44</f>
        <v>2451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3325</v>
      </c>
      <c r="R44" s="22">
        <f>J44+Q44</f>
        <v>10377</v>
      </c>
      <c r="S44" s="5"/>
    </row>
    <row r="45" spans="1:19" s="6" customFormat="1" ht="16.5" customHeight="1" thickBot="1">
      <c r="A45" s="162"/>
      <c r="B45" s="116" t="s">
        <v>18</v>
      </c>
      <c r="C45" s="116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407600</v>
      </c>
      <c r="F45" s="12" t="str">
        <f t="shared" si="13"/>
        <v> </v>
      </c>
      <c r="G45" s="12">
        <f t="shared" si="13"/>
        <v>503666.6666666667</v>
      </c>
      <c r="H45" s="12">
        <f t="shared" si="13"/>
        <v>434500</v>
      </c>
      <c r="I45" s="19">
        <f t="shared" si="13"/>
        <v>441250</v>
      </c>
      <c r="J45" s="27">
        <f t="shared" si="13"/>
        <v>440750</v>
      </c>
      <c r="K45" s="23">
        <f t="shared" si="13"/>
        <v>437000</v>
      </c>
      <c r="L45" s="12" t="str">
        <f t="shared" si="13"/>
        <v> </v>
      </c>
      <c r="M45" s="12">
        <f t="shared" si="13"/>
        <v>408500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>
        <f t="shared" si="13"/>
        <v>415625</v>
      </c>
      <c r="R45" s="23">
        <f t="shared" si="13"/>
        <v>432375</v>
      </c>
      <c r="S45" s="7"/>
    </row>
    <row r="46" spans="1:19" s="6" customFormat="1" ht="16.5" customHeight="1">
      <c r="A46" s="160" t="s">
        <v>12</v>
      </c>
      <c r="B46" s="115" t="s">
        <v>9</v>
      </c>
      <c r="C46" s="115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8616</v>
      </c>
      <c r="I46" s="18">
        <f>'P一般'!I46+'P原料'!I46</f>
        <v>0</v>
      </c>
      <c r="J46" s="30">
        <f>SUM(D46:I46)</f>
        <v>8616</v>
      </c>
      <c r="K46" s="22">
        <f>'P一般'!K46+'P原料'!K46</f>
        <v>7665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12518</v>
      </c>
      <c r="O46" s="11">
        <f>'P一般'!O46+'P原料'!O46</f>
        <v>0</v>
      </c>
      <c r="P46" s="18">
        <f>'P一般'!P46+'P原料'!P46</f>
        <v>0</v>
      </c>
      <c r="Q46" s="30">
        <f>SUM(K46:P46)</f>
        <v>20183</v>
      </c>
      <c r="R46" s="22">
        <f>J46+Q46</f>
        <v>28799</v>
      </c>
      <c r="S46" s="5"/>
    </row>
    <row r="47" spans="1:18" ht="16.5" customHeight="1">
      <c r="A47" s="161"/>
      <c r="B47" s="115" t="s">
        <v>10</v>
      </c>
      <c r="C47" s="115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565851</v>
      </c>
      <c r="I47" s="18">
        <f>'P一般'!I47+'P原料'!I47</f>
        <v>0</v>
      </c>
      <c r="J47" s="26">
        <f>SUM(D47:I47)</f>
        <v>565851</v>
      </c>
      <c r="K47" s="22">
        <f>'P一般'!K47+'P原料'!K47</f>
        <v>556068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657799</v>
      </c>
      <c r="O47" s="11">
        <f>'P一般'!O47+'P原料'!O47</f>
        <v>0</v>
      </c>
      <c r="P47" s="18">
        <f>'P一般'!P47+'P原料'!P47</f>
        <v>0</v>
      </c>
      <c r="Q47" s="26">
        <f>SUM(K47:P47)</f>
        <v>1213867</v>
      </c>
      <c r="R47" s="22">
        <f>J47+Q47</f>
        <v>1779718</v>
      </c>
    </row>
    <row r="48" spans="1:18" ht="16.5" customHeight="1" thickBot="1">
      <c r="A48" s="162"/>
      <c r="B48" s="116" t="s">
        <v>18</v>
      </c>
      <c r="C48" s="116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>
        <f t="shared" si="14"/>
        <v>65674.44289693593</v>
      </c>
      <c r="I48" s="19" t="str">
        <f t="shared" si="14"/>
        <v> </v>
      </c>
      <c r="J48" s="27">
        <f t="shared" si="14"/>
        <v>65674.44289693593</v>
      </c>
      <c r="K48" s="23">
        <f t="shared" si="14"/>
        <v>72546.3796477495</v>
      </c>
      <c r="L48" s="12" t="str">
        <f t="shared" si="14"/>
        <v> </v>
      </c>
      <c r="M48" s="12" t="str">
        <f t="shared" si="14"/>
        <v> </v>
      </c>
      <c r="N48" s="12">
        <f t="shared" si="14"/>
        <v>52548.25051925228</v>
      </c>
      <c r="O48" s="12" t="str">
        <f t="shared" si="14"/>
        <v> </v>
      </c>
      <c r="P48" s="19" t="str">
        <f t="shared" si="14"/>
        <v> </v>
      </c>
      <c r="Q48" s="27">
        <f t="shared" si="14"/>
        <v>60143.041173264624</v>
      </c>
      <c r="R48" s="23">
        <f t="shared" si="14"/>
        <v>61797.90964964061</v>
      </c>
    </row>
    <row r="49" spans="1:18" ht="16.5" customHeight="1">
      <c r="A49" s="164" t="s">
        <v>4</v>
      </c>
      <c r="B49" s="115" t="s">
        <v>9</v>
      </c>
      <c r="C49" s="115" t="s">
        <v>1</v>
      </c>
      <c r="D49" s="41">
        <f aca="true" t="shared" si="15" ref="D49:I50">D4+D7+D10+D13+D16+D19+D22+D25+D28+D31+D37+D40+D43+D46+D34</f>
        <v>911815</v>
      </c>
      <c r="E49" s="42">
        <f t="shared" si="15"/>
        <v>625252</v>
      </c>
      <c r="F49" s="42">
        <f t="shared" si="15"/>
        <v>647228</v>
      </c>
      <c r="G49" s="42">
        <f t="shared" si="15"/>
        <v>578590</v>
      </c>
      <c r="H49" s="42">
        <f t="shared" si="15"/>
        <v>717842</v>
      </c>
      <c r="I49" s="25">
        <f t="shared" si="15"/>
        <v>664471</v>
      </c>
      <c r="J49" s="29">
        <f>J4+J7+J10+J13+J16+J19+J22+J25+J28+J31+J37+J40+J43+J46</f>
        <v>4145198</v>
      </c>
      <c r="K49" s="41">
        <f aca="true" t="shared" si="16" ref="K49:P49">K4+K7+K10+K13+K16+K19+K22+K25+K28+K31+K37+K40+K43+K46+K34</f>
        <v>671883</v>
      </c>
      <c r="L49" s="42">
        <f t="shared" si="16"/>
        <v>692838</v>
      </c>
      <c r="M49" s="42">
        <f t="shared" si="16"/>
        <v>828059</v>
      </c>
      <c r="N49" s="42">
        <f t="shared" si="16"/>
        <v>964247</v>
      </c>
      <c r="O49" s="42">
        <f t="shared" si="16"/>
        <v>0</v>
      </c>
      <c r="P49" s="25">
        <f t="shared" si="16"/>
        <v>0</v>
      </c>
      <c r="Q49" s="30">
        <f>SUM(K49:P49)</f>
        <v>3157027</v>
      </c>
      <c r="R49" s="22">
        <f>J49+Q49</f>
        <v>7302225</v>
      </c>
    </row>
    <row r="50" spans="1:18" ht="16.5" customHeight="1">
      <c r="A50" s="164"/>
      <c r="B50" s="115" t="s">
        <v>10</v>
      </c>
      <c r="C50" s="115" t="s">
        <v>2</v>
      </c>
      <c r="D50" s="40">
        <f t="shared" si="15"/>
        <v>50192294</v>
      </c>
      <c r="E50" s="13">
        <f t="shared" si="15"/>
        <v>36110496</v>
      </c>
      <c r="F50" s="13">
        <f t="shared" si="15"/>
        <v>40246622</v>
      </c>
      <c r="G50" s="13">
        <f t="shared" si="15"/>
        <v>37862805</v>
      </c>
      <c r="H50" s="13">
        <f t="shared" si="15"/>
        <v>48113631</v>
      </c>
      <c r="I50" s="24">
        <f t="shared" si="15"/>
        <v>46041871</v>
      </c>
      <c r="J50" s="28">
        <f>J5+J8+J11+J14+J17+J20+J23+J26+J29+J32+J38+J41+J44+J47</f>
        <v>258567719</v>
      </c>
      <c r="K50" s="40">
        <f aca="true" t="shared" si="17" ref="K50:P50">K5+K8+K11+K14+K17+K20+K23+K26+K29+K32+K38+K41+K44+K47+K35</f>
        <v>49529839</v>
      </c>
      <c r="L50" s="13">
        <f t="shared" si="17"/>
        <v>48786062</v>
      </c>
      <c r="M50" s="13">
        <f t="shared" si="17"/>
        <v>50552580</v>
      </c>
      <c r="N50" s="13">
        <f t="shared" si="17"/>
        <v>51082709</v>
      </c>
      <c r="O50" s="13">
        <f t="shared" si="17"/>
        <v>0</v>
      </c>
      <c r="P50" s="24">
        <f t="shared" si="17"/>
        <v>0</v>
      </c>
      <c r="Q50" s="26">
        <f>SUM(K50:P50)</f>
        <v>199951190</v>
      </c>
      <c r="R50" s="22">
        <f>J50+Q50</f>
        <v>458518909</v>
      </c>
    </row>
    <row r="51" spans="1:18" ht="16.5" customHeight="1" thickBot="1">
      <c r="A51" s="165"/>
      <c r="B51" s="116" t="s">
        <v>18</v>
      </c>
      <c r="C51" s="116" t="s">
        <v>3</v>
      </c>
      <c r="D51" s="17">
        <f aca="true" t="shared" si="18" ref="D51:I51">IF(D49=0,,D50/D49*1000)</f>
        <v>55046.576334015124</v>
      </c>
      <c r="E51" s="12">
        <f t="shared" si="18"/>
        <v>57753.50738582204</v>
      </c>
      <c r="F51" s="12">
        <f t="shared" si="18"/>
        <v>62183.066863609114</v>
      </c>
      <c r="G51" s="12">
        <f t="shared" si="18"/>
        <v>65439.784648887806</v>
      </c>
      <c r="H51" s="12">
        <f t="shared" si="18"/>
        <v>67025.37745074822</v>
      </c>
      <c r="I51" s="19">
        <f t="shared" si="18"/>
        <v>69291.01646271997</v>
      </c>
      <c r="J51" s="27">
        <f aca="true" t="shared" si="19" ref="J51:P51">IF(J49=0,,J50/J49*1000)</f>
        <v>62377.6521652283</v>
      </c>
      <c r="K51" s="23">
        <f t="shared" si="19"/>
        <v>73717.95238159025</v>
      </c>
      <c r="L51" s="12">
        <f t="shared" si="19"/>
        <v>70414.81847127322</v>
      </c>
      <c r="M51" s="12">
        <f t="shared" si="19"/>
        <v>61049.490434860316</v>
      </c>
      <c r="N51" s="12">
        <f t="shared" si="19"/>
        <v>52976.78810512245</v>
      </c>
      <c r="O51" s="12">
        <f t="shared" si="19"/>
        <v>0</v>
      </c>
      <c r="P51" s="19">
        <f t="shared" si="19"/>
        <v>0</v>
      </c>
      <c r="Q51" s="27">
        <f>IF(OR(Q49=0,Q50=0)," ",(Q50/Q49)*1000)</f>
        <v>63335.280312775285</v>
      </c>
      <c r="R51" s="23">
        <f>IF(OR(R49=0,R50=0)," ",(R50/R49)*1000)</f>
        <v>62791.67089483</v>
      </c>
    </row>
    <row r="52" spans="1:18" ht="15" thickBot="1">
      <c r="A52" s="167" t="s">
        <v>13</v>
      </c>
      <c r="B52" s="168"/>
      <c r="C52" s="169"/>
      <c r="D52" s="31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</row>
    <row r="53" spans="1:3" ht="14.25">
      <c r="A53" s="114" t="str">
        <f>'総合計'!A62</f>
        <v>※4～12月は確定値。1月は速報値。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92" customFormat="1" ht="27" customHeight="1">
      <c r="A1" s="90" t="s">
        <v>43</v>
      </c>
      <c r="B1" s="91" t="s">
        <v>37</v>
      </c>
      <c r="C1" s="95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s="92" customFormat="1" ht="23.25" customHeight="1" thickBot="1">
      <c r="A2" s="96" t="s">
        <v>0</v>
      </c>
      <c r="B2" s="99" t="s">
        <v>52</v>
      </c>
      <c r="C2" s="100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0">
        <f>'総合計'!Q2</f>
        <v>43543</v>
      </c>
      <c r="R2" s="170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5" customHeight="1">
      <c r="A4" s="160" t="s">
        <v>17</v>
      </c>
      <c r="B4" s="115" t="s">
        <v>9</v>
      </c>
      <c r="C4" s="115" t="s">
        <v>1</v>
      </c>
      <c r="D4" s="43">
        <v>56666</v>
      </c>
      <c r="E4" s="71">
        <v>47632</v>
      </c>
      <c r="F4" s="45">
        <v>17452</v>
      </c>
      <c r="G4" s="45">
        <v>15423</v>
      </c>
      <c r="H4" s="45">
        <v>120803</v>
      </c>
      <c r="I4" s="46">
        <v>10993</v>
      </c>
      <c r="J4" s="49">
        <f>SUM(D4:I4)</f>
        <v>268969</v>
      </c>
      <c r="K4" s="46">
        <v>22134</v>
      </c>
      <c r="L4" s="45">
        <v>68876</v>
      </c>
      <c r="M4" s="71">
        <v>20797</v>
      </c>
      <c r="N4" s="45"/>
      <c r="O4" s="45"/>
      <c r="P4" s="46"/>
      <c r="Q4" s="29">
        <f>SUM(K4:P4)</f>
        <v>111807</v>
      </c>
      <c r="R4" s="22">
        <f>J4+Q4</f>
        <v>380776</v>
      </c>
      <c r="S4" s="5"/>
    </row>
    <row r="5" spans="1:19" s="6" customFormat="1" ht="15" customHeight="1">
      <c r="A5" s="161"/>
      <c r="B5" s="115" t="s">
        <v>10</v>
      </c>
      <c r="C5" s="115" t="s">
        <v>2</v>
      </c>
      <c r="D5" s="43">
        <v>3045547</v>
      </c>
      <c r="E5" s="71">
        <v>2597259</v>
      </c>
      <c r="F5" s="45">
        <v>1150455</v>
      </c>
      <c r="G5" s="45">
        <v>1014887</v>
      </c>
      <c r="H5" s="45">
        <v>8171420</v>
      </c>
      <c r="I5" s="46">
        <v>768874</v>
      </c>
      <c r="J5" s="106">
        <f>SUM(D5:I5)</f>
        <v>16748442</v>
      </c>
      <c r="K5" s="74">
        <v>1594629</v>
      </c>
      <c r="L5" s="51">
        <v>4510859</v>
      </c>
      <c r="M5" s="73">
        <v>1255847</v>
      </c>
      <c r="N5" s="51"/>
      <c r="O5" s="51"/>
      <c r="P5" s="48"/>
      <c r="Q5" s="28">
        <f>SUM(K5:P5)</f>
        <v>7361335</v>
      </c>
      <c r="R5" s="22">
        <f>J5+Q5</f>
        <v>24109777</v>
      </c>
      <c r="S5" s="5"/>
    </row>
    <row r="6" spans="1:19" s="6" customFormat="1" ht="15" customHeight="1" thickBot="1">
      <c r="A6" s="162"/>
      <c r="B6" s="116" t="s">
        <v>18</v>
      </c>
      <c r="C6" s="116" t="s">
        <v>3</v>
      </c>
      <c r="D6" s="157">
        <v>53745.579359757176</v>
      </c>
      <c r="E6" s="12">
        <v>54527.607490762515</v>
      </c>
      <c r="F6" s="12">
        <v>65921.09786843914</v>
      </c>
      <c r="G6" s="12">
        <v>65803.47532905401</v>
      </c>
      <c r="H6" s="12">
        <v>67642.52543397102</v>
      </c>
      <c r="I6" s="47">
        <v>69942.14500136451</v>
      </c>
      <c r="J6" s="27">
        <f aca="true" t="shared" si="0" ref="J6:P6">IF(OR(J4=0,J5=0)," ",J5/J4*1000)</f>
        <v>62269.042157274635</v>
      </c>
      <c r="K6" s="47">
        <v>72044.32095418812</v>
      </c>
      <c r="L6" s="12">
        <v>65492.46471920553</v>
      </c>
      <c r="M6" s="12">
        <v>60385.96913016301</v>
      </c>
      <c r="N6" s="12" t="s">
        <v>54</v>
      </c>
      <c r="O6" s="12" t="str">
        <f t="shared" si="0"/>
        <v> </v>
      </c>
      <c r="P6" s="47" t="str">
        <f t="shared" si="0"/>
        <v> </v>
      </c>
      <c r="Q6" s="27">
        <f>IF(OR(Q4=0,Q5=0)," ",Q5/Q4*1000)</f>
        <v>65839.66120189255</v>
      </c>
      <c r="R6" s="23">
        <f>IF(OR(R4=0,R5=0)," ",R5/R4*1000)</f>
        <v>63317.48061852637</v>
      </c>
      <c r="S6" s="7"/>
    </row>
    <row r="7" spans="1:19" s="6" customFormat="1" ht="15" customHeight="1">
      <c r="A7" s="160" t="s">
        <v>19</v>
      </c>
      <c r="B7" s="115" t="s">
        <v>9</v>
      </c>
      <c r="C7" s="115" t="s">
        <v>1</v>
      </c>
      <c r="D7" s="43">
        <v>39133</v>
      </c>
      <c r="E7" s="71"/>
      <c r="F7" s="45">
        <v>112724</v>
      </c>
      <c r="G7" s="45"/>
      <c r="H7" s="45"/>
      <c r="I7" s="46"/>
      <c r="J7" s="106">
        <f>SUM(D7:I7)</f>
        <v>151857</v>
      </c>
      <c r="K7" s="72"/>
      <c r="L7" s="45">
        <v>24252</v>
      </c>
      <c r="M7" s="71">
        <v>36897</v>
      </c>
      <c r="N7" s="45">
        <v>10078</v>
      </c>
      <c r="O7" s="45"/>
      <c r="P7" s="46"/>
      <c r="Q7" s="26">
        <f>SUM(K7:P7)</f>
        <v>71227</v>
      </c>
      <c r="R7" s="22">
        <f>J7+Q7</f>
        <v>223084</v>
      </c>
      <c r="S7" s="5"/>
    </row>
    <row r="8" spans="1:19" s="6" customFormat="1" ht="15" customHeight="1">
      <c r="A8" s="161"/>
      <c r="B8" s="115" t="s">
        <v>10</v>
      </c>
      <c r="C8" s="115" t="s">
        <v>2</v>
      </c>
      <c r="D8" s="43">
        <v>2078464</v>
      </c>
      <c r="E8" s="71"/>
      <c r="F8" s="45">
        <v>7093696</v>
      </c>
      <c r="G8" s="45"/>
      <c r="H8" s="45"/>
      <c r="I8" s="46"/>
      <c r="J8" s="106">
        <f>SUM(D8:I8)</f>
        <v>9172160</v>
      </c>
      <c r="K8" s="74"/>
      <c r="L8" s="51">
        <v>1601946</v>
      </c>
      <c r="M8" s="73">
        <v>2214416</v>
      </c>
      <c r="N8" s="51">
        <v>534841</v>
      </c>
      <c r="O8" s="51"/>
      <c r="P8" s="48"/>
      <c r="Q8" s="26">
        <f>SUM(K8:P8)</f>
        <v>4351203</v>
      </c>
      <c r="R8" s="22">
        <f>J8+Q8</f>
        <v>13523363</v>
      </c>
      <c r="S8" s="5"/>
    </row>
    <row r="9" spans="1:19" s="6" customFormat="1" ht="15" customHeight="1" thickBot="1">
      <c r="A9" s="162"/>
      <c r="B9" s="116" t="s">
        <v>18</v>
      </c>
      <c r="C9" s="116" t="s">
        <v>3</v>
      </c>
      <c r="D9" s="157">
        <v>53112.820381774975</v>
      </c>
      <c r="E9" s="12" t="s">
        <v>54</v>
      </c>
      <c r="F9" s="12">
        <v>62929.775380575564</v>
      </c>
      <c r="G9" s="12" t="s">
        <v>54</v>
      </c>
      <c r="H9" s="12" t="s">
        <v>54</v>
      </c>
      <c r="I9" s="47" t="s">
        <v>54</v>
      </c>
      <c r="J9" s="27">
        <f aca="true" t="shared" si="1" ref="J9:P9">IF(OR(J7=0,J8=0)," ",J8/J7*1000)</f>
        <v>60399.98156160072</v>
      </c>
      <c r="K9" s="47" t="s">
        <v>54</v>
      </c>
      <c r="L9" s="12">
        <v>66054.1810984661</v>
      </c>
      <c r="M9" s="12">
        <v>60016.15307477573</v>
      </c>
      <c r="N9" s="12">
        <v>53070.15280809684</v>
      </c>
      <c r="O9" s="12" t="str">
        <f t="shared" si="1"/>
        <v> </v>
      </c>
      <c r="P9" s="47" t="str">
        <f t="shared" si="1"/>
        <v> </v>
      </c>
      <c r="Q9" s="27">
        <f>IF(OR(Q7=0,Q8=0)," ",Q8/Q7*1000)</f>
        <v>61089.2358234939</v>
      </c>
      <c r="R9" s="23">
        <f>IF(OR(R7=0,R8=0)," ",R8/R7*1000)</f>
        <v>60620.048950171236</v>
      </c>
      <c r="S9" s="5"/>
    </row>
    <row r="10" spans="1:19" s="6" customFormat="1" ht="15" customHeight="1">
      <c r="A10" s="160" t="s">
        <v>39</v>
      </c>
      <c r="B10" s="115" t="s">
        <v>9</v>
      </c>
      <c r="C10" s="115" t="s">
        <v>1</v>
      </c>
      <c r="D10" s="104">
        <v>64740</v>
      </c>
      <c r="E10" s="71">
        <v>21494</v>
      </c>
      <c r="F10" s="45">
        <v>11177</v>
      </c>
      <c r="G10" s="45">
        <v>65211</v>
      </c>
      <c r="H10" s="45">
        <v>21017</v>
      </c>
      <c r="I10" s="46"/>
      <c r="J10" s="106">
        <f>SUM(D10:I10)</f>
        <v>183639</v>
      </c>
      <c r="K10" s="72">
        <v>43090</v>
      </c>
      <c r="L10" s="45">
        <v>42954</v>
      </c>
      <c r="M10" s="71">
        <v>1999</v>
      </c>
      <c r="N10" s="71">
        <v>7400</v>
      </c>
      <c r="O10" s="71"/>
      <c r="P10" s="72"/>
      <c r="Q10" s="26">
        <f>SUM(K10:P10)</f>
        <v>95443</v>
      </c>
      <c r="R10" s="22">
        <f>J10+Q10</f>
        <v>279082</v>
      </c>
      <c r="S10" s="5"/>
    </row>
    <row r="11" spans="1:19" s="6" customFormat="1" ht="15" customHeight="1">
      <c r="A11" s="161"/>
      <c r="B11" s="115" t="s">
        <v>10</v>
      </c>
      <c r="C11" s="115" t="s">
        <v>2</v>
      </c>
      <c r="D11" s="104">
        <v>3530454</v>
      </c>
      <c r="E11" s="71">
        <v>1179890</v>
      </c>
      <c r="F11" s="45">
        <v>678606</v>
      </c>
      <c r="G11" s="45">
        <v>4232119</v>
      </c>
      <c r="H11" s="45">
        <v>1399094</v>
      </c>
      <c r="I11" s="46"/>
      <c r="J11" s="106">
        <f>SUM(D11:I11)</f>
        <v>11020163</v>
      </c>
      <c r="K11" s="74">
        <v>3064773</v>
      </c>
      <c r="L11" s="51">
        <v>3275472</v>
      </c>
      <c r="M11" s="73">
        <v>135666</v>
      </c>
      <c r="N11" s="73">
        <v>416319</v>
      </c>
      <c r="O11" s="73"/>
      <c r="P11" s="74"/>
      <c r="Q11" s="28">
        <f>SUM(K11:P11)</f>
        <v>6892230</v>
      </c>
      <c r="R11" s="24">
        <f>J11+Q11</f>
        <v>17912393</v>
      </c>
      <c r="S11" s="5"/>
    </row>
    <row r="12" spans="1:19" s="6" customFormat="1" ht="15" customHeight="1" thickBot="1">
      <c r="A12" s="162"/>
      <c r="B12" s="116" t="s">
        <v>18</v>
      </c>
      <c r="C12" s="116" t="s">
        <v>3</v>
      </c>
      <c r="D12" s="157">
        <v>54532.80815569972</v>
      </c>
      <c r="E12" s="12">
        <v>54893.92388573555</v>
      </c>
      <c r="F12" s="12">
        <v>60714.502997226446</v>
      </c>
      <c r="G12" s="12">
        <v>64898.851420772575</v>
      </c>
      <c r="H12" s="12">
        <v>66569.63410572393</v>
      </c>
      <c r="I12" s="47" t="s">
        <v>54</v>
      </c>
      <c r="J12" s="27">
        <f aca="true" t="shared" si="2" ref="J12:P12">IF(OR(J10=0,J11=0)," ",J11/J10*1000)</f>
        <v>60009.927085205214</v>
      </c>
      <c r="K12" s="47">
        <v>71124.92457646786</v>
      </c>
      <c r="L12" s="12">
        <v>76255.34292498953</v>
      </c>
      <c r="M12" s="12">
        <v>67866.93346673338</v>
      </c>
      <c r="N12" s="12">
        <v>56259.32432432433</v>
      </c>
      <c r="O12" s="12" t="str">
        <f t="shared" si="2"/>
        <v> </v>
      </c>
      <c r="P12" s="47" t="str">
        <f t="shared" si="2"/>
        <v> </v>
      </c>
      <c r="Q12" s="27">
        <f>IF(OR(Q10=0,Q11=0)," ",Q11/Q10*1000)</f>
        <v>72213.04862588142</v>
      </c>
      <c r="R12" s="23">
        <f>IF(OR(R10=0,R11=0)," ",R11/R10*1000)</f>
        <v>64183.26155036871</v>
      </c>
      <c r="S12" s="7"/>
    </row>
    <row r="13" spans="1:19" s="6" customFormat="1" ht="15" customHeight="1">
      <c r="A13" s="160" t="s">
        <v>22</v>
      </c>
      <c r="B13" s="115" t="s">
        <v>9</v>
      </c>
      <c r="C13" s="115" t="s">
        <v>1</v>
      </c>
      <c r="D13" s="104">
        <v>23614</v>
      </c>
      <c r="E13" s="71">
        <v>61038</v>
      </c>
      <c r="F13" s="45">
        <v>6000</v>
      </c>
      <c r="G13" s="45">
        <v>5346</v>
      </c>
      <c r="H13" s="45">
        <v>47869</v>
      </c>
      <c r="I13" s="46">
        <v>54683</v>
      </c>
      <c r="J13" s="106">
        <f>SUM(D13:I13)</f>
        <v>198550</v>
      </c>
      <c r="K13" s="72">
        <v>23107</v>
      </c>
      <c r="L13" s="45">
        <v>96939</v>
      </c>
      <c r="M13" s="71">
        <v>69141</v>
      </c>
      <c r="N13" s="71">
        <v>44891</v>
      </c>
      <c r="O13" s="71"/>
      <c r="P13" s="72"/>
      <c r="Q13" s="26">
        <f>SUM(K13:P13)</f>
        <v>234078</v>
      </c>
      <c r="R13" s="22">
        <f>J13+Q13</f>
        <v>432628</v>
      </c>
      <c r="S13" s="5"/>
    </row>
    <row r="14" spans="1:19" s="6" customFormat="1" ht="15" customHeight="1">
      <c r="A14" s="161"/>
      <c r="B14" s="115" t="s">
        <v>10</v>
      </c>
      <c r="C14" s="115" t="s">
        <v>2</v>
      </c>
      <c r="D14" s="104">
        <v>1285373</v>
      </c>
      <c r="E14" s="71">
        <v>3549077</v>
      </c>
      <c r="F14" s="45">
        <v>353270</v>
      </c>
      <c r="G14" s="45">
        <v>328869</v>
      </c>
      <c r="H14" s="45">
        <v>3186447</v>
      </c>
      <c r="I14" s="46">
        <v>3825893</v>
      </c>
      <c r="J14" s="106">
        <f>SUM(D14:I14)</f>
        <v>12528929</v>
      </c>
      <c r="K14" s="74">
        <v>1772846</v>
      </c>
      <c r="L14" s="51">
        <v>6996782</v>
      </c>
      <c r="M14" s="73">
        <v>4205106</v>
      </c>
      <c r="N14" s="73">
        <v>2631405</v>
      </c>
      <c r="O14" s="73"/>
      <c r="P14" s="74"/>
      <c r="Q14" s="28">
        <f>SUM(K14:P14)</f>
        <v>15606139</v>
      </c>
      <c r="R14" s="24">
        <f>J14+Q14</f>
        <v>28135068</v>
      </c>
      <c r="S14" s="5"/>
    </row>
    <row r="15" spans="1:19" s="6" customFormat="1" ht="15" customHeight="1" thickBot="1">
      <c r="A15" s="162"/>
      <c r="B15" s="116" t="s">
        <v>18</v>
      </c>
      <c r="C15" s="116" t="s">
        <v>3</v>
      </c>
      <c r="D15" s="157">
        <v>54432.66706191243</v>
      </c>
      <c r="E15" s="12">
        <v>58145.36845899276</v>
      </c>
      <c r="F15" s="12">
        <v>58878.33333333333</v>
      </c>
      <c r="G15" s="12">
        <v>61516.835016835015</v>
      </c>
      <c r="H15" s="12">
        <v>66565.98215964402</v>
      </c>
      <c r="I15" s="47">
        <v>69964.943401057</v>
      </c>
      <c r="J15" s="27">
        <f aca="true" t="shared" si="3" ref="J15:P15">IF(OR(J13=0,J14=0)," ",J14/J13*1000)</f>
        <v>63102.13548224628</v>
      </c>
      <c r="K15" s="47">
        <v>76723.33059246115</v>
      </c>
      <c r="L15" s="12">
        <v>72177.16295814894</v>
      </c>
      <c r="M15" s="12">
        <v>60819.28233609581</v>
      </c>
      <c r="N15" s="12">
        <v>58617.651645095895</v>
      </c>
      <c r="O15" s="12" t="str">
        <f t="shared" si="3"/>
        <v> </v>
      </c>
      <c r="P15" s="47" t="str">
        <f t="shared" si="3"/>
        <v> </v>
      </c>
      <c r="Q15" s="27">
        <f>IF(OR(Q13=0,Q14=0)," ",Q14/Q13*1000)</f>
        <v>66670.67815001837</v>
      </c>
      <c r="R15" s="23">
        <f>IF(OR(R13=0,R14=0)," ",R14/R13*1000)</f>
        <v>65032.93360577679</v>
      </c>
      <c r="S15" s="7"/>
    </row>
    <row r="16" spans="1:19" s="6" customFormat="1" ht="15" customHeight="1">
      <c r="A16" s="160" t="s">
        <v>20</v>
      </c>
      <c r="B16" s="115" t="s">
        <v>9</v>
      </c>
      <c r="C16" s="115" t="s">
        <v>1</v>
      </c>
      <c r="D16" s="104"/>
      <c r="E16" s="71"/>
      <c r="F16" s="45"/>
      <c r="G16" s="45">
        <v>31930</v>
      </c>
      <c r="H16" s="45">
        <v>64085</v>
      </c>
      <c r="I16" s="46">
        <v>13394</v>
      </c>
      <c r="J16" s="106">
        <f>SUM(D16:I16)</f>
        <v>109409</v>
      </c>
      <c r="K16" s="72"/>
      <c r="L16" s="45">
        <v>2999</v>
      </c>
      <c r="M16" s="71">
        <v>22437</v>
      </c>
      <c r="N16" s="71">
        <v>14413</v>
      </c>
      <c r="O16" s="71"/>
      <c r="P16" s="72"/>
      <c r="Q16" s="26">
        <f>SUM(K16:P16)</f>
        <v>39849</v>
      </c>
      <c r="R16" s="22">
        <f>J16+Q16</f>
        <v>149258</v>
      </c>
      <c r="S16" s="5"/>
    </row>
    <row r="17" spans="1:19" s="6" customFormat="1" ht="15" customHeight="1">
      <c r="A17" s="161"/>
      <c r="B17" s="115" t="s">
        <v>10</v>
      </c>
      <c r="C17" s="115" t="s">
        <v>2</v>
      </c>
      <c r="D17" s="104"/>
      <c r="E17" s="71"/>
      <c r="F17" s="45"/>
      <c r="G17" s="45">
        <v>2038087</v>
      </c>
      <c r="H17" s="71">
        <v>4397534</v>
      </c>
      <c r="I17" s="46">
        <v>922817</v>
      </c>
      <c r="J17" s="106">
        <f>SUM(D17:I17)</f>
        <v>7358438</v>
      </c>
      <c r="K17" s="74"/>
      <c r="L17" s="51">
        <v>203524</v>
      </c>
      <c r="M17" s="73">
        <v>1360896</v>
      </c>
      <c r="N17" s="73">
        <v>719239</v>
      </c>
      <c r="O17" s="73"/>
      <c r="P17" s="74"/>
      <c r="Q17" s="26">
        <f>SUM(K17:P17)</f>
        <v>2283659</v>
      </c>
      <c r="R17" s="22">
        <f>J17+Q17</f>
        <v>9642097</v>
      </c>
      <c r="S17" s="5"/>
    </row>
    <row r="18" spans="1:19" s="6" customFormat="1" ht="15" customHeight="1" thickBot="1">
      <c r="A18" s="162"/>
      <c r="B18" s="116" t="s">
        <v>18</v>
      </c>
      <c r="C18" s="116" t="s">
        <v>3</v>
      </c>
      <c r="D18" s="37"/>
      <c r="E18" s="12"/>
      <c r="F18" s="12"/>
      <c r="G18" s="12">
        <v>63829.84653930473</v>
      </c>
      <c r="H18" s="12">
        <v>68620.33237106969</v>
      </c>
      <c r="I18" s="47">
        <v>68897.79005524862</v>
      </c>
      <c r="J18" s="27">
        <f aca="true" t="shared" si="4" ref="J18:P18">IF(OR(J16=0,J17=0)," ",J17/J16*1000)</f>
        <v>67256.2403458582</v>
      </c>
      <c r="K18" s="47" t="s">
        <v>54</v>
      </c>
      <c r="L18" s="12">
        <v>67863.95465155052</v>
      </c>
      <c r="M18" s="12">
        <v>60654.09814146276</v>
      </c>
      <c r="N18" s="12">
        <v>49902.10226878512</v>
      </c>
      <c r="O18" s="12" t="str">
        <f t="shared" si="4"/>
        <v> </v>
      </c>
      <c r="P18" s="47" t="str">
        <f t="shared" si="4"/>
        <v> </v>
      </c>
      <c r="Q18" s="27">
        <f>IF(OR(Q16=0,Q17=0)," ",Q17/Q16*1000)</f>
        <v>57307.811990263246</v>
      </c>
      <c r="R18" s="23">
        <f>IF(OR(R16=0,R17=0)," ",R17/R16*1000)</f>
        <v>64600.20233421324</v>
      </c>
      <c r="S18" s="7"/>
    </row>
    <row r="19" spans="1:19" s="6" customFormat="1" ht="15" customHeight="1">
      <c r="A19" s="160" t="s">
        <v>38</v>
      </c>
      <c r="B19" s="115" t="s">
        <v>9</v>
      </c>
      <c r="C19" s="115" t="s">
        <v>1</v>
      </c>
      <c r="D19" s="104"/>
      <c r="E19" s="71"/>
      <c r="F19" s="45"/>
      <c r="G19" s="45"/>
      <c r="H19" s="45"/>
      <c r="I19" s="46"/>
      <c r="J19" s="106">
        <f>SUM(D19:I19)</f>
        <v>0</v>
      </c>
      <c r="K19" s="72"/>
      <c r="L19" s="45"/>
      <c r="M19" s="71"/>
      <c r="N19" s="45"/>
      <c r="O19" s="45"/>
      <c r="P19" s="46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1"/>
      <c r="B20" s="115" t="s">
        <v>10</v>
      </c>
      <c r="C20" s="115" t="s">
        <v>2</v>
      </c>
      <c r="D20" s="104"/>
      <c r="E20" s="71"/>
      <c r="F20" s="45"/>
      <c r="G20" s="45"/>
      <c r="H20" s="45"/>
      <c r="I20" s="46"/>
      <c r="J20" s="106">
        <f>SUM(D20:I20)</f>
        <v>0</v>
      </c>
      <c r="K20" s="74"/>
      <c r="L20" s="51"/>
      <c r="M20" s="73"/>
      <c r="N20" s="51"/>
      <c r="O20" s="51"/>
      <c r="P20" s="48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2"/>
      <c r="B21" s="116" t="s">
        <v>18</v>
      </c>
      <c r="C21" s="116" t="s">
        <v>3</v>
      </c>
      <c r="D21" s="157" t="s">
        <v>54</v>
      </c>
      <c r="E21" s="12" t="s">
        <v>54</v>
      </c>
      <c r="F21" s="12" t="s">
        <v>54</v>
      </c>
      <c r="G21" s="12" t="s">
        <v>54</v>
      </c>
      <c r="H21" s="12" t="s">
        <v>54</v>
      </c>
      <c r="I21" s="47" t="s">
        <v>54</v>
      </c>
      <c r="J21" s="27" t="str">
        <f aca="true" t="shared" si="5" ref="J21:P21">IF(OR(J19=0,J20=0)," ",J20/J19*1000)</f>
        <v> </v>
      </c>
      <c r="K21" s="47" t="s">
        <v>54</v>
      </c>
      <c r="L21" s="12" t="s">
        <v>54</v>
      </c>
      <c r="M21" s="12" t="s">
        <v>54</v>
      </c>
      <c r="N21" s="12" t="s">
        <v>54</v>
      </c>
      <c r="O21" s="12" t="str">
        <f t="shared" si="5"/>
        <v> </v>
      </c>
      <c r="P21" s="47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0" t="s">
        <v>21</v>
      </c>
      <c r="B22" s="115" t="s">
        <v>9</v>
      </c>
      <c r="C22" s="115" t="s">
        <v>1</v>
      </c>
      <c r="D22" s="104"/>
      <c r="E22" s="71"/>
      <c r="F22" s="45">
        <v>46087</v>
      </c>
      <c r="G22" s="45">
        <v>397</v>
      </c>
      <c r="H22" s="45"/>
      <c r="I22" s="46"/>
      <c r="J22" s="106">
        <f>SUM(D22:I22)</f>
        <v>46484</v>
      </c>
      <c r="K22" s="72"/>
      <c r="L22" s="45"/>
      <c r="M22" s="71"/>
      <c r="N22" s="45"/>
      <c r="O22" s="45"/>
      <c r="P22" s="46"/>
      <c r="Q22" s="26">
        <f>SUM(K22:P22)</f>
        <v>0</v>
      </c>
      <c r="R22" s="22">
        <f>J22+Q22</f>
        <v>46484</v>
      </c>
      <c r="S22" s="5"/>
    </row>
    <row r="23" spans="1:19" s="6" customFormat="1" ht="15" customHeight="1">
      <c r="A23" s="161"/>
      <c r="B23" s="115" t="s">
        <v>10</v>
      </c>
      <c r="C23" s="115" t="s">
        <v>2</v>
      </c>
      <c r="D23" s="104"/>
      <c r="E23" s="71"/>
      <c r="F23" s="45">
        <v>3015068</v>
      </c>
      <c r="G23" s="45">
        <v>25005</v>
      </c>
      <c r="H23" s="45"/>
      <c r="I23" s="46"/>
      <c r="J23" s="106">
        <f>SUM(D23:I23)</f>
        <v>3040073</v>
      </c>
      <c r="K23" s="74"/>
      <c r="L23" s="51"/>
      <c r="M23" s="73"/>
      <c r="N23" s="51"/>
      <c r="O23" s="51"/>
      <c r="P23" s="48"/>
      <c r="Q23" s="26">
        <f>SUM(K23:P23)</f>
        <v>0</v>
      </c>
      <c r="R23" s="22">
        <f>J23+Q23</f>
        <v>3040073</v>
      </c>
      <c r="S23" s="5"/>
    </row>
    <row r="24" spans="1:19" s="6" customFormat="1" ht="15" customHeight="1" thickBot="1">
      <c r="A24" s="162"/>
      <c r="B24" s="116" t="s">
        <v>18</v>
      </c>
      <c r="C24" s="116" t="s">
        <v>3</v>
      </c>
      <c r="D24" s="157" t="s">
        <v>54</v>
      </c>
      <c r="E24" s="12" t="s">
        <v>54</v>
      </c>
      <c r="F24" s="12">
        <v>65421.22507431597</v>
      </c>
      <c r="G24" s="12">
        <v>62984.88664987405</v>
      </c>
      <c r="H24" s="12" t="s">
        <v>54</v>
      </c>
      <c r="I24" s="47" t="s">
        <v>54</v>
      </c>
      <c r="J24" s="27">
        <f aca="true" t="shared" si="6" ref="J24:P24">IF(OR(J22=0,J23=0)," ",J23/J22*1000)</f>
        <v>65400.41734790465</v>
      </c>
      <c r="K24" s="47" t="s">
        <v>54</v>
      </c>
      <c r="L24" s="12" t="s">
        <v>54</v>
      </c>
      <c r="M24" s="12" t="s">
        <v>54</v>
      </c>
      <c r="N24" s="12" t="s">
        <v>54</v>
      </c>
      <c r="O24" s="12" t="str">
        <f t="shared" si="6"/>
        <v> </v>
      </c>
      <c r="P24" s="47" t="str">
        <f t="shared" si="6"/>
        <v> </v>
      </c>
      <c r="Q24" s="27" t="str">
        <f>IF(OR(Q22=0,Q23=0)," ",Q23/Q22*1000)</f>
        <v> </v>
      </c>
      <c r="R24" s="23">
        <f>IF(OR(R22=0,R23=0)," ",R23/R22*1000)</f>
        <v>65400.41734790465</v>
      </c>
      <c r="S24" s="7"/>
    </row>
    <row r="25" spans="1:19" s="6" customFormat="1" ht="15" customHeight="1">
      <c r="A25" s="160" t="s">
        <v>46</v>
      </c>
      <c r="B25" s="115" t="s">
        <v>9</v>
      </c>
      <c r="C25" s="115" t="s">
        <v>1</v>
      </c>
      <c r="D25" s="104"/>
      <c r="E25" s="71"/>
      <c r="F25" s="45"/>
      <c r="G25" s="45"/>
      <c r="H25" s="45"/>
      <c r="I25" s="46"/>
      <c r="J25" s="106">
        <f>SUM(D25:I25)</f>
        <v>0</v>
      </c>
      <c r="K25" s="72"/>
      <c r="L25" s="45"/>
      <c r="M25" s="71"/>
      <c r="N25" s="45"/>
      <c r="O25" s="45"/>
      <c r="P25" s="46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1"/>
      <c r="B26" s="115" t="s">
        <v>10</v>
      </c>
      <c r="C26" s="115" t="s">
        <v>2</v>
      </c>
      <c r="D26" s="104"/>
      <c r="E26" s="71"/>
      <c r="F26" s="45"/>
      <c r="G26" s="45"/>
      <c r="H26" s="45"/>
      <c r="I26" s="46"/>
      <c r="J26" s="106">
        <f>SUM(D26:I26)</f>
        <v>0</v>
      </c>
      <c r="K26" s="74"/>
      <c r="L26" s="51"/>
      <c r="M26" s="73"/>
      <c r="N26" s="51"/>
      <c r="O26" s="51"/>
      <c r="P26" s="48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2"/>
      <c r="B27" s="116" t="s">
        <v>18</v>
      </c>
      <c r="C27" s="116" t="s">
        <v>3</v>
      </c>
      <c r="D27" s="157" t="s">
        <v>54</v>
      </c>
      <c r="E27" s="12" t="s">
        <v>54</v>
      </c>
      <c r="F27" s="12" t="s">
        <v>54</v>
      </c>
      <c r="G27" s="12" t="s">
        <v>54</v>
      </c>
      <c r="H27" s="12" t="s">
        <v>54</v>
      </c>
      <c r="I27" s="47" t="s">
        <v>54</v>
      </c>
      <c r="J27" s="27" t="str">
        <f aca="true" t="shared" si="7" ref="J27:P27">IF(OR(J25=0,J26=0)," ",J26/J25*1000)</f>
        <v> </v>
      </c>
      <c r="K27" s="47" t="s">
        <v>54</v>
      </c>
      <c r="L27" s="12" t="s">
        <v>54</v>
      </c>
      <c r="M27" s="12" t="s">
        <v>54</v>
      </c>
      <c r="N27" s="12" t="s">
        <v>54</v>
      </c>
      <c r="O27" s="12" t="str">
        <f t="shared" si="7"/>
        <v> </v>
      </c>
      <c r="P27" s="47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0" t="s">
        <v>49</v>
      </c>
      <c r="B28" s="115" t="s">
        <v>9</v>
      </c>
      <c r="C28" s="115" t="s">
        <v>1</v>
      </c>
      <c r="D28" s="104"/>
      <c r="E28" s="71"/>
      <c r="F28" s="45"/>
      <c r="G28" s="45"/>
      <c r="H28" s="45"/>
      <c r="I28" s="46"/>
      <c r="J28" s="106">
        <f>SUM(D28:I28)</f>
        <v>0</v>
      </c>
      <c r="K28" s="72"/>
      <c r="L28" s="45"/>
      <c r="M28" s="71"/>
      <c r="N28" s="45"/>
      <c r="O28" s="45"/>
      <c r="P28" s="46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1"/>
      <c r="B29" s="115" t="s">
        <v>10</v>
      </c>
      <c r="C29" s="115" t="s">
        <v>2</v>
      </c>
      <c r="D29" s="104"/>
      <c r="E29" s="71"/>
      <c r="F29" s="45"/>
      <c r="G29" s="45"/>
      <c r="H29" s="45"/>
      <c r="I29" s="46"/>
      <c r="J29" s="106">
        <f>SUM(D29:I29)</f>
        <v>0</v>
      </c>
      <c r="K29" s="74"/>
      <c r="L29" s="51"/>
      <c r="M29" s="73"/>
      <c r="N29" s="51"/>
      <c r="O29" s="51"/>
      <c r="P29" s="48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2"/>
      <c r="B30" s="116" t="s">
        <v>18</v>
      </c>
      <c r="C30" s="116" t="s">
        <v>3</v>
      </c>
      <c r="D30" s="157" t="s">
        <v>54</v>
      </c>
      <c r="E30" s="12" t="s">
        <v>54</v>
      </c>
      <c r="F30" s="12" t="s">
        <v>54</v>
      </c>
      <c r="G30" s="12" t="s">
        <v>54</v>
      </c>
      <c r="H30" s="12" t="s">
        <v>54</v>
      </c>
      <c r="I30" s="47" t="s">
        <v>54</v>
      </c>
      <c r="J30" s="27" t="str">
        <f aca="true" t="shared" si="8" ref="J30:P30">IF(OR(J28=0,J29=0)," ",J29/J28*1000)</f>
        <v> </v>
      </c>
      <c r="K30" s="47" t="s">
        <v>54</v>
      </c>
      <c r="L30" s="12" t="s">
        <v>54</v>
      </c>
      <c r="M30" s="12" t="s">
        <v>54</v>
      </c>
      <c r="N30" s="12" t="s">
        <v>54</v>
      </c>
      <c r="O30" s="12" t="str">
        <f t="shared" si="8"/>
        <v> </v>
      </c>
      <c r="P30" s="47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0" t="s">
        <v>48</v>
      </c>
      <c r="B31" s="115" t="s">
        <v>9</v>
      </c>
      <c r="C31" s="115" t="s">
        <v>1</v>
      </c>
      <c r="D31" s="104">
        <v>726878</v>
      </c>
      <c r="E31" s="71">
        <v>494288</v>
      </c>
      <c r="F31" s="45">
        <v>453788</v>
      </c>
      <c r="G31" s="45">
        <v>460280</v>
      </c>
      <c r="H31" s="45">
        <v>454860</v>
      </c>
      <c r="I31" s="46">
        <v>585397</v>
      </c>
      <c r="J31" s="106">
        <f>SUM(D31:I31)</f>
        <v>3175491</v>
      </c>
      <c r="K31" s="72">
        <v>575315</v>
      </c>
      <c r="L31" s="45">
        <v>456818</v>
      </c>
      <c r="M31" s="71">
        <v>676016</v>
      </c>
      <c r="N31" s="45">
        <v>874153</v>
      </c>
      <c r="O31" s="45"/>
      <c r="P31" s="46"/>
      <c r="Q31" s="26">
        <f>SUM(K31:P31)</f>
        <v>2582302</v>
      </c>
      <c r="R31" s="22">
        <f>J31+Q31</f>
        <v>5757793</v>
      </c>
      <c r="S31" s="5"/>
    </row>
    <row r="32" spans="1:19" s="6" customFormat="1" ht="15" customHeight="1">
      <c r="A32" s="161"/>
      <c r="B32" s="115" t="s">
        <v>10</v>
      </c>
      <c r="C32" s="115" t="s">
        <v>2</v>
      </c>
      <c r="D32" s="104">
        <v>40205061</v>
      </c>
      <c r="E32" s="71">
        <v>28733537</v>
      </c>
      <c r="F32" s="45">
        <v>27955527</v>
      </c>
      <c r="G32" s="45">
        <v>30222327</v>
      </c>
      <c r="H32" s="45">
        <v>30346817</v>
      </c>
      <c r="I32" s="46">
        <v>40522522</v>
      </c>
      <c r="J32" s="106">
        <f>SUM(D32:I32)</f>
        <v>197985791</v>
      </c>
      <c r="K32" s="74">
        <v>42491445</v>
      </c>
      <c r="L32" s="51">
        <v>32197479</v>
      </c>
      <c r="M32" s="73">
        <v>41323846</v>
      </c>
      <c r="N32" s="51">
        <v>46076164</v>
      </c>
      <c r="O32" s="51"/>
      <c r="P32" s="48"/>
      <c r="Q32" s="28">
        <f>SUM(K32:P32)</f>
        <v>162088934</v>
      </c>
      <c r="R32" s="24">
        <f>J32+Q32</f>
        <v>360074725</v>
      </c>
      <c r="S32" s="5"/>
    </row>
    <row r="33" spans="1:19" s="6" customFormat="1" ht="15" customHeight="1" thickBot="1">
      <c r="A33" s="162"/>
      <c r="B33" s="116" t="s">
        <v>18</v>
      </c>
      <c r="C33" s="116" t="s">
        <v>3</v>
      </c>
      <c r="D33" s="157">
        <v>55311.979451847496</v>
      </c>
      <c r="E33" s="12">
        <v>58131.16442236105</v>
      </c>
      <c r="F33" s="12">
        <v>61604.81766816223</v>
      </c>
      <c r="G33" s="12">
        <v>65660.7434605023</v>
      </c>
      <c r="H33" s="12">
        <v>66716.82935408696</v>
      </c>
      <c r="I33" s="47">
        <v>69222.29188055286</v>
      </c>
      <c r="J33" s="27">
        <f aca="true" t="shared" si="9" ref="J33:P33">IF(OR(J31=0,J32=0)," ",J32/J31*1000)</f>
        <v>62348.087587084956</v>
      </c>
      <c r="K33" s="47">
        <v>73857.70404039526</v>
      </c>
      <c r="L33" s="12">
        <v>70482.07163465538</v>
      </c>
      <c r="M33" s="12">
        <v>61128.50287567158</v>
      </c>
      <c r="N33" s="12">
        <v>52709.495934922146</v>
      </c>
      <c r="O33" s="12" t="str">
        <f t="shared" si="9"/>
        <v> </v>
      </c>
      <c r="P33" s="47" t="str">
        <f t="shared" si="9"/>
        <v> </v>
      </c>
      <c r="Q33" s="27">
        <f>IF(OR(Q31=0,Q32=0)," ",Q32/Q31*1000)</f>
        <v>62769.16255341165</v>
      </c>
      <c r="R33" s="23">
        <f>IF(OR(R31=0,R32=0)," ",R32/R31*1000)</f>
        <v>62536.93472481557</v>
      </c>
      <c r="S33" s="7"/>
    </row>
    <row r="34" spans="1:19" s="6" customFormat="1" ht="15" customHeight="1">
      <c r="A34" s="160" t="s">
        <v>50</v>
      </c>
      <c r="B34" s="115" t="s">
        <v>9</v>
      </c>
      <c r="C34" s="115" t="s">
        <v>1</v>
      </c>
      <c r="D34" s="104"/>
      <c r="E34" s="71"/>
      <c r="F34" s="45"/>
      <c r="G34" s="71"/>
      <c r="H34" s="71"/>
      <c r="I34" s="72"/>
      <c r="J34" s="106">
        <f>SUM(D34:I34)</f>
        <v>0</v>
      </c>
      <c r="K34" s="72"/>
      <c r="L34" s="71"/>
      <c r="M34" s="71"/>
      <c r="N34" s="71"/>
      <c r="O34" s="71"/>
      <c r="P34" s="72"/>
      <c r="Q34" s="26">
        <f>SUM(K34:P34)</f>
        <v>0</v>
      </c>
      <c r="R34" s="22">
        <f>J34+Q34</f>
        <v>0</v>
      </c>
      <c r="S34" s="5"/>
    </row>
    <row r="35" spans="1:19" s="6" customFormat="1" ht="15" customHeight="1">
      <c r="A35" s="161"/>
      <c r="B35" s="115" t="s">
        <v>10</v>
      </c>
      <c r="C35" s="115" t="s">
        <v>2</v>
      </c>
      <c r="D35" s="104"/>
      <c r="E35" s="71"/>
      <c r="F35" s="45"/>
      <c r="G35" s="71"/>
      <c r="H35" s="71"/>
      <c r="I35" s="72"/>
      <c r="J35" s="106">
        <f>SUM(D35:I35)</f>
        <v>0</v>
      </c>
      <c r="K35" s="74"/>
      <c r="L35" s="73"/>
      <c r="M35" s="73"/>
      <c r="N35" s="73"/>
      <c r="O35" s="73"/>
      <c r="P35" s="74"/>
      <c r="Q35" s="26">
        <f>SUM(K35:P35)</f>
        <v>0</v>
      </c>
      <c r="R35" s="22">
        <f>J35+Q35</f>
        <v>0</v>
      </c>
      <c r="S35" s="5"/>
    </row>
    <row r="36" spans="1:19" s="6" customFormat="1" ht="15" customHeight="1" thickBot="1">
      <c r="A36" s="162"/>
      <c r="B36" s="116" t="s">
        <v>18</v>
      </c>
      <c r="C36" s="116" t="s">
        <v>3</v>
      </c>
      <c r="D36" s="157" t="s">
        <v>54</v>
      </c>
      <c r="E36" s="12" t="s">
        <v>54</v>
      </c>
      <c r="F36" s="12" t="s">
        <v>54</v>
      </c>
      <c r="G36" s="12" t="s">
        <v>54</v>
      </c>
      <c r="H36" s="12" t="s">
        <v>54</v>
      </c>
      <c r="I36" s="47" t="s">
        <v>54</v>
      </c>
      <c r="J36" s="27" t="str">
        <f aca="true" t="shared" si="10" ref="J36:P36">IF(OR(J34=0,J35=0)," ",J35/J34*1000)</f>
        <v> </v>
      </c>
      <c r="K36" s="47" t="s">
        <v>54</v>
      </c>
      <c r="L36" s="12" t="s">
        <v>54</v>
      </c>
      <c r="M36" s="12" t="s">
        <v>54</v>
      </c>
      <c r="N36" s="12" t="s">
        <v>54</v>
      </c>
      <c r="O36" s="12" t="str">
        <f t="shared" si="10"/>
        <v> </v>
      </c>
      <c r="P36" s="47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0" t="s">
        <v>51</v>
      </c>
      <c r="B37" s="117" t="s">
        <v>9</v>
      </c>
      <c r="C37" s="117" t="s">
        <v>1</v>
      </c>
      <c r="D37" s="104"/>
      <c r="E37" s="71"/>
      <c r="F37" s="45"/>
      <c r="G37" s="45"/>
      <c r="H37" s="45"/>
      <c r="I37" s="46"/>
      <c r="J37" s="49">
        <f>SUM(D37:I37)</f>
        <v>0</v>
      </c>
      <c r="K37" s="46"/>
      <c r="L37" s="45"/>
      <c r="M37" s="71"/>
      <c r="N37" s="45"/>
      <c r="O37" s="45"/>
      <c r="P37" s="46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1"/>
      <c r="B38" s="115" t="s">
        <v>10</v>
      </c>
      <c r="C38" s="115" t="s">
        <v>2</v>
      </c>
      <c r="D38" s="43"/>
      <c r="E38" s="71"/>
      <c r="F38" s="45"/>
      <c r="G38" s="45"/>
      <c r="H38" s="45"/>
      <c r="I38" s="46"/>
      <c r="J38" s="49">
        <f>SUM(D38:I38)</f>
        <v>0</v>
      </c>
      <c r="K38" s="48"/>
      <c r="L38" s="51"/>
      <c r="M38" s="73"/>
      <c r="N38" s="51"/>
      <c r="O38" s="51"/>
      <c r="P38" s="48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2"/>
      <c r="B39" s="116" t="s">
        <v>18</v>
      </c>
      <c r="C39" s="116" t="s">
        <v>3</v>
      </c>
      <c r="D39" s="157" t="s">
        <v>54</v>
      </c>
      <c r="E39" s="12" t="s">
        <v>54</v>
      </c>
      <c r="F39" s="12" t="s">
        <v>54</v>
      </c>
      <c r="G39" s="12" t="s">
        <v>54</v>
      </c>
      <c r="H39" s="12" t="s">
        <v>54</v>
      </c>
      <c r="I39" s="47" t="s">
        <v>54</v>
      </c>
      <c r="J39" s="27" t="str">
        <f aca="true" t="shared" si="11" ref="J39:P39">IF(OR(J37=0,J38=0)," ",J38/J37*1000)</f>
        <v> </v>
      </c>
      <c r="K39" s="47" t="s">
        <v>54</v>
      </c>
      <c r="L39" s="12" t="s">
        <v>54</v>
      </c>
      <c r="M39" s="12" t="s">
        <v>54</v>
      </c>
      <c r="N39" s="12" t="s">
        <v>54</v>
      </c>
      <c r="O39" s="12" t="str">
        <f t="shared" si="11"/>
        <v> </v>
      </c>
      <c r="P39" s="47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0" t="s">
        <v>11</v>
      </c>
      <c r="B40" s="117" t="s">
        <v>9</v>
      </c>
      <c r="C40" s="117" t="s">
        <v>1</v>
      </c>
      <c r="D40" s="43">
        <v>784</v>
      </c>
      <c r="E40" s="71">
        <v>795</v>
      </c>
      <c r="F40" s="45"/>
      <c r="G40" s="45"/>
      <c r="H40" s="45">
        <v>588</v>
      </c>
      <c r="I40" s="46"/>
      <c r="J40" s="49">
        <f>SUM(D40:I40)</f>
        <v>2167</v>
      </c>
      <c r="K40" s="46">
        <v>570</v>
      </c>
      <c r="L40" s="45"/>
      <c r="M40" s="71">
        <v>766</v>
      </c>
      <c r="N40" s="45">
        <v>794</v>
      </c>
      <c r="O40" s="45"/>
      <c r="P40" s="46"/>
      <c r="Q40" s="26">
        <f>SUM(K40:P40)</f>
        <v>2130</v>
      </c>
      <c r="R40" s="22">
        <f>J40+Q40</f>
        <v>4297</v>
      </c>
      <c r="S40" s="5"/>
    </row>
    <row r="41" spans="1:19" s="6" customFormat="1" ht="15" customHeight="1">
      <c r="A41" s="161"/>
      <c r="B41" s="115" t="s">
        <v>10</v>
      </c>
      <c r="C41" s="115" t="s">
        <v>2</v>
      </c>
      <c r="D41" s="43">
        <v>47395</v>
      </c>
      <c r="E41" s="71">
        <v>48695</v>
      </c>
      <c r="F41" s="45"/>
      <c r="G41" s="45"/>
      <c r="H41" s="45">
        <v>44730</v>
      </c>
      <c r="I41" s="46"/>
      <c r="J41" s="49">
        <f>SUM(D41:I41)</f>
        <v>140820</v>
      </c>
      <c r="K41" s="48">
        <v>49204</v>
      </c>
      <c r="L41" s="51"/>
      <c r="M41" s="73">
        <v>54352</v>
      </c>
      <c r="N41" s="51">
        <v>46942</v>
      </c>
      <c r="O41" s="51"/>
      <c r="P41" s="48"/>
      <c r="Q41" s="26">
        <f>SUM(K41:P41)</f>
        <v>150498</v>
      </c>
      <c r="R41" s="22">
        <f>J41+Q41</f>
        <v>291318</v>
      </c>
      <c r="S41" s="5"/>
    </row>
    <row r="42" spans="1:19" s="6" customFormat="1" ht="15" customHeight="1" thickBot="1">
      <c r="A42" s="162"/>
      <c r="B42" s="116" t="s">
        <v>18</v>
      </c>
      <c r="C42" s="116" t="s">
        <v>3</v>
      </c>
      <c r="D42" s="157">
        <v>60452.80612244898</v>
      </c>
      <c r="E42" s="12">
        <v>61251.57232704402</v>
      </c>
      <c r="F42" s="12" t="s">
        <v>54</v>
      </c>
      <c r="G42" s="12" t="s">
        <v>54</v>
      </c>
      <c r="H42" s="12">
        <v>76071.42857142857</v>
      </c>
      <c r="I42" s="47" t="s">
        <v>54</v>
      </c>
      <c r="J42" s="27">
        <f aca="true" t="shared" si="12" ref="J42:P42">IF(OR(J40=0,J41=0)," ",J41/J40*1000)</f>
        <v>64983.84863867098</v>
      </c>
      <c r="K42" s="47">
        <v>86322.80701754386</v>
      </c>
      <c r="L42" s="12" t="s">
        <v>54</v>
      </c>
      <c r="M42" s="12">
        <v>70955.6135770235</v>
      </c>
      <c r="N42" s="12">
        <v>59120.90680100756</v>
      </c>
      <c r="O42" s="12" t="str">
        <f t="shared" si="12"/>
        <v> </v>
      </c>
      <c r="P42" s="47" t="str">
        <f t="shared" si="12"/>
        <v> </v>
      </c>
      <c r="Q42" s="27">
        <f>IF(OR(Q40=0,Q41=0)," ",Q41/Q40*1000)</f>
        <v>70656.33802816902</v>
      </c>
      <c r="R42" s="23">
        <f>IF(OR(R40=0,R41=0)," ",R41/R40*1000)</f>
        <v>67795.67139865023</v>
      </c>
      <c r="S42" s="7"/>
    </row>
    <row r="43" spans="1:19" s="6" customFormat="1" ht="15" customHeight="1">
      <c r="A43" s="160" t="s">
        <v>47</v>
      </c>
      <c r="B43" s="117" t="s">
        <v>9</v>
      </c>
      <c r="C43" s="117" t="s">
        <v>1</v>
      </c>
      <c r="D43" s="43"/>
      <c r="E43" s="71">
        <v>5</v>
      </c>
      <c r="F43" s="45"/>
      <c r="G43" s="45">
        <v>3</v>
      </c>
      <c r="H43" s="45">
        <v>4</v>
      </c>
      <c r="I43" s="46">
        <v>4</v>
      </c>
      <c r="J43" s="49">
        <f>SUM(D43:I43)</f>
        <v>16</v>
      </c>
      <c r="K43" s="46">
        <v>2</v>
      </c>
      <c r="L43" s="45"/>
      <c r="M43" s="71">
        <v>6</v>
      </c>
      <c r="N43" s="45"/>
      <c r="O43" s="45"/>
      <c r="P43" s="46"/>
      <c r="Q43" s="26">
        <f>SUM(K43:P43)</f>
        <v>8</v>
      </c>
      <c r="R43" s="22">
        <f>J43+Q43</f>
        <v>24</v>
      </c>
      <c r="S43" s="8"/>
    </row>
    <row r="44" spans="1:19" s="6" customFormat="1" ht="15" customHeight="1">
      <c r="A44" s="161"/>
      <c r="B44" s="115" t="s">
        <v>10</v>
      </c>
      <c r="C44" s="115" t="s">
        <v>2</v>
      </c>
      <c r="D44" s="43"/>
      <c r="E44" s="71">
        <v>2038</v>
      </c>
      <c r="F44" s="45"/>
      <c r="G44" s="45">
        <v>1511</v>
      </c>
      <c r="H44" s="45">
        <v>1738</v>
      </c>
      <c r="I44" s="46">
        <v>1765</v>
      </c>
      <c r="J44" s="49">
        <f>SUM(D44:I44)</f>
        <v>7052</v>
      </c>
      <c r="K44" s="48">
        <v>874</v>
      </c>
      <c r="L44" s="51"/>
      <c r="M44" s="73">
        <v>2451</v>
      </c>
      <c r="N44" s="51"/>
      <c r="O44" s="51"/>
      <c r="P44" s="48"/>
      <c r="Q44" s="26">
        <f>SUM(K44:P44)</f>
        <v>3325</v>
      </c>
      <c r="R44" s="22">
        <f>J44+Q44</f>
        <v>10377</v>
      </c>
      <c r="S44" s="5"/>
    </row>
    <row r="45" spans="1:19" s="6" customFormat="1" ht="15" customHeight="1" thickBot="1">
      <c r="A45" s="162"/>
      <c r="B45" s="116" t="s">
        <v>18</v>
      </c>
      <c r="C45" s="116" t="s">
        <v>3</v>
      </c>
      <c r="D45" s="157" t="s">
        <v>54</v>
      </c>
      <c r="E45" s="12">
        <v>407600</v>
      </c>
      <c r="F45" s="12" t="s">
        <v>54</v>
      </c>
      <c r="G45" s="12">
        <v>503666.6666666667</v>
      </c>
      <c r="H45" s="12">
        <v>434500</v>
      </c>
      <c r="I45" s="47">
        <v>441250</v>
      </c>
      <c r="J45" s="27">
        <f aca="true" t="shared" si="13" ref="J45:P45">IF(OR(J43=0,J44=0)," ",J44/J43*1000)</f>
        <v>440750</v>
      </c>
      <c r="K45" s="47">
        <v>437000</v>
      </c>
      <c r="L45" s="12" t="s">
        <v>54</v>
      </c>
      <c r="M45" s="12">
        <v>408500</v>
      </c>
      <c r="N45" s="12" t="s">
        <v>54</v>
      </c>
      <c r="O45" s="12" t="str">
        <f t="shared" si="13"/>
        <v> </v>
      </c>
      <c r="P45" s="47" t="str">
        <f t="shared" si="13"/>
        <v> </v>
      </c>
      <c r="Q45" s="27">
        <f>IF(OR(Q43=0,Q44=0)," ",Q44/Q43*1000)</f>
        <v>415625</v>
      </c>
      <c r="R45" s="23">
        <f>IF(OR(R43=0,R44=0)," ",R44/R43*1000)</f>
        <v>432375</v>
      </c>
      <c r="S45" s="7"/>
    </row>
    <row r="46" spans="1:19" s="6" customFormat="1" ht="15" customHeight="1">
      <c r="A46" s="160" t="s">
        <v>12</v>
      </c>
      <c r="B46" s="115" t="s">
        <v>9</v>
      </c>
      <c r="C46" s="115" t="s">
        <v>1</v>
      </c>
      <c r="D46" s="43"/>
      <c r="E46" s="71"/>
      <c r="F46" s="45"/>
      <c r="G46" s="45"/>
      <c r="H46" s="45">
        <v>8616</v>
      </c>
      <c r="I46" s="46"/>
      <c r="J46" s="49">
        <f>SUM(D46:I46)</f>
        <v>8616</v>
      </c>
      <c r="K46" s="46">
        <v>7665</v>
      </c>
      <c r="L46" s="45"/>
      <c r="M46" s="71"/>
      <c r="N46" s="45">
        <v>12518</v>
      </c>
      <c r="O46" s="45"/>
      <c r="P46" s="46"/>
      <c r="Q46" s="29">
        <f>SUM(K46:P46)</f>
        <v>20183</v>
      </c>
      <c r="R46" s="25">
        <f>J46+Q46</f>
        <v>28799</v>
      </c>
      <c r="S46" s="5"/>
    </row>
    <row r="47" spans="1:18" ht="15" customHeight="1">
      <c r="A47" s="161"/>
      <c r="B47" s="115" t="s">
        <v>10</v>
      </c>
      <c r="C47" s="115" t="s">
        <v>2</v>
      </c>
      <c r="D47" s="43"/>
      <c r="E47" s="71"/>
      <c r="F47" s="45"/>
      <c r="G47" s="45"/>
      <c r="H47" s="45">
        <v>565851</v>
      </c>
      <c r="I47" s="46"/>
      <c r="J47" s="49">
        <f>SUM(D47:I47)</f>
        <v>565851</v>
      </c>
      <c r="K47" s="48">
        <v>556068</v>
      </c>
      <c r="L47" s="51"/>
      <c r="M47" s="73"/>
      <c r="N47" s="51">
        <v>657799</v>
      </c>
      <c r="O47" s="51"/>
      <c r="P47" s="48"/>
      <c r="Q47" s="28">
        <f>SUM(K47:P47)</f>
        <v>1213867</v>
      </c>
      <c r="R47" s="24">
        <f>J47+Q47</f>
        <v>1779718</v>
      </c>
    </row>
    <row r="48" spans="1:18" ht="15" customHeight="1" thickBot="1">
      <c r="A48" s="162"/>
      <c r="B48" s="116" t="s">
        <v>18</v>
      </c>
      <c r="C48" s="116" t="s">
        <v>3</v>
      </c>
      <c r="D48" s="157" t="s">
        <v>54</v>
      </c>
      <c r="E48" s="12" t="s">
        <v>54</v>
      </c>
      <c r="F48" s="12" t="s">
        <v>54</v>
      </c>
      <c r="G48" s="12" t="s">
        <v>54</v>
      </c>
      <c r="H48" s="12">
        <v>65674.44289693593</v>
      </c>
      <c r="I48" s="47" t="s">
        <v>54</v>
      </c>
      <c r="J48" s="27">
        <f aca="true" t="shared" si="14" ref="J48:P48">IF(OR(J46=0,J47=0)," ",J47/J46*1000)</f>
        <v>65674.44289693593</v>
      </c>
      <c r="K48" s="47">
        <v>72546.3796477495</v>
      </c>
      <c r="L48" s="12" t="s">
        <v>54</v>
      </c>
      <c r="M48" s="12" t="s">
        <v>54</v>
      </c>
      <c r="N48" s="12">
        <v>52548.25051925228</v>
      </c>
      <c r="O48" s="12" t="str">
        <f t="shared" si="14"/>
        <v> </v>
      </c>
      <c r="P48" s="47" t="str">
        <f t="shared" si="14"/>
        <v> </v>
      </c>
      <c r="Q48" s="27">
        <f>IF(OR(Q46=0,Q47=0)," ",Q47/Q46*1000)</f>
        <v>60143.041173264624</v>
      </c>
      <c r="R48" s="23">
        <f>IF(OR(R46=0,R47=0)," ",R47/R46*1000)</f>
        <v>61797.90964964061</v>
      </c>
    </row>
    <row r="49" spans="1:18" ht="15" customHeight="1">
      <c r="A49" s="164" t="s">
        <v>4</v>
      </c>
      <c r="B49" s="115" t="s">
        <v>9</v>
      </c>
      <c r="C49" s="115" t="s">
        <v>1</v>
      </c>
      <c r="D49" s="54">
        <f>D4+D7+D10+D13+D16+D19+D22+D25+D28+D31+D34+D37+D40+D46+D43</f>
        <v>911815</v>
      </c>
      <c r="E49" s="55">
        <f aca="true" t="shared" si="15" ref="E49:H50">E4+E7+E10+E13+E16+E19+E22+E25+E28+E31+E34+E37+E40+E46+E43</f>
        <v>625252</v>
      </c>
      <c r="F49" s="54">
        <f t="shared" si="15"/>
        <v>647228</v>
      </c>
      <c r="G49" s="54">
        <f t="shared" si="15"/>
        <v>578590</v>
      </c>
      <c r="H49" s="54">
        <f t="shared" si="15"/>
        <v>717842</v>
      </c>
      <c r="I49" s="54">
        <f>I4+I7+I10+I13+I16+I19+I22+I25+I28+I31+I34+I37+I40+I46+I43</f>
        <v>664471</v>
      </c>
      <c r="J49" s="105">
        <f>SUM(D49:I49)</f>
        <v>4145198</v>
      </c>
      <c r="K49" s="54">
        <f>K4+K7+K10+K13+K16+K19+K22+K25+K28+K31+K34+K37+K40+K46+K43</f>
        <v>671883</v>
      </c>
      <c r="L49" s="54">
        <f>L4+L7+L10+L13+L16+L19+L22+L25+L28+L31+L34+L37+L40+L46+L43</f>
        <v>692838</v>
      </c>
      <c r="M49" s="14">
        <f aca="true" t="shared" si="16" ref="M49:P50">M4+M7+M10+M13+M16+M19+M22+M25+M28+M31+M34+M37+M40+M46+M43</f>
        <v>828059</v>
      </c>
      <c r="N49" s="14">
        <f t="shared" si="16"/>
        <v>964247</v>
      </c>
      <c r="O49" s="54">
        <f t="shared" si="16"/>
        <v>0</v>
      </c>
      <c r="P49" s="56">
        <f t="shared" si="16"/>
        <v>0</v>
      </c>
      <c r="Q49" s="29">
        <f>SUM(K49:P49)</f>
        <v>3157027</v>
      </c>
      <c r="R49" s="25">
        <f>J49+Q49</f>
        <v>7302225</v>
      </c>
    </row>
    <row r="50" spans="1:18" ht="15" customHeight="1">
      <c r="A50" s="164"/>
      <c r="B50" s="115" t="s">
        <v>10</v>
      </c>
      <c r="C50" s="115" t="s">
        <v>2</v>
      </c>
      <c r="D50" s="55">
        <f>D5+D8+D11+D14+D17+D20+D23+D26+D29+D32+D35+D38+D41+D47+D44</f>
        <v>50192294</v>
      </c>
      <c r="E50" s="55">
        <f t="shared" si="15"/>
        <v>36110496</v>
      </c>
      <c r="F50" s="54">
        <f t="shared" si="15"/>
        <v>40246622</v>
      </c>
      <c r="G50" s="54">
        <f t="shared" si="15"/>
        <v>37862805</v>
      </c>
      <c r="H50" s="54">
        <f t="shared" si="15"/>
        <v>48113631</v>
      </c>
      <c r="I50" s="54">
        <f>I5+I8+I11+I14+I17+I20+I23+I26+I29+I32+I35+I38+I41+I47+I44</f>
        <v>46041871</v>
      </c>
      <c r="J50" s="105">
        <f>SUM(D50:I50)</f>
        <v>258567719</v>
      </c>
      <c r="K50" s="54">
        <f>K5+K8+K11+K14+K17+K20+K23+K26+K29+K32+K35+K38+K41+K47+K44</f>
        <v>49529839</v>
      </c>
      <c r="L50" s="57">
        <f>L5+L8+L11+L14+L17+L20+L23+L26+L29+L32+L35+L38+L41+L47+L44</f>
        <v>48786062</v>
      </c>
      <c r="M50" s="13">
        <f t="shared" si="16"/>
        <v>50552580</v>
      </c>
      <c r="N50" s="13">
        <f t="shared" si="16"/>
        <v>51082709</v>
      </c>
      <c r="O50" s="57">
        <f t="shared" si="16"/>
        <v>0</v>
      </c>
      <c r="P50" s="58">
        <f t="shared" si="16"/>
        <v>0</v>
      </c>
      <c r="Q50" s="28">
        <f>SUM(K50:P50)</f>
        <v>199951190</v>
      </c>
      <c r="R50" s="24">
        <f>J50+Q50</f>
        <v>458518909</v>
      </c>
    </row>
    <row r="51" spans="1:18" ht="15" customHeight="1" thickBot="1">
      <c r="A51" s="165"/>
      <c r="B51" s="116" t="s">
        <v>18</v>
      </c>
      <c r="C51" s="116" t="s">
        <v>3</v>
      </c>
      <c r="D51" s="12">
        <f>IF(OR(D49=0,D50=0)," ",D50/D49*1000)</f>
        <v>55046.576334015124</v>
      </c>
      <c r="E51" s="12">
        <f aca="true" t="shared" si="17" ref="E51:L51">IF(OR(E49=0,E50=0)," ",E50/E49*1000)</f>
        <v>57753.50738582204</v>
      </c>
      <c r="F51" s="12">
        <f t="shared" si="17"/>
        <v>62183.066863609114</v>
      </c>
      <c r="G51" s="12">
        <f t="shared" si="17"/>
        <v>65439.784648887806</v>
      </c>
      <c r="H51" s="12">
        <f t="shared" si="17"/>
        <v>67025.37745074822</v>
      </c>
      <c r="I51" s="12">
        <f>IF(OR(I49=0,I50=0)," ",I50/I49*1000)</f>
        <v>69291.01646271997</v>
      </c>
      <c r="J51" s="27">
        <f t="shared" si="17"/>
        <v>62377.6521652283</v>
      </c>
      <c r="K51" s="12">
        <f>IF(OR(K49=0,K50=0)," ",K50/K49*1000)</f>
        <v>73717.95238159025</v>
      </c>
      <c r="L51" s="12">
        <f t="shared" si="17"/>
        <v>70414.81847127322</v>
      </c>
      <c r="M51" s="12">
        <f aca="true" t="shared" si="18" ref="M51:R51">IF(OR(M49=0,M50=0)," ",M50/M49*1000)</f>
        <v>61049.490434860316</v>
      </c>
      <c r="N51" s="12">
        <f t="shared" si="18"/>
        <v>52976.78810512245</v>
      </c>
      <c r="O51" s="12" t="str">
        <f t="shared" si="18"/>
        <v> </v>
      </c>
      <c r="P51" s="47" t="str">
        <f t="shared" si="18"/>
        <v> </v>
      </c>
      <c r="Q51" s="27">
        <f t="shared" si="18"/>
        <v>63335.280312775285</v>
      </c>
      <c r="R51" s="23">
        <f t="shared" si="18"/>
        <v>62791.67089483</v>
      </c>
    </row>
    <row r="52" spans="1:18" ht="15" customHeight="1" thickBot="1">
      <c r="A52" s="167" t="s">
        <v>13</v>
      </c>
      <c r="B52" s="168"/>
      <c r="C52" s="169"/>
      <c r="D52" s="32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</row>
    <row r="53" spans="1:3" ht="14.25">
      <c r="A53" s="114" t="str">
        <f>'総合計'!A62</f>
        <v>※4～12月は確定値。1月は速報値。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92" customFormat="1" ht="27" customHeight="1">
      <c r="A1" s="90" t="s">
        <v>43</v>
      </c>
      <c r="B1" s="91" t="s">
        <v>37</v>
      </c>
      <c r="C1" s="95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8" s="92" customFormat="1" ht="23.25" customHeight="1" thickBot="1">
      <c r="A2" s="96" t="s">
        <v>24</v>
      </c>
      <c r="B2" s="102" t="s">
        <v>53</v>
      </c>
      <c r="C2" s="100"/>
      <c r="D2" s="10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0">
        <f>'総合計'!Q2</f>
        <v>43543</v>
      </c>
      <c r="R2" s="170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5" customHeight="1">
      <c r="A4" s="160" t="s">
        <v>17</v>
      </c>
      <c r="B4" s="115" t="s">
        <v>9</v>
      </c>
      <c r="C4" s="115" t="s">
        <v>1</v>
      </c>
      <c r="D4" s="75"/>
      <c r="E4" s="59"/>
      <c r="F4" s="59"/>
      <c r="G4" s="59"/>
      <c r="H4" s="59"/>
      <c r="I4" s="60"/>
      <c r="J4" s="76">
        <f>SUM(D4:I4)</f>
        <v>0</v>
      </c>
      <c r="K4" s="60"/>
      <c r="L4" s="59"/>
      <c r="M4" s="59"/>
      <c r="N4" s="59"/>
      <c r="O4" s="59"/>
      <c r="P4" s="60"/>
      <c r="Q4" s="81">
        <f>SUM(K4:P4)</f>
        <v>0</v>
      </c>
      <c r="R4" s="88">
        <f>J4+Q4</f>
        <v>0</v>
      </c>
      <c r="S4" s="5"/>
    </row>
    <row r="5" spans="1:19" s="6" customFormat="1" ht="15" customHeight="1">
      <c r="A5" s="161"/>
      <c r="B5" s="115" t="s">
        <v>10</v>
      </c>
      <c r="C5" s="115" t="s">
        <v>2</v>
      </c>
      <c r="D5" s="75"/>
      <c r="E5" s="59"/>
      <c r="F5" s="59"/>
      <c r="G5" s="59"/>
      <c r="H5" s="59"/>
      <c r="I5" s="60"/>
      <c r="J5" s="76">
        <f>SUM(D5:I5)</f>
        <v>0</v>
      </c>
      <c r="K5" s="62"/>
      <c r="L5" s="61"/>
      <c r="M5" s="61"/>
      <c r="N5" s="61"/>
      <c r="O5" s="61"/>
      <c r="P5" s="62"/>
      <c r="Q5" s="84">
        <f>SUM(K5:P5)</f>
        <v>0</v>
      </c>
      <c r="R5" s="88">
        <f>J5+Q5</f>
        <v>0</v>
      </c>
      <c r="S5" s="5"/>
    </row>
    <row r="6" spans="1:19" s="6" customFormat="1" ht="15" customHeight="1" thickBot="1">
      <c r="A6" s="162"/>
      <c r="B6" s="116" t="s">
        <v>18</v>
      </c>
      <c r="C6" s="116" t="s">
        <v>3</v>
      </c>
      <c r="D6" s="77" t="str">
        <f aca="true" t="shared" si="0" ref="D6:I6">IF(OR(D4=0,D5=0)," ",D5/D4*1000)</f>
        <v> </v>
      </c>
      <c r="E6" s="63" t="str">
        <f t="shared" si="0"/>
        <v> </v>
      </c>
      <c r="F6" s="63" t="str">
        <f t="shared" si="0"/>
        <v> </v>
      </c>
      <c r="G6" s="63" t="str">
        <f t="shared" si="0"/>
        <v> </v>
      </c>
      <c r="H6" s="63" t="str">
        <f t="shared" si="0"/>
        <v> </v>
      </c>
      <c r="I6" s="64" t="str">
        <f t="shared" si="0"/>
        <v> </v>
      </c>
      <c r="J6" s="78" t="str">
        <f>IF(OR(J4=0,J5=0)," ",J5/J4*1000)</f>
        <v> </v>
      </c>
      <c r="K6" s="64" t="str">
        <f aca="true" t="shared" si="1" ref="K6:P6">IF(OR(K4=0,K5=0)," ",K5/K4*1000)</f>
        <v> </v>
      </c>
      <c r="L6" s="63" t="str">
        <f t="shared" si="1"/>
        <v> </v>
      </c>
      <c r="M6" s="63" t="str">
        <f t="shared" si="1"/>
        <v> </v>
      </c>
      <c r="N6" s="63" t="str">
        <f t="shared" si="1"/>
        <v> </v>
      </c>
      <c r="O6" s="63" t="str">
        <f t="shared" si="1"/>
        <v> </v>
      </c>
      <c r="P6" s="64" t="str">
        <f t="shared" si="1"/>
        <v> </v>
      </c>
      <c r="Q6" s="78" t="str">
        <f>IF(OR(Q4=0,Q5=0)," ",(Q5/Q4)*1000)</f>
        <v> </v>
      </c>
      <c r="R6" s="87" t="str">
        <f>IF(OR(R4=0,R5=0)," ",(R5/R4)*1000)</f>
        <v> </v>
      </c>
      <c r="S6" s="7"/>
    </row>
    <row r="7" spans="1:19" s="6" customFormat="1" ht="15" customHeight="1">
      <c r="A7" s="160" t="s">
        <v>19</v>
      </c>
      <c r="B7" s="115" t="s">
        <v>9</v>
      </c>
      <c r="C7" s="115" t="s">
        <v>1</v>
      </c>
      <c r="D7" s="75"/>
      <c r="E7" s="59"/>
      <c r="F7" s="59"/>
      <c r="G7" s="59"/>
      <c r="H7" s="59"/>
      <c r="I7" s="60"/>
      <c r="J7" s="76">
        <f>SUM(D7:I7)</f>
        <v>0</v>
      </c>
      <c r="K7" s="60"/>
      <c r="L7" s="59"/>
      <c r="M7" s="59"/>
      <c r="N7" s="59"/>
      <c r="O7" s="59"/>
      <c r="P7" s="60"/>
      <c r="Q7" s="89">
        <f>SUM(K7:P7)</f>
        <v>0</v>
      </c>
      <c r="R7" s="88">
        <f>J7+Q7</f>
        <v>0</v>
      </c>
      <c r="S7" s="5"/>
    </row>
    <row r="8" spans="1:19" s="6" customFormat="1" ht="15" customHeight="1">
      <c r="A8" s="161"/>
      <c r="B8" s="115" t="s">
        <v>10</v>
      </c>
      <c r="C8" s="115" t="s">
        <v>2</v>
      </c>
      <c r="D8" s="75"/>
      <c r="E8" s="59"/>
      <c r="F8" s="59"/>
      <c r="G8" s="59"/>
      <c r="H8" s="59"/>
      <c r="I8" s="60"/>
      <c r="J8" s="76">
        <f>SUM(D8:I8)</f>
        <v>0</v>
      </c>
      <c r="K8" s="62"/>
      <c r="L8" s="61"/>
      <c r="M8" s="61"/>
      <c r="N8" s="61"/>
      <c r="O8" s="61"/>
      <c r="P8" s="62"/>
      <c r="Q8" s="89">
        <f>SUM(K8:P8)</f>
        <v>0</v>
      </c>
      <c r="R8" s="88">
        <f>J8+Q8</f>
        <v>0</v>
      </c>
      <c r="S8" s="5"/>
    </row>
    <row r="9" spans="1:19" s="6" customFormat="1" ht="15" customHeight="1" thickBot="1">
      <c r="A9" s="162"/>
      <c r="B9" s="116" t="s">
        <v>18</v>
      </c>
      <c r="C9" s="116" t="s">
        <v>3</v>
      </c>
      <c r="D9" s="77" t="str">
        <f aca="true" t="shared" si="2" ref="D9:I9">IF(OR(D7=0,D8=0)," ",D8/D7*1000)</f>
        <v> </v>
      </c>
      <c r="E9" s="63" t="str">
        <f t="shared" si="2"/>
        <v> </v>
      </c>
      <c r="F9" s="63" t="str">
        <f t="shared" si="2"/>
        <v> </v>
      </c>
      <c r="G9" s="63" t="str">
        <f t="shared" si="2"/>
        <v> </v>
      </c>
      <c r="H9" s="63" t="str">
        <f t="shared" si="2"/>
        <v> </v>
      </c>
      <c r="I9" s="64" t="str">
        <f t="shared" si="2"/>
        <v> </v>
      </c>
      <c r="J9" s="78" t="str">
        <f>IF(OR(J7=0,J8=0)," ",J8/J7*1000)</f>
        <v> </v>
      </c>
      <c r="K9" s="64" t="str">
        <f aca="true" t="shared" si="3" ref="K9:P9">IF(OR(K7=0,K8=0)," ",K8/K7*1000)</f>
        <v> </v>
      </c>
      <c r="L9" s="63" t="str">
        <f t="shared" si="3"/>
        <v> </v>
      </c>
      <c r="M9" s="63" t="str">
        <f t="shared" si="3"/>
        <v> </v>
      </c>
      <c r="N9" s="63" t="str">
        <f t="shared" si="3"/>
        <v> </v>
      </c>
      <c r="O9" s="63" t="str">
        <f t="shared" si="3"/>
        <v> </v>
      </c>
      <c r="P9" s="64" t="str">
        <f t="shared" si="3"/>
        <v> </v>
      </c>
      <c r="Q9" s="78" t="str">
        <f>IF(OR(Q7=0,Q8=0)," ",(Q8/Q7)*1000)</f>
        <v> </v>
      </c>
      <c r="R9" s="87" t="str">
        <f>IF(OR(R7=0,R8=0)," ",(R8/R7)*1000)</f>
        <v> </v>
      </c>
      <c r="S9" s="5"/>
    </row>
    <row r="10" spans="1:19" s="6" customFormat="1" ht="15" customHeight="1">
      <c r="A10" s="160" t="s">
        <v>39</v>
      </c>
      <c r="B10" s="115" t="s">
        <v>9</v>
      </c>
      <c r="C10" s="115" t="s">
        <v>1</v>
      </c>
      <c r="D10" s="75"/>
      <c r="E10" s="59"/>
      <c r="F10" s="59"/>
      <c r="G10" s="59"/>
      <c r="H10" s="59"/>
      <c r="I10" s="60"/>
      <c r="J10" s="76">
        <f>SUM(D10:I10)</f>
        <v>0</v>
      </c>
      <c r="K10" s="60"/>
      <c r="L10" s="59"/>
      <c r="M10" s="59"/>
      <c r="N10" s="59"/>
      <c r="O10" s="59"/>
      <c r="P10" s="60"/>
      <c r="Q10" s="89">
        <f>SUM(K10:P10)</f>
        <v>0</v>
      </c>
      <c r="R10" s="88">
        <f>J10+Q10</f>
        <v>0</v>
      </c>
      <c r="S10" s="5"/>
    </row>
    <row r="11" spans="1:19" s="6" customFormat="1" ht="15" customHeight="1">
      <c r="A11" s="161"/>
      <c r="B11" s="115" t="s">
        <v>10</v>
      </c>
      <c r="C11" s="115" t="s">
        <v>2</v>
      </c>
      <c r="D11" s="75"/>
      <c r="E11" s="59"/>
      <c r="F11" s="59"/>
      <c r="G11" s="59"/>
      <c r="H11" s="59"/>
      <c r="I11" s="60"/>
      <c r="J11" s="76">
        <f>SUM(D11:I11)</f>
        <v>0</v>
      </c>
      <c r="K11" s="62"/>
      <c r="L11" s="61"/>
      <c r="M11" s="61"/>
      <c r="N11" s="61"/>
      <c r="O11" s="61"/>
      <c r="P11" s="62"/>
      <c r="Q11" s="84">
        <f>SUM(K11:P11)</f>
        <v>0</v>
      </c>
      <c r="R11" s="85">
        <f>J11+Q11</f>
        <v>0</v>
      </c>
      <c r="S11" s="5"/>
    </row>
    <row r="12" spans="1:19" s="6" customFormat="1" ht="15" customHeight="1" thickBot="1">
      <c r="A12" s="162"/>
      <c r="B12" s="116" t="s">
        <v>18</v>
      </c>
      <c r="C12" s="116" t="s">
        <v>3</v>
      </c>
      <c r="D12" s="77" t="str">
        <f aca="true" t="shared" si="4" ref="D12:I12">IF(OR(D10=0,D11=0)," ",D11/D10*1000)</f>
        <v> </v>
      </c>
      <c r="E12" s="63" t="str">
        <f t="shared" si="4"/>
        <v> </v>
      </c>
      <c r="F12" s="63" t="str">
        <f t="shared" si="4"/>
        <v> </v>
      </c>
      <c r="G12" s="63" t="str">
        <f t="shared" si="4"/>
        <v> </v>
      </c>
      <c r="H12" s="63" t="str">
        <f t="shared" si="4"/>
        <v> </v>
      </c>
      <c r="I12" s="64" t="str">
        <f t="shared" si="4"/>
        <v> </v>
      </c>
      <c r="J12" s="78" t="str">
        <f>IF(OR(J10=0,J11=0)," ",J11/J10*1000)</f>
        <v> </v>
      </c>
      <c r="K12" s="64" t="str">
        <f aca="true" t="shared" si="5" ref="K12:P12">IF(OR(K10=0,K11=0)," ",K11/K10*1000)</f>
        <v> </v>
      </c>
      <c r="L12" s="63" t="str">
        <f t="shared" si="5"/>
        <v> </v>
      </c>
      <c r="M12" s="63" t="str">
        <f t="shared" si="5"/>
        <v> </v>
      </c>
      <c r="N12" s="63" t="str">
        <f t="shared" si="5"/>
        <v> </v>
      </c>
      <c r="O12" s="63" t="str">
        <f t="shared" si="5"/>
        <v> </v>
      </c>
      <c r="P12" s="64" t="str">
        <f t="shared" si="5"/>
        <v> </v>
      </c>
      <c r="Q12" s="78" t="str">
        <f>IF(OR(Q10=0,Q11=0)," ",(Q11/Q10)*1000)</f>
        <v> </v>
      </c>
      <c r="R12" s="87" t="str">
        <f>IF(OR(R10=0,R11=0)," ",(R11/R10)*1000)</f>
        <v> </v>
      </c>
      <c r="S12" s="7"/>
    </row>
    <row r="13" spans="1:19" s="6" customFormat="1" ht="15" customHeight="1">
      <c r="A13" s="160" t="s">
        <v>22</v>
      </c>
      <c r="B13" s="115" t="s">
        <v>9</v>
      </c>
      <c r="C13" s="115" t="s">
        <v>1</v>
      </c>
      <c r="D13" s="75"/>
      <c r="E13" s="59"/>
      <c r="F13" s="59"/>
      <c r="G13" s="59"/>
      <c r="H13" s="59"/>
      <c r="I13" s="60"/>
      <c r="J13" s="76">
        <f>SUM(D13:I13)</f>
        <v>0</v>
      </c>
      <c r="K13" s="60"/>
      <c r="L13" s="59"/>
      <c r="M13" s="59"/>
      <c r="N13" s="59"/>
      <c r="O13" s="59"/>
      <c r="P13" s="60"/>
      <c r="Q13" s="89">
        <f>SUM(K13:P13)</f>
        <v>0</v>
      </c>
      <c r="R13" s="88">
        <f>J13+Q13</f>
        <v>0</v>
      </c>
      <c r="S13" s="5"/>
    </row>
    <row r="14" spans="1:19" s="6" customFormat="1" ht="15" customHeight="1">
      <c r="A14" s="161"/>
      <c r="B14" s="115" t="s">
        <v>10</v>
      </c>
      <c r="C14" s="115" t="s">
        <v>2</v>
      </c>
      <c r="D14" s="75"/>
      <c r="E14" s="59"/>
      <c r="F14" s="59"/>
      <c r="G14" s="59"/>
      <c r="H14" s="59"/>
      <c r="I14" s="60"/>
      <c r="J14" s="76">
        <f>SUM(D14:I14)</f>
        <v>0</v>
      </c>
      <c r="K14" s="62"/>
      <c r="L14" s="61"/>
      <c r="M14" s="61"/>
      <c r="N14" s="61"/>
      <c r="O14" s="61"/>
      <c r="P14" s="62"/>
      <c r="Q14" s="84">
        <f>SUM(K14:P14)</f>
        <v>0</v>
      </c>
      <c r="R14" s="85">
        <f>J14+Q14</f>
        <v>0</v>
      </c>
      <c r="S14" s="5"/>
    </row>
    <row r="15" spans="1:19" s="6" customFormat="1" ht="15" customHeight="1" thickBot="1">
      <c r="A15" s="162"/>
      <c r="B15" s="116" t="s">
        <v>18</v>
      </c>
      <c r="C15" s="116" t="s">
        <v>3</v>
      </c>
      <c r="D15" s="77" t="str">
        <f aca="true" t="shared" si="6" ref="D15:I15">IF(OR(D13=0,D14=0)," ",D14/D13*1000)</f>
        <v> </v>
      </c>
      <c r="E15" s="63" t="str">
        <f t="shared" si="6"/>
        <v> </v>
      </c>
      <c r="F15" s="63" t="str">
        <f t="shared" si="6"/>
        <v> </v>
      </c>
      <c r="G15" s="63" t="str">
        <f t="shared" si="6"/>
        <v> </v>
      </c>
      <c r="H15" s="63" t="str">
        <f t="shared" si="6"/>
        <v> </v>
      </c>
      <c r="I15" s="64" t="str">
        <f t="shared" si="6"/>
        <v> </v>
      </c>
      <c r="J15" s="78" t="str">
        <f>IF(OR(J13=0,J14=0)," ",J14/J13*1000)</f>
        <v> </v>
      </c>
      <c r="K15" s="64" t="str">
        <f aca="true" t="shared" si="7" ref="K15:P15">IF(OR(K13=0,K14=0)," ",K14/K13*1000)</f>
        <v> </v>
      </c>
      <c r="L15" s="63" t="str">
        <f t="shared" si="7"/>
        <v> </v>
      </c>
      <c r="M15" s="63" t="str">
        <f t="shared" si="7"/>
        <v> </v>
      </c>
      <c r="N15" s="63" t="str">
        <f t="shared" si="7"/>
        <v> </v>
      </c>
      <c r="O15" s="63" t="str">
        <f t="shared" si="7"/>
        <v> </v>
      </c>
      <c r="P15" s="64" t="str">
        <f t="shared" si="7"/>
        <v> </v>
      </c>
      <c r="Q15" s="78" t="str">
        <f>IF(OR(Q13=0,Q14=0)," ",(Q14/Q13)*1000)</f>
        <v> </v>
      </c>
      <c r="R15" s="87" t="str">
        <f>IF(OR(R13=0,R14=0)," ",(R14/R13)*1000)</f>
        <v> </v>
      </c>
      <c r="S15" s="7"/>
    </row>
    <row r="16" spans="1:19" s="6" customFormat="1" ht="15" customHeight="1">
      <c r="A16" s="160" t="s">
        <v>20</v>
      </c>
      <c r="B16" s="115" t="s">
        <v>9</v>
      </c>
      <c r="C16" s="115" t="s">
        <v>1</v>
      </c>
      <c r="D16" s="75"/>
      <c r="E16" s="59"/>
      <c r="F16" s="59"/>
      <c r="G16" s="59"/>
      <c r="H16" s="59"/>
      <c r="I16" s="60"/>
      <c r="J16" s="76">
        <f>SUM(D16:I16)</f>
        <v>0</v>
      </c>
      <c r="K16" s="60"/>
      <c r="L16" s="59"/>
      <c r="M16" s="59"/>
      <c r="N16" s="59"/>
      <c r="O16" s="59"/>
      <c r="P16" s="60"/>
      <c r="Q16" s="89">
        <f>SUM(K16:P16)</f>
        <v>0</v>
      </c>
      <c r="R16" s="88">
        <f>J16+Q16</f>
        <v>0</v>
      </c>
      <c r="S16" s="5"/>
    </row>
    <row r="17" spans="1:19" s="6" customFormat="1" ht="15" customHeight="1">
      <c r="A17" s="161"/>
      <c r="B17" s="115" t="s">
        <v>10</v>
      </c>
      <c r="C17" s="115" t="s">
        <v>2</v>
      </c>
      <c r="D17" s="75"/>
      <c r="E17" s="59"/>
      <c r="F17" s="59"/>
      <c r="G17" s="59"/>
      <c r="H17" s="59"/>
      <c r="I17" s="60"/>
      <c r="J17" s="76">
        <f>SUM(D17:I17)</f>
        <v>0</v>
      </c>
      <c r="K17" s="62"/>
      <c r="L17" s="61"/>
      <c r="M17" s="61"/>
      <c r="N17" s="61"/>
      <c r="O17" s="61"/>
      <c r="P17" s="62"/>
      <c r="Q17" s="89">
        <f>SUM(K17:P17)</f>
        <v>0</v>
      </c>
      <c r="R17" s="88">
        <f>J17+Q17</f>
        <v>0</v>
      </c>
      <c r="S17" s="5"/>
    </row>
    <row r="18" spans="1:19" s="6" customFormat="1" ht="15" customHeight="1" thickBot="1">
      <c r="A18" s="162"/>
      <c r="B18" s="116" t="s">
        <v>18</v>
      </c>
      <c r="C18" s="116" t="s">
        <v>3</v>
      </c>
      <c r="D18" s="77" t="str">
        <f aca="true" t="shared" si="8" ref="D18:I18">IF(OR(D16=0,D17=0)," ",D17/D16*1000)</f>
        <v> </v>
      </c>
      <c r="E18" s="63" t="str">
        <f t="shared" si="8"/>
        <v> </v>
      </c>
      <c r="F18" s="63" t="str">
        <f t="shared" si="8"/>
        <v> </v>
      </c>
      <c r="G18" s="63" t="str">
        <f t="shared" si="8"/>
        <v> </v>
      </c>
      <c r="H18" s="63" t="str">
        <f t="shared" si="8"/>
        <v> </v>
      </c>
      <c r="I18" s="64" t="str">
        <f t="shared" si="8"/>
        <v> </v>
      </c>
      <c r="J18" s="78" t="str">
        <f>IF(OR(J16=0,J17=0)," ",J17/J16*1000)</f>
        <v> </v>
      </c>
      <c r="K18" s="64" t="str">
        <f aca="true" t="shared" si="9" ref="K18:P18">IF(OR(K16=0,K17=0)," ",K17/K16*1000)</f>
        <v> </v>
      </c>
      <c r="L18" s="63" t="str">
        <f t="shared" si="9"/>
        <v> </v>
      </c>
      <c r="M18" s="63" t="str">
        <f t="shared" si="9"/>
        <v> </v>
      </c>
      <c r="N18" s="63" t="str">
        <f t="shared" si="9"/>
        <v> </v>
      </c>
      <c r="O18" s="63" t="str">
        <f t="shared" si="9"/>
        <v> </v>
      </c>
      <c r="P18" s="64" t="str">
        <f t="shared" si="9"/>
        <v> </v>
      </c>
      <c r="Q18" s="78" t="str">
        <f>IF(OR(Q16=0,Q17=0)," ",(Q17/Q16)*1000)</f>
        <v> </v>
      </c>
      <c r="R18" s="87" t="str">
        <f>IF(OR(R16=0,R17=0)," ",(R17/R16)*1000)</f>
        <v> </v>
      </c>
      <c r="S18" s="7"/>
    </row>
    <row r="19" spans="1:19" s="6" customFormat="1" ht="15" customHeight="1">
      <c r="A19" s="160" t="s">
        <v>38</v>
      </c>
      <c r="B19" s="115" t="s">
        <v>9</v>
      </c>
      <c r="C19" s="115" t="s">
        <v>1</v>
      </c>
      <c r="D19" s="75"/>
      <c r="E19" s="59"/>
      <c r="F19" s="59"/>
      <c r="G19" s="59"/>
      <c r="H19" s="59"/>
      <c r="I19" s="60"/>
      <c r="J19" s="76">
        <f>SUM(D19:I19)</f>
        <v>0</v>
      </c>
      <c r="K19" s="60"/>
      <c r="L19" s="59"/>
      <c r="M19" s="59"/>
      <c r="N19" s="59"/>
      <c r="O19" s="59"/>
      <c r="P19" s="60"/>
      <c r="Q19" s="89">
        <f>SUM(K19:P19)</f>
        <v>0</v>
      </c>
      <c r="R19" s="88">
        <f>J19+Q19</f>
        <v>0</v>
      </c>
      <c r="S19" s="5"/>
    </row>
    <row r="20" spans="1:19" s="6" customFormat="1" ht="15" customHeight="1">
      <c r="A20" s="161"/>
      <c r="B20" s="115" t="s">
        <v>10</v>
      </c>
      <c r="C20" s="115" t="s">
        <v>2</v>
      </c>
      <c r="D20" s="75"/>
      <c r="E20" s="59"/>
      <c r="F20" s="59"/>
      <c r="G20" s="59"/>
      <c r="H20" s="59"/>
      <c r="I20" s="60"/>
      <c r="J20" s="76">
        <f>SUM(D20:I20)</f>
        <v>0</v>
      </c>
      <c r="K20" s="62"/>
      <c r="L20" s="61"/>
      <c r="M20" s="61"/>
      <c r="N20" s="61"/>
      <c r="O20" s="61"/>
      <c r="P20" s="62"/>
      <c r="Q20" s="89">
        <f>SUM(K20:P20)</f>
        <v>0</v>
      </c>
      <c r="R20" s="88">
        <f>J20+Q20</f>
        <v>0</v>
      </c>
      <c r="S20" s="5"/>
    </row>
    <row r="21" spans="1:19" s="6" customFormat="1" ht="15" customHeight="1" thickBot="1">
      <c r="A21" s="162"/>
      <c r="B21" s="116" t="s">
        <v>18</v>
      </c>
      <c r="C21" s="116" t="s">
        <v>3</v>
      </c>
      <c r="D21" s="77" t="str">
        <f aca="true" t="shared" si="10" ref="D21:I21">IF(OR(D19=0,D20=0)," ",D20/D19*1000)</f>
        <v> </v>
      </c>
      <c r="E21" s="63" t="str">
        <f t="shared" si="10"/>
        <v> </v>
      </c>
      <c r="F21" s="63" t="str">
        <f t="shared" si="10"/>
        <v> </v>
      </c>
      <c r="G21" s="63" t="str">
        <f t="shared" si="10"/>
        <v> </v>
      </c>
      <c r="H21" s="63" t="str">
        <f t="shared" si="10"/>
        <v> </v>
      </c>
      <c r="I21" s="64" t="str">
        <f t="shared" si="10"/>
        <v> </v>
      </c>
      <c r="J21" s="78" t="str">
        <f>IF(OR(J19=0,J20=0)," ",J20/J19*1000)</f>
        <v> </v>
      </c>
      <c r="K21" s="64" t="str">
        <f aca="true" t="shared" si="11" ref="K21:P21">IF(OR(K19=0,K20=0)," ",K20/K19*1000)</f>
        <v> </v>
      </c>
      <c r="L21" s="63" t="str">
        <f t="shared" si="11"/>
        <v> </v>
      </c>
      <c r="M21" s="63" t="str">
        <f t="shared" si="11"/>
        <v> </v>
      </c>
      <c r="N21" s="63" t="str">
        <f t="shared" si="11"/>
        <v> </v>
      </c>
      <c r="O21" s="63" t="str">
        <f t="shared" si="11"/>
        <v> </v>
      </c>
      <c r="P21" s="64" t="str">
        <f t="shared" si="11"/>
        <v> </v>
      </c>
      <c r="Q21" s="78" t="str">
        <f>IF(OR(Q19=0,Q20=0)," ",(Q20/Q19)*1000)</f>
        <v> </v>
      </c>
      <c r="R21" s="87" t="str">
        <f>IF(OR(R19=0,R20=0)," ",(R20/R19)*1000)</f>
        <v> </v>
      </c>
      <c r="S21" s="7"/>
    </row>
    <row r="22" spans="1:19" s="6" customFormat="1" ht="15" customHeight="1">
      <c r="A22" s="160" t="s">
        <v>21</v>
      </c>
      <c r="B22" s="115" t="s">
        <v>9</v>
      </c>
      <c r="C22" s="115" t="s">
        <v>1</v>
      </c>
      <c r="D22" s="75"/>
      <c r="E22" s="59"/>
      <c r="F22" s="59"/>
      <c r="G22" s="59"/>
      <c r="H22" s="59"/>
      <c r="I22" s="60"/>
      <c r="J22" s="76">
        <f>SUM(D22:I22)</f>
        <v>0</v>
      </c>
      <c r="K22" s="60"/>
      <c r="L22" s="59"/>
      <c r="M22" s="59"/>
      <c r="N22" s="59"/>
      <c r="O22" s="59"/>
      <c r="P22" s="60"/>
      <c r="Q22" s="89">
        <f>SUM(K22:P22)</f>
        <v>0</v>
      </c>
      <c r="R22" s="88">
        <f>J22+Q22</f>
        <v>0</v>
      </c>
      <c r="S22" s="5"/>
    </row>
    <row r="23" spans="1:19" s="6" customFormat="1" ht="15" customHeight="1">
      <c r="A23" s="161"/>
      <c r="B23" s="115" t="s">
        <v>10</v>
      </c>
      <c r="C23" s="115" t="s">
        <v>2</v>
      </c>
      <c r="D23" s="75"/>
      <c r="E23" s="59"/>
      <c r="F23" s="59"/>
      <c r="G23" s="59"/>
      <c r="H23" s="59"/>
      <c r="I23" s="60"/>
      <c r="J23" s="76">
        <f>SUM(D23:I23)</f>
        <v>0</v>
      </c>
      <c r="K23" s="62"/>
      <c r="L23" s="61"/>
      <c r="M23" s="61"/>
      <c r="N23" s="61"/>
      <c r="O23" s="61"/>
      <c r="P23" s="62"/>
      <c r="Q23" s="89">
        <f>SUM(K23:P23)</f>
        <v>0</v>
      </c>
      <c r="R23" s="88">
        <f>J23+Q23</f>
        <v>0</v>
      </c>
      <c r="S23" s="5"/>
    </row>
    <row r="24" spans="1:19" s="6" customFormat="1" ht="15" customHeight="1" thickBot="1">
      <c r="A24" s="162"/>
      <c r="B24" s="116" t="s">
        <v>18</v>
      </c>
      <c r="C24" s="116" t="s">
        <v>3</v>
      </c>
      <c r="D24" s="77" t="str">
        <f aca="true" t="shared" si="12" ref="D24:I24">IF(OR(D22=0,D23=0)," ",D23/D22*1000)</f>
        <v> </v>
      </c>
      <c r="E24" s="63" t="str">
        <f t="shared" si="12"/>
        <v> </v>
      </c>
      <c r="F24" s="63" t="str">
        <f t="shared" si="12"/>
        <v> </v>
      </c>
      <c r="G24" s="63" t="str">
        <f t="shared" si="12"/>
        <v> </v>
      </c>
      <c r="H24" s="63" t="str">
        <f t="shared" si="12"/>
        <v> </v>
      </c>
      <c r="I24" s="64" t="str">
        <f t="shared" si="12"/>
        <v> </v>
      </c>
      <c r="J24" s="78" t="str">
        <f>IF(OR(J22=0,J23=0)," ",J23/J22*1000)</f>
        <v> </v>
      </c>
      <c r="K24" s="64" t="str">
        <f aca="true" t="shared" si="13" ref="K24:P24">IF(OR(K22=0,K23=0)," ",K23/K22*1000)</f>
        <v> </v>
      </c>
      <c r="L24" s="63" t="str">
        <f t="shared" si="13"/>
        <v> </v>
      </c>
      <c r="M24" s="63" t="str">
        <f t="shared" si="13"/>
        <v> </v>
      </c>
      <c r="N24" s="63" t="str">
        <f t="shared" si="13"/>
        <v> </v>
      </c>
      <c r="O24" s="63" t="str">
        <f t="shared" si="13"/>
        <v> </v>
      </c>
      <c r="P24" s="64" t="str">
        <f t="shared" si="13"/>
        <v> </v>
      </c>
      <c r="Q24" s="78" t="str">
        <f>IF(OR(Q22=0,Q23=0)," ",(Q23/Q22)*1000)</f>
        <v> </v>
      </c>
      <c r="R24" s="87" t="str">
        <f>IF(OR(R22=0,R23=0)," ",(R23/R22)*1000)</f>
        <v> </v>
      </c>
      <c r="S24" s="7"/>
    </row>
    <row r="25" spans="1:19" s="6" customFormat="1" ht="15" customHeight="1">
      <c r="A25" s="160" t="s">
        <v>46</v>
      </c>
      <c r="B25" s="115" t="s">
        <v>9</v>
      </c>
      <c r="C25" s="115" t="s">
        <v>1</v>
      </c>
      <c r="D25" s="75"/>
      <c r="E25" s="59"/>
      <c r="F25" s="59"/>
      <c r="G25" s="59"/>
      <c r="H25" s="59"/>
      <c r="I25" s="60"/>
      <c r="J25" s="76">
        <f>SUM(D25:I25)</f>
        <v>0</v>
      </c>
      <c r="K25" s="60"/>
      <c r="L25" s="59"/>
      <c r="M25" s="59"/>
      <c r="N25" s="59"/>
      <c r="O25" s="59"/>
      <c r="P25" s="60"/>
      <c r="Q25" s="89">
        <f>SUM(K25:P25)</f>
        <v>0</v>
      </c>
      <c r="R25" s="88">
        <f>J25+Q25</f>
        <v>0</v>
      </c>
      <c r="S25" s="5"/>
    </row>
    <row r="26" spans="1:19" s="6" customFormat="1" ht="15" customHeight="1">
      <c r="A26" s="161"/>
      <c r="B26" s="115" t="s">
        <v>10</v>
      </c>
      <c r="C26" s="115" t="s">
        <v>2</v>
      </c>
      <c r="D26" s="75"/>
      <c r="E26" s="59"/>
      <c r="F26" s="59"/>
      <c r="G26" s="59"/>
      <c r="H26" s="59"/>
      <c r="I26" s="60"/>
      <c r="J26" s="76">
        <f>SUM(D26:I26)</f>
        <v>0</v>
      </c>
      <c r="K26" s="62"/>
      <c r="L26" s="61"/>
      <c r="M26" s="61"/>
      <c r="N26" s="61"/>
      <c r="O26" s="61"/>
      <c r="P26" s="62"/>
      <c r="Q26" s="89">
        <f>SUM(K26:P26)</f>
        <v>0</v>
      </c>
      <c r="R26" s="88">
        <f>J26+Q26</f>
        <v>0</v>
      </c>
      <c r="S26" s="5"/>
    </row>
    <row r="27" spans="1:19" s="6" customFormat="1" ht="15" customHeight="1" thickBot="1">
      <c r="A27" s="162"/>
      <c r="B27" s="116" t="s">
        <v>18</v>
      </c>
      <c r="C27" s="116" t="s">
        <v>3</v>
      </c>
      <c r="D27" s="77" t="str">
        <f aca="true" t="shared" si="14" ref="D27:I27">IF(OR(D25=0,D26=0)," ",D26/D25*1000)</f>
        <v> </v>
      </c>
      <c r="E27" s="63" t="str">
        <f t="shared" si="14"/>
        <v> </v>
      </c>
      <c r="F27" s="63" t="str">
        <f t="shared" si="14"/>
        <v> </v>
      </c>
      <c r="G27" s="63" t="str">
        <f t="shared" si="14"/>
        <v> </v>
      </c>
      <c r="H27" s="63" t="str">
        <f t="shared" si="14"/>
        <v> </v>
      </c>
      <c r="I27" s="64" t="str">
        <f t="shared" si="14"/>
        <v> </v>
      </c>
      <c r="J27" s="78" t="str">
        <f>IF(OR(J25=0,J26=0)," ",J26/J25*1000)</f>
        <v> </v>
      </c>
      <c r="K27" s="64" t="str">
        <f aca="true" t="shared" si="15" ref="K27:P27">IF(OR(K25=0,K26=0)," ",K26/K25*1000)</f>
        <v> </v>
      </c>
      <c r="L27" s="63" t="str">
        <f t="shared" si="15"/>
        <v> </v>
      </c>
      <c r="M27" s="63" t="str">
        <f t="shared" si="15"/>
        <v> </v>
      </c>
      <c r="N27" s="63" t="str">
        <f t="shared" si="15"/>
        <v> </v>
      </c>
      <c r="O27" s="63" t="str">
        <f t="shared" si="15"/>
        <v> </v>
      </c>
      <c r="P27" s="64" t="str">
        <f t="shared" si="15"/>
        <v> </v>
      </c>
      <c r="Q27" s="78" t="str">
        <f>IF(OR(Q25=0,Q26=0)," ",(Q26/Q25)*1000)</f>
        <v> </v>
      </c>
      <c r="R27" s="87" t="str">
        <f>IF(OR(R25=0,R26=0)," ",(R26/R25)*1000)</f>
        <v> </v>
      </c>
      <c r="S27" s="7"/>
    </row>
    <row r="28" spans="1:19" s="6" customFormat="1" ht="15" customHeight="1">
      <c r="A28" s="160" t="s">
        <v>49</v>
      </c>
      <c r="B28" s="115" t="s">
        <v>9</v>
      </c>
      <c r="C28" s="115" t="s">
        <v>1</v>
      </c>
      <c r="D28" s="75"/>
      <c r="E28" s="59"/>
      <c r="F28" s="59"/>
      <c r="G28" s="59"/>
      <c r="H28" s="59"/>
      <c r="I28" s="60"/>
      <c r="J28" s="76">
        <f>SUM(D28:I28)</f>
        <v>0</v>
      </c>
      <c r="K28" s="60"/>
      <c r="L28" s="59"/>
      <c r="M28" s="59"/>
      <c r="N28" s="59"/>
      <c r="O28" s="59"/>
      <c r="P28" s="60"/>
      <c r="Q28" s="89">
        <f>SUM(K28:P28)</f>
        <v>0</v>
      </c>
      <c r="R28" s="88">
        <f>J28+Q28</f>
        <v>0</v>
      </c>
      <c r="S28" s="5"/>
    </row>
    <row r="29" spans="1:19" s="6" customFormat="1" ht="15" customHeight="1">
      <c r="A29" s="161"/>
      <c r="B29" s="115" t="s">
        <v>10</v>
      </c>
      <c r="C29" s="115" t="s">
        <v>2</v>
      </c>
      <c r="D29" s="75"/>
      <c r="E29" s="59"/>
      <c r="F29" s="59"/>
      <c r="G29" s="59"/>
      <c r="H29" s="59"/>
      <c r="I29" s="60"/>
      <c r="J29" s="76">
        <f>SUM(D29:I29)</f>
        <v>0</v>
      </c>
      <c r="K29" s="62"/>
      <c r="L29" s="61"/>
      <c r="M29" s="61"/>
      <c r="N29" s="61"/>
      <c r="O29" s="61"/>
      <c r="P29" s="62"/>
      <c r="Q29" s="89">
        <f>SUM(K29:P29)</f>
        <v>0</v>
      </c>
      <c r="R29" s="88">
        <f>J29+Q29</f>
        <v>0</v>
      </c>
      <c r="S29" s="5"/>
    </row>
    <row r="30" spans="1:19" s="6" customFormat="1" ht="15" customHeight="1" thickBot="1">
      <c r="A30" s="162"/>
      <c r="B30" s="116" t="s">
        <v>18</v>
      </c>
      <c r="C30" s="116" t="s">
        <v>3</v>
      </c>
      <c r="D30" s="77" t="str">
        <f aca="true" t="shared" si="16" ref="D30:I30">IF(OR(D28=0,D29=0)," ",D29/D28*1000)</f>
        <v> </v>
      </c>
      <c r="E30" s="63" t="str">
        <f t="shared" si="16"/>
        <v> </v>
      </c>
      <c r="F30" s="63" t="str">
        <f t="shared" si="16"/>
        <v> </v>
      </c>
      <c r="G30" s="63" t="str">
        <f t="shared" si="16"/>
        <v> </v>
      </c>
      <c r="H30" s="63" t="str">
        <f t="shared" si="16"/>
        <v> </v>
      </c>
      <c r="I30" s="64" t="str">
        <f t="shared" si="16"/>
        <v> </v>
      </c>
      <c r="J30" s="78" t="str">
        <f>IF(OR(J28=0,J29=0)," ",J29/J28*1000)</f>
        <v> </v>
      </c>
      <c r="K30" s="64" t="str">
        <f aca="true" t="shared" si="17" ref="K30:P30">IF(OR(K28=0,K29=0)," ",K29/K28*1000)</f>
        <v> </v>
      </c>
      <c r="L30" s="63" t="str">
        <f t="shared" si="17"/>
        <v> </v>
      </c>
      <c r="M30" s="63" t="str">
        <f t="shared" si="17"/>
        <v> </v>
      </c>
      <c r="N30" s="63" t="str">
        <f t="shared" si="17"/>
        <v> </v>
      </c>
      <c r="O30" s="63" t="str">
        <f t="shared" si="17"/>
        <v> </v>
      </c>
      <c r="P30" s="64" t="str">
        <f t="shared" si="17"/>
        <v> </v>
      </c>
      <c r="Q30" s="78" t="str">
        <f>IF(OR(Q28=0,Q29=0)," ",(Q29/Q28)*1000)</f>
        <v> </v>
      </c>
      <c r="R30" s="87" t="str">
        <f>IF(OR(R28=0,R29=0)," ",(R29/R28)*1000)</f>
        <v> </v>
      </c>
      <c r="S30" s="7"/>
    </row>
    <row r="31" spans="1:19" s="6" customFormat="1" ht="15" customHeight="1">
      <c r="A31" s="160" t="s">
        <v>48</v>
      </c>
      <c r="B31" s="115" t="s">
        <v>9</v>
      </c>
      <c r="C31" s="115" t="s">
        <v>1</v>
      </c>
      <c r="D31" s="75"/>
      <c r="E31" s="59"/>
      <c r="F31" s="59"/>
      <c r="G31" s="59"/>
      <c r="H31" s="59"/>
      <c r="I31" s="60"/>
      <c r="J31" s="76">
        <f>SUM(D31:I31)</f>
        <v>0</v>
      </c>
      <c r="K31" s="60"/>
      <c r="L31" s="59"/>
      <c r="M31" s="59"/>
      <c r="N31" s="59"/>
      <c r="O31" s="59"/>
      <c r="P31" s="60"/>
      <c r="Q31" s="89">
        <f>SUM(K31:P31)</f>
        <v>0</v>
      </c>
      <c r="R31" s="88">
        <f>J31+Q31</f>
        <v>0</v>
      </c>
      <c r="S31" s="5"/>
    </row>
    <row r="32" spans="1:19" s="6" customFormat="1" ht="15" customHeight="1">
      <c r="A32" s="161"/>
      <c r="B32" s="115" t="s">
        <v>10</v>
      </c>
      <c r="C32" s="115" t="s">
        <v>2</v>
      </c>
      <c r="D32" s="75"/>
      <c r="E32" s="59"/>
      <c r="F32" s="59"/>
      <c r="G32" s="59"/>
      <c r="H32" s="59"/>
      <c r="I32" s="60"/>
      <c r="J32" s="76">
        <f>SUM(D32:I32)</f>
        <v>0</v>
      </c>
      <c r="K32" s="62"/>
      <c r="L32" s="61"/>
      <c r="M32" s="61"/>
      <c r="N32" s="61"/>
      <c r="O32" s="61"/>
      <c r="P32" s="62"/>
      <c r="Q32" s="84">
        <f>SUM(K32:P32)</f>
        <v>0</v>
      </c>
      <c r="R32" s="85">
        <f>J32+Q32</f>
        <v>0</v>
      </c>
      <c r="S32" s="5"/>
    </row>
    <row r="33" spans="1:19" s="6" customFormat="1" ht="15" customHeight="1" thickBot="1">
      <c r="A33" s="162"/>
      <c r="B33" s="116" t="s">
        <v>18</v>
      </c>
      <c r="C33" s="116" t="s">
        <v>3</v>
      </c>
      <c r="D33" s="77" t="str">
        <f aca="true" t="shared" si="18" ref="D33:I33">IF(OR(D31=0,D32=0)," ",D32/D31*1000)</f>
        <v> </v>
      </c>
      <c r="E33" s="63" t="str">
        <f t="shared" si="18"/>
        <v> </v>
      </c>
      <c r="F33" s="63" t="str">
        <f t="shared" si="18"/>
        <v> </v>
      </c>
      <c r="G33" s="63" t="str">
        <f t="shared" si="18"/>
        <v> </v>
      </c>
      <c r="H33" s="63" t="str">
        <f t="shared" si="18"/>
        <v> </v>
      </c>
      <c r="I33" s="64" t="str">
        <f t="shared" si="18"/>
        <v> </v>
      </c>
      <c r="J33" s="78" t="str">
        <f>IF(OR(J31=0,J32=0)," ",J32/J31*1000)</f>
        <v> </v>
      </c>
      <c r="K33" s="64" t="str">
        <f aca="true" t="shared" si="19" ref="K33:P33">IF(OR(K31=0,K32=0)," ",K32/K31*1000)</f>
        <v> </v>
      </c>
      <c r="L33" s="63" t="str">
        <f t="shared" si="19"/>
        <v> </v>
      </c>
      <c r="M33" s="63" t="str">
        <f t="shared" si="19"/>
        <v> </v>
      </c>
      <c r="N33" s="63" t="str">
        <f t="shared" si="19"/>
        <v> </v>
      </c>
      <c r="O33" s="63" t="str">
        <f t="shared" si="19"/>
        <v> </v>
      </c>
      <c r="P33" s="64" t="str">
        <f t="shared" si="19"/>
        <v> </v>
      </c>
      <c r="Q33" s="78" t="str">
        <f>IF(OR(Q31=0,Q32=0)," ",(Q32/Q31)*1000)</f>
        <v> </v>
      </c>
      <c r="R33" s="87" t="str">
        <f>IF(OR(R31=0,R32=0)," ",(R32/R31)*1000)</f>
        <v> </v>
      </c>
      <c r="S33" s="7"/>
    </row>
    <row r="34" spans="1:19" s="6" customFormat="1" ht="15" customHeight="1">
      <c r="A34" s="160" t="s">
        <v>50</v>
      </c>
      <c r="B34" s="115" t="s">
        <v>9</v>
      </c>
      <c r="C34" s="115" t="s">
        <v>1</v>
      </c>
      <c r="D34" s="75"/>
      <c r="E34" s="59"/>
      <c r="F34" s="59"/>
      <c r="G34" s="59"/>
      <c r="H34" s="59"/>
      <c r="I34" s="60"/>
      <c r="J34" s="76">
        <f>SUM(D34:I34)</f>
        <v>0</v>
      </c>
      <c r="K34" s="60"/>
      <c r="L34" s="59"/>
      <c r="M34" s="59"/>
      <c r="N34" s="59"/>
      <c r="O34" s="59"/>
      <c r="P34" s="60"/>
      <c r="Q34" s="89">
        <f>SUM(K34:P34)</f>
        <v>0</v>
      </c>
      <c r="R34" s="88">
        <f>J34+Q34</f>
        <v>0</v>
      </c>
      <c r="S34" s="7"/>
    </row>
    <row r="35" spans="1:19" s="6" customFormat="1" ht="15" customHeight="1">
      <c r="A35" s="161"/>
      <c r="B35" s="115" t="s">
        <v>10</v>
      </c>
      <c r="C35" s="115" t="s">
        <v>2</v>
      </c>
      <c r="D35" s="75"/>
      <c r="E35" s="59"/>
      <c r="F35" s="59"/>
      <c r="G35" s="59"/>
      <c r="H35" s="59"/>
      <c r="I35" s="60"/>
      <c r="J35" s="76">
        <f>SUM(D35:I35)</f>
        <v>0</v>
      </c>
      <c r="K35" s="62"/>
      <c r="L35" s="61"/>
      <c r="M35" s="61"/>
      <c r="N35" s="61"/>
      <c r="O35" s="61"/>
      <c r="P35" s="62"/>
      <c r="Q35" s="89">
        <f>SUM(K35:P35)</f>
        <v>0</v>
      </c>
      <c r="R35" s="88">
        <f>J35+Q35</f>
        <v>0</v>
      </c>
      <c r="S35" s="7"/>
    </row>
    <row r="36" spans="1:19" s="6" customFormat="1" ht="15" customHeight="1" thickBot="1">
      <c r="A36" s="162"/>
      <c r="B36" s="116" t="s">
        <v>18</v>
      </c>
      <c r="C36" s="116" t="s">
        <v>3</v>
      </c>
      <c r="D36" s="77" t="str">
        <f aca="true" t="shared" si="20" ref="D36:I36">IF(OR(D34=0,D35=0)," ",D35/D34*1000)</f>
        <v> </v>
      </c>
      <c r="E36" s="63" t="str">
        <f t="shared" si="20"/>
        <v> </v>
      </c>
      <c r="F36" s="63" t="str">
        <f t="shared" si="20"/>
        <v> </v>
      </c>
      <c r="G36" s="63" t="str">
        <f t="shared" si="20"/>
        <v> </v>
      </c>
      <c r="H36" s="63" t="str">
        <f t="shared" si="20"/>
        <v> </v>
      </c>
      <c r="I36" s="64" t="str">
        <f t="shared" si="20"/>
        <v> </v>
      </c>
      <c r="J36" s="78" t="str">
        <f>IF(OR(J34=0,J35=0)," ",J35/J34*1000)</f>
        <v> </v>
      </c>
      <c r="K36" s="64" t="str">
        <f aca="true" t="shared" si="21" ref="K36:P36">IF(OR(K34=0,K35=0)," ",K35/K34*1000)</f>
        <v> </v>
      </c>
      <c r="L36" s="63" t="str">
        <f t="shared" si="21"/>
        <v> </v>
      </c>
      <c r="M36" s="63" t="str">
        <f t="shared" si="21"/>
        <v> </v>
      </c>
      <c r="N36" s="63" t="str">
        <f t="shared" si="21"/>
        <v> </v>
      </c>
      <c r="O36" s="63" t="str">
        <f t="shared" si="21"/>
        <v> </v>
      </c>
      <c r="P36" s="64" t="str">
        <f t="shared" si="21"/>
        <v> </v>
      </c>
      <c r="Q36" s="78" t="str">
        <f>IF(OR(Q34=0,Q35=0)," ",(Q35/Q34)*1000)</f>
        <v> </v>
      </c>
      <c r="R36" s="87" t="str">
        <f>IF(OR(R34=0,R35=0)," ",(R35/R34)*1000)</f>
        <v> </v>
      </c>
      <c r="S36" s="7"/>
    </row>
    <row r="37" spans="1:19" s="6" customFormat="1" ht="15" customHeight="1">
      <c r="A37" s="160" t="s">
        <v>51</v>
      </c>
      <c r="B37" s="117" t="s">
        <v>9</v>
      </c>
      <c r="C37" s="117" t="s">
        <v>1</v>
      </c>
      <c r="D37" s="75"/>
      <c r="E37" s="59"/>
      <c r="F37" s="59"/>
      <c r="G37" s="59"/>
      <c r="H37" s="59"/>
      <c r="I37" s="60"/>
      <c r="J37" s="76">
        <f>SUM(D37:I37)</f>
        <v>0</v>
      </c>
      <c r="K37" s="60"/>
      <c r="L37" s="59"/>
      <c r="M37" s="59"/>
      <c r="N37" s="59"/>
      <c r="O37" s="59"/>
      <c r="P37" s="60"/>
      <c r="Q37" s="89">
        <f>SUM(K37:P37)</f>
        <v>0</v>
      </c>
      <c r="R37" s="88">
        <f>J37+Q37</f>
        <v>0</v>
      </c>
      <c r="S37" s="5"/>
    </row>
    <row r="38" spans="1:19" s="6" customFormat="1" ht="15" customHeight="1">
      <c r="A38" s="161"/>
      <c r="B38" s="115" t="s">
        <v>10</v>
      </c>
      <c r="C38" s="115" t="s">
        <v>2</v>
      </c>
      <c r="D38" s="75"/>
      <c r="E38" s="59"/>
      <c r="F38" s="59"/>
      <c r="G38" s="59"/>
      <c r="H38" s="59"/>
      <c r="I38" s="60"/>
      <c r="J38" s="76">
        <f>SUM(D38:I38)</f>
        <v>0</v>
      </c>
      <c r="K38" s="62"/>
      <c r="L38" s="61"/>
      <c r="M38" s="61"/>
      <c r="N38" s="61"/>
      <c r="O38" s="61"/>
      <c r="P38" s="62"/>
      <c r="Q38" s="89">
        <f>SUM(K38:P38)</f>
        <v>0</v>
      </c>
      <c r="R38" s="88">
        <f>J38+Q38</f>
        <v>0</v>
      </c>
      <c r="S38" s="5"/>
    </row>
    <row r="39" spans="1:19" s="6" customFormat="1" ht="15" customHeight="1" thickBot="1">
      <c r="A39" s="162"/>
      <c r="B39" s="116" t="s">
        <v>18</v>
      </c>
      <c r="C39" s="116" t="s">
        <v>3</v>
      </c>
      <c r="D39" s="77" t="str">
        <f aca="true" t="shared" si="22" ref="D39:I39">IF(OR(D37=0,D38=0)," ",D38/D37*1000)</f>
        <v> </v>
      </c>
      <c r="E39" s="63" t="str">
        <f t="shared" si="22"/>
        <v> </v>
      </c>
      <c r="F39" s="63" t="str">
        <f t="shared" si="22"/>
        <v> </v>
      </c>
      <c r="G39" s="63" t="str">
        <f t="shared" si="22"/>
        <v> </v>
      </c>
      <c r="H39" s="63" t="str">
        <f t="shared" si="22"/>
        <v> </v>
      </c>
      <c r="I39" s="64" t="str">
        <f t="shared" si="22"/>
        <v> </v>
      </c>
      <c r="J39" s="78" t="str">
        <f>IF(OR(J37=0,J38=0)," ",J38/J37*1000)</f>
        <v> </v>
      </c>
      <c r="K39" s="64" t="str">
        <f aca="true" t="shared" si="23" ref="K39:P39">IF(OR(K37=0,K38=0)," ",K38/K37*1000)</f>
        <v> </v>
      </c>
      <c r="L39" s="63" t="str">
        <f t="shared" si="23"/>
        <v> </v>
      </c>
      <c r="M39" s="63" t="str">
        <f t="shared" si="23"/>
        <v> </v>
      </c>
      <c r="N39" s="63" t="str">
        <f t="shared" si="23"/>
        <v> </v>
      </c>
      <c r="O39" s="63" t="str">
        <f t="shared" si="23"/>
        <v> </v>
      </c>
      <c r="P39" s="64" t="str">
        <f t="shared" si="23"/>
        <v> </v>
      </c>
      <c r="Q39" s="78" t="str">
        <f>IF(OR(Q37=0,Q38=0)," ",(Q38/Q37)*1000)</f>
        <v> </v>
      </c>
      <c r="R39" s="87" t="str">
        <f>IF(OR(R37=0,R38=0)," ",(R38/R37)*1000)</f>
        <v> </v>
      </c>
      <c r="S39" s="7"/>
    </row>
    <row r="40" spans="1:19" s="6" customFormat="1" ht="15" customHeight="1">
      <c r="A40" s="160" t="s">
        <v>11</v>
      </c>
      <c r="B40" s="117" t="s">
        <v>9</v>
      </c>
      <c r="C40" s="117" t="s">
        <v>1</v>
      </c>
      <c r="D40" s="75"/>
      <c r="E40" s="59"/>
      <c r="F40" s="59"/>
      <c r="G40" s="59"/>
      <c r="H40" s="59"/>
      <c r="I40" s="60"/>
      <c r="J40" s="76">
        <f>SUM(D40:I40)</f>
        <v>0</v>
      </c>
      <c r="K40" s="60"/>
      <c r="L40" s="59"/>
      <c r="M40" s="59"/>
      <c r="N40" s="59"/>
      <c r="O40" s="59"/>
      <c r="P40" s="60"/>
      <c r="Q40" s="89">
        <f>SUM(K40:P40)</f>
        <v>0</v>
      </c>
      <c r="R40" s="88">
        <f>J40+Q40</f>
        <v>0</v>
      </c>
      <c r="S40" s="5"/>
    </row>
    <row r="41" spans="1:19" s="6" customFormat="1" ht="15" customHeight="1">
      <c r="A41" s="161"/>
      <c r="B41" s="115" t="s">
        <v>10</v>
      </c>
      <c r="C41" s="115" t="s">
        <v>2</v>
      </c>
      <c r="D41" s="75"/>
      <c r="E41" s="59"/>
      <c r="F41" s="59"/>
      <c r="G41" s="59"/>
      <c r="H41" s="59"/>
      <c r="I41" s="60"/>
      <c r="J41" s="76">
        <f>SUM(D41:I41)</f>
        <v>0</v>
      </c>
      <c r="K41" s="62"/>
      <c r="L41" s="61"/>
      <c r="M41" s="61"/>
      <c r="N41" s="61"/>
      <c r="O41" s="61"/>
      <c r="P41" s="62"/>
      <c r="Q41" s="89">
        <f>SUM(K41:P41)</f>
        <v>0</v>
      </c>
      <c r="R41" s="88">
        <f>J41+Q41</f>
        <v>0</v>
      </c>
      <c r="S41" s="5"/>
    </row>
    <row r="42" spans="1:19" s="6" customFormat="1" ht="15" customHeight="1" thickBot="1">
      <c r="A42" s="162"/>
      <c r="B42" s="116" t="s">
        <v>18</v>
      </c>
      <c r="C42" s="116" t="s">
        <v>3</v>
      </c>
      <c r="D42" s="77" t="str">
        <f aca="true" t="shared" si="24" ref="D42:I42">IF(OR(D40=0,D41=0)," ",D41/D40*1000)</f>
        <v> </v>
      </c>
      <c r="E42" s="63" t="str">
        <f t="shared" si="24"/>
        <v> </v>
      </c>
      <c r="F42" s="63" t="str">
        <f t="shared" si="24"/>
        <v> </v>
      </c>
      <c r="G42" s="63" t="str">
        <f t="shared" si="24"/>
        <v> </v>
      </c>
      <c r="H42" s="63" t="str">
        <f t="shared" si="24"/>
        <v> </v>
      </c>
      <c r="I42" s="64" t="str">
        <f t="shared" si="24"/>
        <v> </v>
      </c>
      <c r="J42" s="78" t="str">
        <f>IF(OR(J40=0,J41=0)," ",J41/J40*1000)</f>
        <v> </v>
      </c>
      <c r="K42" s="64" t="str">
        <f aca="true" t="shared" si="25" ref="K42:P42">IF(OR(K40=0,K41=0)," ",K41/K40*1000)</f>
        <v> </v>
      </c>
      <c r="L42" s="63" t="str">
        <f t="shared" si="25"/>
        <v> </v>
      </c>
      <c r="M42" s="63" t="str">
        <f t="shared" si="25"/>
        <v> </v>
      </c>
      <c r="N42" s="63" t="str">
        <f t="shared" si="25"/>
        <v> </v>
      </c>
      <c r="O42" s="63" t="str">
        <f t="shared" si="25"/>
        <v> </v>
      </c>
      <c r="P42" s="64" t="str">
        <f t="shared" si="25"/>
        <v> </v>
      </c>
      <c r="Q42" s="78" t="str">
        <f>IF(OR(Q40=0,Q41=0)," ",(Q41/Q40)*1000)</f>
        <v> </v>
      </c>
      <c r="R42" s="87" t="str">
        <f>IF(OR(R40=0,R41=0)," ",(R41/R40)*1000)</f>
        <v> </v>
      </c>
      <c r="S42" s="7"/>
    </row>
    <row r="43" spans="1:19" s="6" customFormat="1" ht="15" customHeight="1">
      <c r="A43" s="160" t="s">
        <v>47</v>
      </c>
      <c r="B43" s="117" t="s">
        <v>9</v>
      </c>
      <c r="C43" s="117" t="s">
        <v>1</v>
      </c>
      <c r="D43" s="75"/>
      <c r="E43" s="59"/>
      <c r="F43" s="59"/>
      <c r="G43" s="59"/>
      <c r="H43" s="59"/>
      <c r="I43" s="60"/>
      <c r="J43" s="76">
        <f>SUM(D43:I43)</f>
        <v>0</v>
      </c>
      <c r="K43" s="60"/>
      <c r="L43" s="59"/>
      <c r="M43" s="59"/>
      <c r="N43" s="59"/>
      <c r="O43" s="59"/>
      <c r="P43" s="60"/>
      <c r="Q43" s="89">
        <f>SUM(K43:P43)</f>
        <v>0</v>
      </c>
      <c r="R43" s="88">
        <f>J43+Q43</f>
        <v>0</v>
      </c>
      <c r="S43" s="8"/>
    </row>
    <row r="44" spans="1:19" s="6" customFormat="1" ht="15" customHeight="1">
      <c r="A44" s="161"/>
      <c r="B44" s="115" t="s">
        <v>10</v>
      </c>
      <c r="C44" s="115" t="s">
        <v>2</v>
      </c>
      <c r="D44" s="75"/>
      <c r="E44" s="59"/>
      <c r="F44" s="59"/>
      <c r="G44" s="59"/>
      <c r="H44" s="59"/>
      <c r="I44" s="60"/>
      <c r="J44" s="76">
        <f>SUM(D44:I44)</f>
        <v>0</v>
      </c>
      <c r="K44" s="62"/>
      <c r="L44" s="61"/>
      <c r="M44" s="61"/>
      <c r="N44" s="61"/>
      <c r="O44" s="61"/>
      <c r="P44" s="62"/>
      <c r="Q44" s="89">
        <f>SUM(K44:P44)</f>
        <v>0</v>
      </c>
      <c r="R44" s="88">
        <f>J44+Q44</f>
        <v>0</v>
      </c>
      <c r="S44" s="5"/>
    </row>
    <row r="45" spans="1:19" s="6" customFormat="1" ht="15" customHeight="1" thickBot="1">
      <c r="A45" s="162"/>
      <c r="B45" s="116" t="s">
        <v>18</v>
      </c>
      <c r="C45" s="116" t="s">
        <v>3</v>
      </c>
      <c r="D45" s="77" t="str">
        <f aca="true" t="shared" si="26" ref="D45:I45">IF(OR(D43=0,D44=0)," ",D44/D43*1000)</f>
        <v> </v>
      </c>
      <c r="E45" s="63" t="str">
        <f t="shared" si="26"/>
        <v> </v>
      </c>
      <c r="F45" s="63" t="str">
        <f t="shared" si="26"/>
        <v> </v>
      </c>
      <c r="G45" s="63" t="str">
        <f t="shared" si="26"/>
        <v> </v>
      </c>
      <c r="H45" s="63" t="str">
        <f t="shared" si="26"/>
        <v> </v>
      </c>
      <c r="I45" s="64" t="str">
        <f t="shared" si="26"/>
        <v> </v>
      </c>
      <c r="J45" s="78" t="str">
        <f>IF(OR(J43=0,J44=0)," ",J44/J43*1000)</f>
        <v> </v>
      </c>
      <c r="K45" s="64" t="str">
        <f aca="true" t="shared" si="27" ref="K45:P45">IF(OR(K43=0,K44=0)," ",K44/K43*1000)</f>
        <v> </v>
      </c>
      <c r="L45" s="63" t="str">
        <f t="shared" si="27"/>
        <v> </v>
      </c>
      <c r="M45" s="63" t="str">
        <f t="shared" si="27"/>
        <v> </v>
      </c>
      <c r="N45" s="63" t="str">
        <f t="shared" si="27"/>
        <v> </v>
      </c>
      <c r="O45" s="63" t="str">
        <f t="shared" si="27"/>
        <v> </v>
      </c>
      <c r="P45" s="64" t="str">
        <f t="shared" si="27"/>
        <v> </v>
      </c>
      <c r="Q45" s="78" t="str">
        <f>IF(OR(Q43=0,Q44=0)," ",(Q44/Q43)*1000)</f>
        <v> </v>
      </c>
      <c r="R45" s="87" t="str">
        <f>IF(OR(R43=0,R44=0)," ",(R44/R43)*1000)</f>
        <v> </v>
      </c>
      <c r="S45" s="7"/>
    </row>
    <row r="46" spans="1:19" s="6" customFormat="1" ht="15" customHeight="1">
      <c r="A46" s="160" t="s">
        <v>12</v>
      </c>
      <c r="B46" s="115" t="s">
        <v>9</v>
      </c>
      <c r="C46" s="115" t="s">
        <v>1</v>
      </c>
      <c r="D46" s="75"/>
      <c r="E46" s="59"/>
      <c r="F46" s="59"/>
      <c r="G46" s="59"/>
      <c r="H46" s="59"/>
      <c r="I46" s="60"/>
      <c r="J46" s="76">
        <f>SUM(D46:I46)</f>
        <v>0</v>
      </c>
      <c r="K46" s="60"/>
      <c r="L46" s="59"/>
      <c r="M46" s="59"/>
      <c r="N46" s="59"/>
      <c r="O46" s="59"/>
      <c r="P46" s="60"/>
      <c r="Q46" s="81">
        <f>SUM(K46:P46)</f>
        <v>0</v>
      </c>
      <c r="R46" s="82">
        <f>J46+Q46</f>
        <v>0</v>
      </c>
      <c r="S46" s="5"/>
    </row>
    <row r="47" spans="1:18" ht="15" customHeight="1">
      <c r="A47" s="161"/>
      <c r="B47" s="115" t="s">
        <v>10</v>
      </c>
      <c r="C47" s="115" t="s">
        <v>2</v>
      </c>
      <c r="D47" s="75"/>
      <c r="E47" s="59"/>
      <c r="F47" s="59"/>
      <c r="G47" s="59"/>
      <c r="H47" s="59"/>
      <c r="I47" s="60"/>
      <c r="J47" s="76">
        <f>SUM(D47:I47)</f>
        <v>0</v>
      </c>
      <c r="K47" s="62"/>
      <c r="L47" s="61"/>
      <c r="M47" s="61"/>
      <c r="N47" s="61"/>
      <c r="O47" s="61"/>
      <c r="P47" s="62"/>
      <c r="Q47" s="84">
        <f>SUM(K47:P47)</f>
        <v>0</v>
      </c>
      <c r="R47" s="85">
        <f>J47+Q47</f>
        <v>0</v>
      </c>
    </row>
    <row r="48" spans="1:18" ht="15" customHeight="1" thickBot="1">
      <c r="A48" s="162"/>
      <c r="B48" s="116" t="s">
        <v>18</v>
      </c>
      <c r="C48" s="116" t="s">
        <v>3</v>
      </c>
      <c r="D48" s="77" t="str">
        <f aca="true" t="shared" si="28" ref="D48:I48">IF(OR(D46=0,D47=0)," ",D47/D46*1000)</f>
        <v> </v>
      </c>
      <c r="E48" s="63" t="str">
        <f t="shared" si="28"/>
        <v> </v>
      </c>
      <c r="F48" s="63" t="str">
        <f t="shared" si="28"/>
        <v> </v>
      </c>
      <c r="G48" s="63" t="str">
        <f t="shared" si="28"/>
        <v> </v>
      </c>
      <c r="H48" s="63" t="str">
        <f t="shared" si="28"/>
        <v> </v>
      </c>
      <c r="I48" s="64" t="str">
        <f t="shared" si="28"/>
        <v> </v>
      </c>
      <c r="J48" s="78" t="str">
        <f>IF(OR(J46=0,J47=0)," ",J47/J46*1000)</f>
        <v> </v>
      </c>
      <c r="K48" s="64" t="str">
        <f aca="true" t="shared" si="29" ref="K48:P48">IF(OR(K46=0,K47=0)," ",K47/K46*1000)</f>
        <v> </v>
      </c>
      <c r="L48" s="63" t="str">
        <f t="shared" si="29"/>
        <v> </v>
      </c>
      <c r="M48" s="63" t="str">
        <f t="shared" si="29"/>
        <v> </v>
      </c>
      <c r="N48" s="63" t="str">
        <f t="shared" si="29"/>
        <v> </v>
      </c>
      <c r="O48" s="63" t="str">
        <f t="shared" si="29"/>
        <v> </v>
      </c>
      <c r="P48" s="64" t="str">
        <f t="shared" si="29"/>
        <v> </v>
      </c>
      <c r="Q48" s="78" t="str">
        <f>IF(OR(Q46=0,Q47=0)," ",(Q47/Q46)*1000)</f>
        <v> </v>
      </c>
      <c r="R48" s="87" t="str">
        <f>IF(OR(R46=0,R47=0)," ",(R47/R46)*1000)</f>
        <v> </v>
      </c>
    </row>
    <row r="49" spans="1:18" ht="15" customHeight="1">
      <c r="A49" s="164" t="s">
        <v>4</v>
      </c>
      <c r="B49" s="115" t="s">
        <v>9</v>
      </c>
      <c r="C49" s="115" t="s">
        <v>1</v>
      </c>
      <c r="D49" s="79">
        <f>D4+D7+D10+D13+D16+D19+D22+D25+D28+D31+D34+D40+D43+D46+D37</f>
        <v>0</v>
      </c>
      <c r="E49" s="66">
        <f aca="true" t="shared" si="30" ref="E49:I50">E4+E7+E10+E13+E16+E19+E22+E25+E28+E31+E34+E40+E43+E46+E37</f>
        <v>0</v>
      </c>
      <c r="F49" s="65">
        <f t="shared" si="30"/>
        <v>0</v>
      </c>
      <c r="G49" s="65">
        <f t="shared" si="30"/>
        <v>0</v>
      </c>
      <c r="H49" s="65">
        <f t="shared" si="30"/>
        <v>0</v>
      </c>
      <c r="I49" s="80">
        <f t="shared" si="30"/>
        <v>0</v>
      </c>
      <c r="J49" s="81">
        <f>SUM(D49:I49)</f>
        <v>0</v>
      </c>
      <c r="K49" s="82">
        <f aca="true" t="shared" si="31" ref="K49:P50">K4+K7+K10+K13+K16+K19+K22+K25+K28+K31+K34+K40+K43+K46+K37</f>
        <v>0</v>
      </c>
      <c r="L49" s="65">
        <f t="shared" si="31"/>
        <v>0</v>
      </c>
      <c r="M49" s="65">
        <f t="shared" si="31"/>
        <v>0</v>
      </c>
      <c r="N49" s="65">
        <f t="shared" si="31"/>
        <v>0</v>
      </c>
      <c r="O49" s="66">
        <f t="shared" si="31"/>
        <v>0</v>
      </c>
      <c r="P49" s="67">
        <f t="shared" si="31"/>
        <v>0</v>
      </c>
      <c r="Q49" s="81">
        <f>SUM(K49:P49)</f>
        <v>0</v>
      </c>
      <c r="R49" s="82">
        <f>J49+Q49</f>
        <v>0</v>
      </c>
    </row>
    <row r="50" spans="1:18" ht="15" customHeight="1">
      <c r="A50" s="164"/>
      <c r="B50" s="115" t="s">
        <v>10</v>
      </c>
      <c r="C50" s="115" t="s">
        <v>2</v>
      </c>
      <c r="D50" s="79">
        <f>D5+D8+D11+D14+D17+D20+D23+D26+D29+D32+D35+D41+D44+D47+D38</f>
        <v>0</v>
      </c>
      <c r="E50" s="66">
        <f t="shared" si="30"/>
        <v>0</v>
      </c>
      <c r="F50" s="68">
        <f t="shared" si="30"/>
        <v>0</v>
      </c>
      <c r="G50" s="68">
        <f t="shared" si="30"/>
        <v>0</v>
      </c>
      <c r="H50" s="68">
        <f t="shared" si="30"/>
        <v>0</v>
      </c>
      <c r="I50" s="83">
        <f t="shared" si="30"/>
        <v>0</v>
      </c>
      <c r="J50" s="84">
        <f>SUM(D50:I50)</f>
        <v>0</v>
      </c>
      <c r="K50" s="85">
        <f t="shared" si="31"/>
        <v>0</v>
      </c>
      <c r="L50" s="68">
        <f t="shared" si="31"/>
        <v>0</v>
      </c>
      <c r="M50" s="68">
        <f t="shared" si="31"/>
        <v>0</v>
      </c>
      <c r="N50" s="68">
        <f t="shared" si="31"/>
        <v>0</v>
      </c>
      <c r="O50" s="69">
        <f t="shared" si="31"/>
        <v>0</v>
      </c>
      <c r="P50" s="70">
        <f t="shared" si="31"/>
        <v>0</v>
      </c>
      <c r="Q50" s="84">
        <f>SUM(K50:P50)</f>
        <v>0</v>
      </c>
      <c r="R50" s="85">
        <f>J50+Q50</f>
        <v>0</v>
      </c>
    </row>
    <row r="51" spans="1:18" ht="15" customHeight="1" thickBot="1">
      <c r="A51" s="165"/>
      <c r="B51" s="116" t="s">
        <v>18</v>
      </c>
      <c r="C51" s="116" t="s">
        <v>3</v>
      </c>
      <c r="D51" s="77" t="str">
        <f>IF(OR(D49=0,D50=0)," ",D50/D49*1000)</f>
        <v> </v>
      </c>
      <c r="E51" s="63" t="str">
        <f>IF(OR(E49=0,E50=0)," ",E50/E49*1000)</f>
        <v> </v>
      </c>
      <c r="F51" s="63" t="str">
        <f aca="true" t="shared" si="32" ref="F51:Q51">IF(OR(F49=0,F50=0)," ",(F50/F49)*1000)</f>
        <v> </v>
      </c>
      <c r="G51" s="63" t="str">
        <f t="shared" si="32"/>
        <v> </v>
      </c>
      <c r="H51" s="63" t="str">
        <f t="shared" si="32"/>
        <v> </v>
      </c>
      <c r="I51" s="86" t="str">
        <f t="shared" si="32"/>
        <v> </v>
      </c>
      <c r="J51" s="78" t="str">
        <f t="shared" si="32"/>
        <v> </v>
      </c>
      <c r="K51" s="87" t="str">
        <f t="shared" si="32"/>
        <v> </v>
      </c>
      <c r="L51" s="63" t="str">
        <f t="shared" si="32"/>
        <v> </v>
      </c>
      <c r="M51" s="63" t="str">
        <f t="shared" si="32"/>
        <v> </v>
      </c>
      <c r="N51" s="63" t="str">
        <f t="shared" si="32"/>
        <v> </v>
      </c>
      <c r="O51" s="63" t="str">
        <f>IF(OR(O49=0,O50=0)," ",O50/O49*1000)</f>
        <v> </v>
      </c>
      <c r="P51" s="64" t="str">
        <f>IF(OR(P49=0,P50=0)," ",P50/P49*1000)</f>
        <v> </v>
      </c>
      <c r="Q51" s="78" t="str">
        <f t="shared" si="32"/>
        <v> </v>
      </c>
      <c r="R51" s="87" t="str">
        <f>IF(OR(R49=0,R50=0)," ",(R50/R49)*1000)</f>
        <v> </v>
      </c>
    </row>
    <row r="52" spans="1:18" ht="15" customHeight="1" thickBot="1">
      <c r="A52" s="167" t="s">
        <v>13</v>
      </c>
      <c r="B52" s="168"/>
      <c r="C52" s="169"/>
      <c r="D52" s="31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</row>
    <row r="53" spans="1:3" ht="14.25">
      <c r="A53" s="114" t="str">
        <f>'総合計'!A62</f>
        <v>※4～12月は確定値。1月は速報値。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92" customFormat="1" ht="27.75" customHeight="1">
      <c r="A1" s="90" t="s">
        <v>42</v>
      </c>
      <c r="B1" s="91" t="s">
        <v>37</v>
      </c>
      <c r="C1" s="95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s="92" customFormat="1" ht="23.25" customHeight="1" thickBot="1">
      <c r="A2" s="99" t="s">
        <v>4</v>
      </c>
      <c r="B2" s="97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0">
        <f>'総合計'!Q2</f>
        <v>43543</v>
      </c>
      <c r="R2" s="170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5" customHeight="1">
      <c r="A4" s="160" t="s">
        <v>17</v>
      </c>
      <c r="B4" s="115" t="s">
        <v>9</v>
      </c>
      <c r="C4" s="115" t="s">
        <v>1</v>
      </c>
      <c r="D4" s="15">
        <f>'B一般'!D4+'B原料'!D4</f>
        <v>11032</v>
      </c>
      <c r="E4" s="11">
        <f>'B一般'!E4+'B原料'!E4</f>
        <v>48940</v>
      </c>
      <c r="F4" s="11">
        <f>'B一般'!F4+'B原料'!F4</f>
        <v>0</v>
      </c>
      <c r="G4" s="11">
        <f>'B一般'!G4+'B原料'!G4</f>
        <v>44900</v>
      </c>
      <c r="H4" s="11">
        <f>'B一般'!H4+'B原料'!H4</f>
        <v>44394</v>
      </c>
      <c r="I4" s="18">
        <f>'B一般'!I4+'B原料'!I4</f>
        <v>11758</v>
      </c>
      <c r="J4" s="30">
        <f>SUM(D4:I4)</f>
        <v>161024</v>
      </c>
      <c r="K4" s="22">
        <f>'B一般'!K4+'B原料'!K4</f>
        <v>17824</v>
      </c>
      <c r="L4" s="11">
        <f>'B一般'!L4+'B原料'!L4</f>
        <v>46726</v>
      </c>
      <c r="M4" s="11">
        <f>'B一般'!M4+'B原料'!M4</f>
        <v>13862</v>
      </c>
      <c r="N4" s="11">
        <f>'B一般'!N4+'B原料'!N4</f>
        <v>11788</v>
      </c>
      <c r="O4" s="11">
        <f>'B一般'!O4+'B原料'!O4</f>
        <v>0</v>
      </c>
      <c r="P4" s="18">
        <f>'B一般'!P4+'B原料'!P4</f>
        <v>0</v>
      </c>
      <c r="Q4" s="30">
        <f>SUM(K4:P4)</f>
        <v>90200</v>
      </c>
      <c r="R4" s="22">
        <f>J4+Q4</f>
        <v>251224</v>
      </c>
      <c r="S4" s="5"/>
    </row>
    <row r="5" spans="1:19" s="6" customFormat="1" ht="15" customHeight="1">
      <c r="A5" s="161"/>
      <c r="B5" s="115" t="s">
        <v>10</v>
      </c>
      <c r="C5" s="115" t="s">
        <v>2</v>
      </c>
      <c r="D5" s="16">
        <f>'B一般'!D5+'B原料'!D5</f>
        <v>613740</v>
      </c>
      <c r="E5" s="11">
        <f>'B一般'!E5+'B原料'!E5</f>
        <v>2901116</v>
      </c>
      <c r="F5" s="11">
        <f>'B一般'!F5+'B原料'!F5</f>
        <v>0</v>
      </c>
      <c r="G5" s="11">
        <f>'B一般'!G5+'B原料'!G5</f>
        <v>3002934</v>
      </c>
      <c r="H5" s="11">
        <f>'B一般'!H5+'B原料'!H5</f>
        <v>3016830</v>
      </c>
      <c r="I5" s="18">
        <f>'B一般'!I5+'B原料'!I5</f>
        <v>808536</v>
      </c>
      <c r="J5" s="26">
        <f>SUM(D5:I5)</f>
        <v>10343156</v>
      </c>
      <c r="K5" s="22">
        <f>'B一般'!K5+'B原料'!K5</f>
        <v>1363461</v>
      </c>
      <c r="L5" s="11">
        <f>'B一般'!L5+'B原料'!L5</f>
        <v>3453768</v>
      </c>
      <c r="M5" s="11">
        <f>'B一般'!M5+'B原料'!M5</f>
        <v>713736</v>
      </c>
      <c r="N5" s="11">
        <f>'B一般'!N5+'B原料'!N5</f>
        <v>620703</v>
      </c>
      <c r="O5" s="11">
        <f>'B一般'!O5+'B原料'!O5</f>
        <v>0</v>
      </c>
      <c r="P5" s="18">
        <f>'B一般'!P5+'B原料'!P5</f>
        <v>0</v>
      </c>
      <c r="Q5" s="26">
        <f>SUM(K5:P5)</f>
        <v>6151668</v>
      </c>
      <c r="R5" s="22">
        <f>J5+Q5</f>
        <v>16494824</v>
      </c>
      <c r="S5" s="5"/>
    </row>
    <row r="6" spans="1:19" s="6" customFormat="1" ht="15" customHeight="1" thickBot="1">
      <c r="A6" s="162"/>
      <c r="B6" s="116" t="s">
        <v>18</v>
      </c>
      <c r="C6" s="116" t="s">
        <v>3</v>
      </c>
      <c r="D6" s="17">
        <f>IF(OR(D4=0,D5=0)," ",(D5/D4)*1000)</f>
        <v>55632.704858593184</v>
      </c>
      <c r="E6" s="12">
        <f aca="true" t="shared" si="0" ref="E6:R6">IF(OR(E4=0,E5=0)," ",(E5/E4)*1000)</f>
        <v>59279.03555373927</v>
      </c>
      <c r="F6" s="12" t="str">
        <f t="shared" si="0"/>
        <v> </v>
      </c>
      <c r="G6" s="12">
        <f t="shared" si="0"/>
        <v>66880.48997772828</v>
      </c>
      <c r="H6" s="12">
        <f t="shared" si="0"/>
        <v>67955.80483849169</v>
      </c>
      <c r="I6" s="19">
        <f t="shared" si="0"/>
        <v>68764.7559108692</v>
      </c>
      <c r="J6" s="27">
        <f t="shared" si="0"/>
        <v>64233.62976947536</v>
      </c>
      <c r="K6" s="23">
        <f t="shared" si="0"/>
        <v>76495.7921903052</v>
      </c>
      <c r="L6" s="12">
        <f t="shared" si="0"/>
        <v>73915.33621538329</v>
      </c>
      <c r="M6" s="12">
        <f t="shared" si="0"/>
        <v>51488.67407300534</v>
      </c>
      <c r="N6" s="12">
        <f t="shared" si="0"/>
        <v>52655.497115710896</v>
      </c>
      <c r="O6" s="12" t="str">
        <f t="shared" si="0"/>
        <v> </v>
      </c>
      <c r="P6" s="19" t="str">
        <f t="shared" si="0"/>
        <v> </v>
      </c>
      <c r="Q6" s="27">
        <f t="shared" si="0"/>
        <v>68200.31042128603</v>
      </c>
      <c r="R6" s="23">
        <f t="shared" si="0"/>
        <v>65657.83523867147</v>
      </c>
      <c r="S6" s="7"/>
    </row>
    <row r="7" spans="1:19" s="6" customFormat="1" ht="15" customHeight="1">
      <c r="A7" s="160" t="s">
        <v>19</v>
      </c>
      <c r="B7" s="115" t="s">
        <v>9</v>
      </c>
      <c r="C7" s="115" t="s">
        <v>1</v>
      </c>
      <c r="D7" s="15">
        <f>'B一般'!D7+'B原料'!D7</f>
        <v>41012</v>
      </c>
      <c r="E7" s="11">
        <f>'B一般'!E7+'B原料'!E7</f>
        <v>10752</v>
      </c>
      <c r="F7" s="11">
        <f>'B一般'!F7+'B原料'!F7</f>
        <v>24192</v>
      </c>
      <c r="G7" s="11">
        <f>'B一般'!G7+'B原料'!G7</f>
        <v>0</v>
      </c>
      <c r="H7" s="11">
        <f>'B一般'!H7+'B原料'!H7</f>
        <v>0</v>
      </c>
      <c r="I7" s="18">
        <f>'B一般'!I7+'B原料'!I7</f>
        <v>0</v>
      </c>
      <c r="J7" s="30">
        <f>SUM(D7:I7)</f>
        <v>75956</v>
      </c>
      <c r="K7" s="22">
        <f>'B一般'!K7+'B原料'!K7</f>
        <v>0</v>
      </c>
      <c r="L7" s="11">
        <f>'B一般'!L7+'B原料'!L7</f>
        <v>14613</v>
      </c>
      <c r="M7" s="11">
        <f>'B一般'!M7+'B原料'!M7</f>
        <v>31921</v>
      </c>
      <c r="N7" s="11">
        <f>'B一般'!N7+'B原料'!N7</f>
        <v>30089</v>
      </c>
      <c r="O7" s="11">
        <f>'B一般'!O7+'B原料'!O7</f>
        <v>0</v>
      </c>
      <c r="P7" s="18">
        <f>'B一般'!P7+'B原料'!P7</f>
        <v>0</v>
      </c>
      <c r="Q7" s="30">
        <f>SUM(K7:P7)</f>
        <v>76623</v>
      </c>
      <c r="R7" s="22">
        <f>J7+Q7</f>
        <v>152579</v>
      </c>
      <c r="S7" s="5"/>
    </row>
    <row r="8" spans="1:19" s="6" customFormat="1" ht="15" customHeight="1">
      <c r="A8" s="161"/>
      <c r="B8" s="115" t="s">
        <v>10</v>
      </c>
      <c r="C8" s="115" t="s">
        <v>2</v>
      </c>
      <c r="D8" s="16">
        <f>'B一般'!D8+'B原料'!D8</f>
        <v>2206072</v>
      </c>
      <c r="E8" s="11">
        <f>'B一般'!E8+'B原料'!E8</f>
        <v>586028</v>
      </c>
      <c r="F8" s="11">
        <f>'B一般'!F8+'B原料'!F8</f>
        <v>1538360</v>
      </c>
      <c r="G8" s="11">
        <f>'B一般'!G8+'B原料'!G8</f>
        <v>0</v>
      </c>
      <c r="H8" s="11">
        <f>'B一般'!H8+'B原料'!H8</f>
        <v>0</v>
      </c>
      <c r="I8" s="18">
        <f>'B一般'!I8+'B原料'!I8</f>
        <v>0</v>
      </c>
      <c r="J8" s="26">
        <f>SUM(D8:I8)</f>
        <v>4330460</v>
      </c>
      <c r="K8" s="22">
        <f>'B一般'!K8+'B原料'!K8</f>
        <v>0</v>
      </c>
      <c r="L8" s="11">
        <f>'B一般'!L8+'B原料'!L8</f>
        <v>941273</v>
      </c>
      <c r="M8" s="11">
        <f>'B一般'!M8+'B原料'!M8</f>
        <v>1821237</v>
      </c>
      <c r="N8" s="11">
        <f>'B一般'!N8+'B原料'!N8</f>
        <v>1508210</v>
      </c>
      <c r="O8" s="11">
        <f>'B一般'!O8+'B原料'!O8</f>
        <v>0</v>
      </c>
      <c r="P8" s="18">
        <f>'B一般'!P8+'B原料'!P8</f>
        <v>0</v>
      </c>
      <c r="Q8" s="26">
        <f>SUM(K8:P8)</f>
        <v>4270720</v>
      </c>
      <c r="R8" s="22">
        <f>J8+Q8</f>
        <v>8601180</v>
      </c>
      <c r="S8" s="5"/>
    </row>
    <row r="9" spans="1:19" s="6" customFormat="1" ht="15" customHeight="1" thickBot="1">
      <c r="A9" s="162"/>
      <c r="B9" s="116" t="s">
        <v>18</v>
      </c>
      <c r="C9" s="116" t="s">
        <v>3</v>
      </c>
      <c r="D9" s="17">
        <f>IF(OR(D7=0,D8=0)," ",(D8/D7)*1000)</f>
        <v>53790.890471081635</v>
      </c>
      <c r="E9" s="12">
        <f aca="true" t="shared" si="1" ref="E9:R9">IF(OR(E7=0,E8=0)," ",(E8/E7)*1000)</f>
        <v>54504.092261904756</v>
      </c>
      <c r="F9" s="12">
        <f t="shared" si="1"/>
        <v>63589.61640211641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57012.74422033809</v>
      </c>
      <c r="K9" s="23" t="str">
        <f t="shared" si="1"/>
        <v> </v>
      </c>
      <c r="L9" s="12">
        <f t="shared" si="1"/>
        <v>64413.3990282625</v>
      </c>
      <c r="M9" s="12">
        <f t="shared" si="1"/>
        <v>57054.509570502174</v>
      </c>
      <c r="N9" s="12">
        <f t="shared" si="1"/>
        <v>50124.962610920935</v>
      </c>
      <c r="O9" s="12" t="str">
        <f t="shared" si="1"/>
        <v> </v>
      </c>
      <c r="P9" s="19" t="str">
        <f t="shared" si="1"/>
        <v> </v>
      </c>
      <c r="Q9" s="27">
        <f t="shared" si="1"/>
        <v>55736.78921472665</v>
      </c>
      <c r="R9" s="23">
        <f t="shared" si="1"/>
        <v>56371.977795109415</v>
      </c>
      <c r="S9" s="5"/>
    </row>
    <row r="10" spans="1:19" s="6" customFormat="1" ht="15" customHeight="1">
      <c r="A10" s="160" t="s">
        <v>39</v>
      </c>
      <c r="B10" s="115" t="s">
        <v>9</v>
      </c>
      <c r="C10" s="115" t="s">
        <v>1</v>
      </c>
      <c r="D10" s="15">
        <f>'B一般'!D10+'B原料'!D10</f>
        <v>21104</v>
      </c>
      <c r="E10" s="11">
        <f>'B一般'!E10+'B原料'!E10</f>
        <v>28537</v>
      </c>
      <c r="F10" s="11">
        <f>'B一般'!F10+'B原料'!F10</f>
        <v>26877</v>
      </c>
      <c r="G10" s="11">
        <f>'B一般'!G10+'B原料'!G10</f>
        <v>34448</v>
      </c>
      <c r="H10" s="11">
        <f>'B一般'!H10+'B原料'!H10</f>
        <v>23636</v>
      </c>
      <c r="I10" s="18">
        <f>'B一般'!I10+'B原料'!I10</f>
        <v>14900</v>
      </c>
      <c r="J10" s="30">
        <f>SUM(D10:I10)</f>
        <v>149502</v>
      </c>
      <c r="K10" s="22">
        <f>'B一般'!K10+'B原料'!K10</f>
        <v>44137</v>
      </c>
      <c r="L10" s="11">
        <f>'B一般'!L10+'B原料'!L10</f>
        <v>23047</v>
      </c>
      <c r="M10" s="11">
        <f>'B一般'!M10+'B原料'!M10</f>
        <v>23323</v>
      </c>
      <c r="N10" s="11">
        <f>'B一般'!N10+'B原料'!N10</f>
        <v>275</v>
      </c>
      <c r="O10" s="11">
        <f>'B一般'!O10+'B原料'!O10</f>
        <v>0</v>
      </c>
      <c r="P10" s="18">
        <f>'B一般'!P10+'B原料'!P10</f>
        <v>0</v>
      </c>
      <c r="Q10" s="30">
        <f>SUM(K10:P10)</f>
        <v>90782</v>
      </c>
      <c r="R10" s="22">
        <f>J10+Q10</f>
        <v>240284</v>
      </c>
      <c r="S10" s="5"/>
    </row>
    <row r="11" spans="1:19" s="6" customFormat="1" ht="15" customHeight="1">
      <c r="A11" s="161"/>
      <c r="B11" s="115" t="s">
        <v>10</v>
      </c>
      <c r="C11" s="115" t="s">
        <v>2</v>
      </c>
      <c r="D11" s="16">
        <f>'B一般'!D11+'B原料'!D11</f>
        <v>1125641</v>
      </c>
      <c r="E11" s="11">
        <f>'B一般'!E11+'B原料'!E11</f>
        <v>1593496</v>
      </c>
      <c r="F11" s="11">
        <f>'B一般'!F11+'B原料'!F11</f>
        <v>1459066</v>
      </c>
      <c r="G11" s="11">
        <f>'B一般'!G11+'B原料'!G11</f>
        <v>2230463</v>
      </c>
      <c r="H11" s="11">
        <f>'B一般'!H11+'B原料'!H11</f>
        <v>1613416</v>
      </c>
      <c r="I11" s="18">
        <f>'B一般'!I11+'B原料'!I11</f>
        <v>1066873</v>
      </c>
      <c r="J11" s="26">
        <f>SUM(D11:I11)</f>
        <v>9088955</v>
      </c>
      <c r="K11" s="22">
        <f>'B一般'!K11+'B原料'!K11</f>
        <v>3377397</v>
      </c>
      <c r="L11" s="11">
        <f>'B一般'!L11+'B原料'!L11</f>
        <v>1720446</v>
      </c>
      <c r="M11" s="11">
        <f>'B一般'!M11+'B原料'!M11</f>
        <v>1250550</v>
      </c>
      <c r="N11" s="11">
        <f>'B一般'!N11+'B原料'!N11</f>
        <v>15753</v>
      </c>
      <c r="O11" s="11">
        <f>'B一般'!O11+'B原料'!O11</f>
        <v>0</v>
      </c>
      <c r="P11" s="18">
        <f>'B一般'!P11+'B原料'!P11</f>
        <v>0</v>
      </c>
      <c r="Q11" s="26">
        <f>SUM(K11:P11)</f>
        <v>6364146</v>
      </c>
      <c r="R11" s="22">
        <f>J11+Q11</f>
        <v>15453101</v>
      </c>
      <c r="S11" s="5"/>
    </row>
    <row r="12" spans="1:19" s="6" customFormat="1" ht="15" customHeight="1" thickBot="1">
      <c r="A12" s="162"/>
      <c r="B12" s="116" t="s">
        <v>18</v>
      </c>
      <c r="C12" s="116" t="s">
        <v>3</v>
      </c>
      <c r="D12" s="17">
        <f>IF(OR(D10=0,D11=0)," ",(D11/D10)*1000)</f>
        <v>53337.80326004549</v>
      </c>
      <c r="E12" s="12">
        <f aca="true" t="shared" si="2" ref="E12:R12">IF(OR(E10=0,E11=0)," ",(E11/E10)*1000)</f>
        <v>55839.64677436311</v>
      </c>
      <c r="F12" s="12">
        <f t="shared" si="2"/>
        <v>54286.78795996577</v>
      </c>
      <c r="G12" s="12">
        <f t="shared" si="2"/>
        <v>64748.693683232705</v>
      </c>
      <c r="H12" s="12">
        <f t="shared" si="2"/>
        <v>68260.95786089018</v>
      </c>
      <c r="I12" s="19">
        <f t="shared" si="2"/>
        <v>71602.21476510067</v>
      </c>
      <c r="J12" s="27">
        <f t="shared" si="2"/>
        <v>60794.87230940055</v>
      </c>
      <c r="K12" s="23">
        <f t="shared" si="2"/>
        <v>76520.76489113441</v>
      </c>
      <c r="L12" s="12">
        <f t="shared" si="2"/>
        <v>74649.45546058056</v>
      </c>
      <c r="M12" s="12">
        <f t="shared" si="2"/>
        <v>53618.7454444111</v>
      </c>
      <c r="N12" s="12">
        <f t="shared" si="2"/>
        <v>57283.63636363636</v>
      </c>
      <c r="O12" s="12" t="str">
        <f t="shared" si="2"/>
        <v> </v>
      </c>
      <c r="P12" s="19" t="str">
        <f t="shared" si="2"/>
        <v> </v>
      </c>
      <c r="Q12" s="27">
        <f t="shared" si="2"/>
        <v>70103.61084796545</v>
      </c>
      <c r="R12" s="23">
        <f t="shared" si="2"/>
        <v>64311.818514757535</v>
      </c>
      <c r="S12" s="7"/>
    </row>
    <row r="13" spans="1:19" s="6" customFormat="1" ht="15" customHeight="1">
      <c r="A13" s="160" t="s">
        <v>22</v>
      </c>
      <c r="B13" s="115" t="s">
        <v>9</v>
      </c>
      <c r="C13" s="115" t="s">
        <v>1</v>
      </c>
      <c r="D13" s="15">
        <f>'B一般'!D13+'B原料'!D13</f>
        <v>33506</v>
      </c>
      <c r="E13" s="11">
        <f>'B一般'!E13+'B原料'!E13</f>
        <v>54155</v>
      </c>
      <c r="F13" s="11">
        <f>'B一般'!F13+'B原料'!F13</f>
        <v>0</v>
      </c>
      <c r="G13" s="11">
        <f>'B一般'!G13+'B原料'!G13</f>
        <v>2208</v>
      </c>
      <c r="H13" s="11">
        <f>'B一般'!H13+'B原料'!H13</f>
        <v>39691</v>
      </c>
      <c r="I13" s="18">
        <f>'B一般'!I13+'B原料'!I13</f>
        <v>63320</v>
      </c>
      <c r="J13" s="30">
        <f>SUM(D13:I13)</f>
        <v>192880</v>
      </c>
      <c r="K13" s="22">
        <f>'B一般'!K13+'B原料'!K13</f>
        <v>23410</v>
      </c>
      <c r="L13" s="11">
        <f>'B一般'!L13+'B原料'!L13</f>
        <v>99707</v>
      </c>
      <c r="M13" s="11">
        <f>'B一般'!M13+'B原料'!M13</f>
        <v>43044</v>
      </c>
      <c r="N13" s="11">
        <f>'B一般'!N13+'B原料'!N13</f>
        <v>25919</v>
      </c>
      <c r="O13" s="11">
        <f>'B一般'!O13+'B原料'!O13</f>
        <v>0</v>
      </c>
      <c r="P13" s="18">
        <f>'B一般'!P13+'B原料'!P13</f>
        <v>0</v>
      </c>
      <c r="Q13" s="30">
        <f>SUM(K13:P13)</f>
        <v>192080</v>
      </c>
      <c r="R13" s="22">
        <f>J13+Q13</f>
        <v>384960</v>
      </c>
      <c r="S13" s="5"/>
    </row>
    <row r="14" spans="1:19" s="6" customFormat="1" ht="15" customHeight="1">
      <c r="A14" s="161"/>
      <c r="B14" s="115" t="s">
        <v>10</v>
      </c>
      <c r="C14" s="115" t="s">
        <v>2</v>
      </c>
      <c r="D14" s="16">
        <f>'B一般'!D14+'B原料'!D14</f>
        <v>1831815</v>
      </c>
      <c r="E14" s="11">
        <f>'B一般'!E14+'B原料'!E14</f>
        <v>3111158</v>
      </c>
      <c r="F14" s="11">
        <f>'B一般'!F14+'B原料'!F14</f>
        <v>0</v>
      </c>
      <c r="G14" s="11">
        <f>'B一般'!G14+'B原料'!G14</f>
        <v>142105</v>
      </c>
      <c r="H14" s="11">
        <f>'B一般'!H14+'B原料'!H14</f>
        <v>2703535</v>
      </c>
      <c r="I14" s="18">
        <f>'B一般'!I14+'B原料'!I14</f>
        <v>4490163</v>
      </c>
      <c r="J14" s="26">
        <f>SUM(D14:I14)</f>
        <v>12278776</v>
      </c>
      <c r="K14" s="22">
        <f>'B一般'!K14+'B原料'!K14</f>
        <v>1718993</v>
      </c>
      <c r="L14" s="11">
        <f>'B一般'!L14+'B原料'!L14</f>
        <v>7319757</v>
      </c>
      <c r="M14" s="11">
        <f>'B一般'!M14+'B原料'!M14</f>
        <v>2365955</v>
      </c>
      <c r="N14" s="11">
        <f>'B一般'!N14+'B原料'!N14</f>
        <v>1441244</v>
      </c>
      <c r="O14" s="11">
        <f>'B一般'!O14+'B原料'!O14</f>
        <v>0</v>
      </c>
      <c r="P14" s="18">
        <f>'B一般'!P14+'B原料'!P14</f>
        <v>0</v>
      </c>
      <c r="Q14" s="26">
        <f>SUM(K14:P14)</f>
        <v>12845949</v>
      </c>
      <c r="R14" s="22">
        <f>J14+Q14</f>
        <v>25124725</v>
      </c>
      <c r="S14" s="5"/>
    </row>
    <row r="15" spans="1:19" s="6" customFormat="1" ht="15" customHeight="1" thickBot="1">
      <c r="A15" s="162"/>
      <c r="B15" s="116" t="s">
        <v>18</v>
      </c>
      <c r="C15" s="116" t="s">
        <v>3</v>
      </c>
      <c r="D15" s="17">
        <f>IF(OR(D13=0,D14=0)," ",(D14/D13)*1000)</f>
        <v>54671.25290992658</v>
      </c>
      <c r="E15" s="12">
        <f aca="true" t="shared" si="3" ref="E15:R15">IF(OR(E13=0,E14=0)," ",(E14/E13)*1000)</f>
        <v>57449.13673714338</v>
      </c>
      <c r="F15" s="12" t="str">
        <f t="shared" si="3"/>
        <v> </v>
      </c>
      <c r="G15" s="12">
        <f t="shared" si="3"/>
        <v>64359.14855072464</v>
      </c>
      <c r="H15" s="12">
        <f t="shared" si="3"/>
        <v>68114.55997581316</v>
      </c>
      <c r="I15" s="19">
        <f t="shared" si="3"/>
        <v>70912.239418825</v>
      </c>
      <c r="J15" s="27">
        <f t="shared" si="3"/>
        <v>63660.182496889254</v>
      </c>
      <c r="K15" s="23">
        <f t="shared" si="3"/>
        <v>73429.8590346006</v>
      </c>
      <c r="L15" s="12">
        <f t="shared" si="3"/>
        <v>73412.66912052313</v>
      </c>
      <c r="M15" s="12">
        <f t="shared" si="3"/>
        <v>54965.96505900939</v>
      </c>
      <c r="N15" s="12">
        <f t="shared" si="3"/>
        <v>55605.694664145994</v>
      </c>
      <c r="O15" s="12" t="str">
        <f t="shared" si="3"/>
        <v> </v>
      </c>
      <c r="P15" s="19" t="str">
        <f t="shared" si="3"/>
        <v> </v>
      </c>
      <c r="Q15" s="27">
        <f t="shared" si="3"/>
        <v>66878.11849229487</v>
      </c>
      <c r="R15" s="23">
        <f t="shared" si="3"/>
        <v>65265.80683707398</v>
      </c>
      <c r="S15" s="7"/>
    </row>
    <row r="16" spans="1:19" s="6" customFormat="1" ht="15" customHeight="1">
      <c r="A16" s="160" t="s">
        <v>20</v>
      </c>
      <c r="B16" s="115" t="s">
        <v>9</v>
      </c>
      <c r="C16" s="115" t="s">
        <v>1</v>
      </c>
      <c r="D16" s="15">
        <f>'B一般'!D16+'B原料'!D16</f>
        <v>9724</v>
      </c>
      <c r="E16" s="11">
        <f>'B一般'!E16+'B原料'!E16</f>
        <v>0</v>
      </c>
      <c r="F16" s="11">
        <f>'B一般'!F16+'B原料'!F16</f>
        <v>26348</v>
      </c>
      <c r="G16" s="11">
        <f>'B一般'!G16+'B原料'!G16</f>
        <v>27534</v>
      </c>
      <c r="H16" s="11">
        <f>'B一般'!H16+'B原料'!H16</f>
        <v>58787</v>
      </c>
      <c r="I16" s="18">
        <f>'B一般'!I16+'B原料'!I16</f>
        <v>34179</v>
      </c>
      <c r="J16" s="30">
        <f>SUM(D16:I16)</f>
        <v>156572</v>
      </c>
      <c r="K16" s="22">
        <f>'B一般'!K16+'B原料'!K16</f>
        <v>6614</v>
      </c>
      <c r="L16" s="11">
        <f>'B一般'!L16+'B原料'!L16</f>
        <v>3800</v>
      </c>
      <c r="M16" s="11">
        <f>'B一般'!M16+'B原料'!M16</f>
        <v>19181</v>
      </c>
      <c r="N16" s="11">
        <f>'B一般'!N16+'B原料'!N16</f>
        <v>29791</v>
      </c>
      <c r="O16" s="11">
        <f>'B一般'!O16+'B原料'!O16</f>
        <v>0</v>
      </c>
      <c r="P16" s="18">
        <f>'B一般'!P16+'B原料'!P16</f>
        <v>0</v>
      </c>
      <c r="Q16" s="30">
        <f>SUM(K16:P16)</f>
        <v>59386</v>
      </c>
      <c r="R16" s="22">
        <f>J16+Q16</f>
        <v>215958</v>
      </c>
      <c r="S16" s="5"/>
    </row>
    <row r="17" spans="1:19" s="6" customFormat="1" ht="15" customHeight="1">
      <c r="A17" s="161"/>
      <c r="B17" s="115" t="s">
        <v>10</v>
      </c>
      <c r="C17" s="115" t="s">
        <v>2</v>
      </c>
      <c r="D17" s="16">
        <f>'B一般'!D17+'B原料'!D17</f>
        <v>539570</v>
      </c>
      <c r="E17" s="11">
        <f>'B一般'!E17+'B原料'!E17</f>
        <v>0</v>
      </c>
      <c r="F17" s="11">
        <f>'B一般'!F17+'B原料'!F17</f>
        <v>1702567</v>
      </c>
      <c r="G17" s="11">
        <f>'B一般'!G17+'B原料'!G17</f>
        <v>1767813</v>
      </c>
      <c r="H17" s="11">
        <f>'B一般'!H17+'B原料'!H17</f>
        <v>4083782</v>
      </c>
      <c r="I17" s="18">
        <f>'B一般'!I17+'B原料'!I17</f>
        <v>2492321</v>
      </c>
      <c r="J17" s="26">
        <f>SUM(D17:I17)</f>
        <v>10586053</v>
      </c>
      <c r="K17" s="22">
        <f>'B一般'!K17+'B原料'!K17</f>
        <v>481824</v>
      </c>
      <c r="L17" s="11">
        <f>'B一般'!L17+'B原料'!L17</f>
        <v>280012</v>
      </c>
      <c r="M17" s="11">
        <f>'B一般'!M17+'B原料'!M17</f>
        <v>1122487</v>
      </c>
      <c r="N17" s="11">
        <f>'B一般'!N17+'B原料'!N17</f>
        <v>1465797</v>
      </c>
      <c r="O17" s="11">
        <f>'B一般'!O17+'B原料'!O17</f>
        <v>0</v>
      </c>
      <c r="P17" s="18">
        <f>'B一般'!P17+'B原料'!P17</f>
        <v>0</v>
      </c>
      <c r="Q17" s="26">
        <f>SUM(K17:P17)</f>
        <v>3350120</v>
      </c>
      <c r="R17" s="22">
        <f>J17+Q17</f>
        <v>13936173</v>
      </c>
      <c r="S17" s="5"/>
    </row>
    <row r="18" spans="1:19" s="6" customFormat="1" ht="15" customHeight="1" thickBot="1">
      <c r="A18" s="162"/>
      <c r="B18" s="116" t="s">
        <v>18</v>
      </c>
      <c r="C18" s="116" t="s">
        <v>3</v>
      </c>
      <c r="D18" s="17">
        <f>IF(OR(D16=0,D17=0)," ",(D17/D16)*1000)</f>
        <v>55488.48210612916</v>
      </c>
      <c r="E18" s="12" t="str">
        <f aca="true" t="shared" si="4" ref="E18:R18">IF(OR(E16=0,E17=0)," ",(E17/E16)*1000)</f>
        <v> </v>
      </c>
      <c r="F18" s="12">
        <f t="shared" si="4"/>
        <v>64618.453013511455</v>
      </c>
      <c r="G18" s="12">
        <f t="shared" si="4"/>
        <v>64204.72869906298</v>
      </c>
      <c r="H18" s="12">
        <f t="shared" si="4"/>
        <v>69467.43327606445</v>
      </c>
      <c r="I18" s="19">
        <f t="shared" si="4"/>
        <v>72919.65826969776</v>
      </c>
      <c r="J18" s="27">
        <f t="shared" si="4"/>
        <v>67611.40561530797</v>
      </c>
      <c r="K18" s="23">
        <f t="shared" si="4"/>
        <v>72849.10795282734</v>
      </c>
      <c r="L18" s="12">
        <f t="shared" si="4"/>
        <v>73687.36842105263</v>
      </c>
      <c r="M18" s="12">
        <f t="shared" si="4"/>
        <v>58520.77576768677</v>
      </c>
      <c r="N18" s="12">
        <f t="shared" si="4"/>
        <v>49202.67866134067</v>
      </c>
      <c r="O18" s="12" t="str">
        <f t="shared" si="4"/>
        <v> </v>
      </c>
      <c r="P18" s="19" t="str">
        <f t="shared" si="4"/>
        <v> </v>
      </c>
      <c r="Q18" s="27">
        <f t="shared" si="4"/>
        <v>56412.62250362038</v>
      </c>
      <c r="R18" s="23">
        <f t="shared" si="4"/>
        <v>64531.867307532026</v>
      </c>
      <c r="S18" s="7"/>
    </row>
    <row r="19" spans="1:19" s="6" customFormat="1" ht="15" customHeight="1">
      <c r="A19" s="160" t="s">
        <v>38</v>
      </c>
      <c r="B19" s="115" t="s">
        <v>9</v>
      </c>
      <c r="C19" s="115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0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5" customHeight="1">
      <c r="A20" s="161"/>
      <c r="B20" s="115" t="s">
        <v>10</v>
      </c>
      <c r="C20" s="115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0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2"/>
      <c r="B21" s="116" t="s">
        <v>18</v>
      </c>
      <c r="C21" s="116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5" customHeight="1">
      <c r="A22" s="160" t="s">
        <v>21</v>
      </c>
      <c r="B22" s="115" t="s">
        <v>9</v>
      </c>
      <c r="C22" s="115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1"/>
      <c r="B23" s="115" t="s">
        <v>10</v>
      </c>
      <c r="C23" s="115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2"/>
      <c r="B24" s="116" t="s">
        <v>18</v>
      </c>
      <c r="C24" s="116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0" t="s">
        <v>46</v>
      </c>
      <c r="B25" s="115" t="s">
        <v>9</v>
      </c>
      <c r="C25" s="115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1"/>
      <c r="B26" s="115" t="s">
        <v>10</v>
      </c>
      <c r="C26" s="115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2"/>
      <c r="B27" s="116" t="s">
        <v>18</v>
      </c>
      <c r="C27" s="116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0" t="s">
        <v>49</v>
      </c>
      <c r="B28" s="115" t="s">
        <v>9</v>
      </c>
      <c r="C28" s="115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1"/>
      <c r="B29" s="115" t="s">
        <v>10</v>
      </c>
      <c r="C29" s="115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2"/>
      <c r="B30" s="116" t="s">
        <v>18</v>
      </c>
      <c r="C30" s="116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0" t="s">
        <v>48</v>
      </c>
      <c r="B31" s="115" t="s">
        <v>9</v>
      </c>
      <c r="C31" s="115" t="s">
        <v>1</v>
      </c>
      <c r="D31" s="15">
        <f>'B一般'!D31+'B原料'!D31</f>
        <v>11138</v>
      </c>
      <c r="E31" s="11">
        <f>'B一般'!E31+'B原料'!E31</f>
        <v>0</v>
      </c>
      <c r="F31" s="11">
        <f>'B一般'!F31+'B原料'!F31</f>
        <v>14190</v>
      </c>
      <c r="G31" s="11">
        <f>'B一般'!G31+'B原料'!G31</f>
        <v>0</v>
      </c>
      <c r="H31" s="11">
        <f>'B一般'!H31+'B原料'!H31</f>
        <v>20096</v>
      </c>
      <c r="I31" s="18">
        <f>'B一般'!I31+'B原料'!I31</f>
        <v>28715</v>
      </c>
      <c r="J31" s="30">
        <f>SUM(D31:I31)</f>
        <v>74139</v>
      </c>
      <c r="K31" s="22">
        <f>'B一般'!K31+'B原料'!K31</f>
        <v>2564</v>
      </c>
      <c r="L31" s="11">
        <f>'B一般'!L31+'B原料'!L31</f>
        <v>50249</v>
      </c>
      <c r="M31" s="11">
        <f>'B一般'!M31+'B原料'!M31</f>
        <v>16549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0">
        <f>SUM(K31:P31)</f>
        <v>69362</v>
      </c>
      <c r="R31" s="22">
        <f>J31+Q31</f>
        <v>143501</v>
      </c>
      <c r="S31" s="5"/>
    </row>
    <row r="32" spans="1:19" s="6" customFormat="1" ht="15" customHeight="1">
      <c r="A32" s="161"/>
      <c r="B32" s="115" t="s">
        <v>10</v>
      </c>
      <c r="C32" s="115" t="s">
        <v>2</v>
      </c>
      <c r="D32" s="16">
        <f>'B一般'!D32+'B原料'!D32</f>
        <v>598153</v>
      </c>
      <c r="E32" s="11">
        <f>'B一般'!E32+'B原料'!E32</f>
        <v>0</v>
      </c>
      <c r="F32" s="11">
        <f>'B一般'!F32+'B原料'!F32</f>
        <v>888877</v>
      </c>
      <c r="G32" s="11">
        <f>'B一般'!G32+'B原料'!G32</f>
        <v>0</v>
      </c>
      <c r="H32" s="11">
        <f>'B一般'!H32+'B原料'!H32</f>
        <v>1329774</v>
      </c>
      <c r="I32" s="18">
        <f>'B一般'!I32+'B原料'!I32</f>
        <v>2084801</v>
      </c>
      <c r="J32" s="26">
        <f>SUM(D32:I32)</f>
        <v>4901605</v>
      </c>
      <c r="K32" s="22">
        <f>'B一般'!K32+'B原料'!K32</f>
        <v>198960</v>
      </c>
      <c r="L32" s="11">
        <f>'B一般'!L32+'B原料'!L32</f>
        <v>3531508</v>
      </c>
      <c r="M32" s="11">
        <f>'B一般'!M32+'B原料'!M32</f>
        <v>925963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4656431</v>
      </c>
      <c r="R32" s="22">
        <f>J32+Q32</f>
        <v>9558036</v>
      </c>
      <c r="S32" s="5"/>
    </row>
    <row r="33" spans="1:19" s="6" customFormat="1" ht="15" customHeight="1" thickBot="1">
      <c r="A33" s="162"/>
      <c r="B33" s="116" t="s">
        <v>18</v>
      </c>
      <c r="C33" s="116" t="s">
        <v>3</v>
      </c>
      <c r="D33" s="17">
        <f>IF(OR(D31=0,D32=0)," ",(D32/D31)*1000)</f>
        <v>53703.806787574074</v>
      </c>
      <c r="E33" s="12" t="str">
        <f aca="true" t="shared" si="9" ref="E33:R33">IF(OR(E31=0,E32=0)," ",(E32/E31)*1000)</f>
        <v> </v>
      </c>
      <c r="F33" s="12">
        <f t="shared" si="9"/>
        <v>62641.085271317825</v>
      </c>
      <c r="G33" s="12" t="str">
        <f t="shared" si="9"/>
        <v> </v>
      </c>
      <c r="H33" s="12">
        <f t="shared" si="9"/>
        <v>66171.07882165605</v>
      </c>
      <c r="I33" s="19">
        <f t="shared" si="9"/>
        <v>72603.20390040049</v>
      </c>
      <c r="J33" s="27">
        <f t="shared" si="9"/>
        <v>66113.7188254495</v>
      </c>
      <c r="K33" s="23">
        <f t="shared" si="9"/>
        <v>77597.50390015599</v>
      </c>
      <c r="L33" s="12">
        <f t="shared" si="9"/>
        <v>70280.16477939859</v>
      </c>
      <c r="M33" s="12">
        <f t="shared" si="9"/>
        <v>55952.80681612182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>
        <f t="shared" si="9"/>
        <v>67132.30587353306</v>
      </c>
      <c r="R33" s="23">
        <f t="shared" si="9"/>
        <v>66606.05849436589</v>
      </c>
      <c r="S33" s="7"/>
    </row>
    <row r="34" spans="1:19" s="6" customFormat="1" ht="15" customHeight="1">
      <c r="A34" s="160" t="s">
        <v>50</v>
      </c>
      <c r="B34" s="115" t="s">
        <v>9</v>
      </c>
      <c r="C34" s="115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1"/>
      <c r="B35" s="115" t="s">
        <v>10</v>
      </c>
      <c r="C35" s="115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2"/>
      <c r="B36" s="116" t="s">
        <v>18</v>
      </c>
      <c r="C36" s="116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0" t="s">
        <v>51</v>
      </c>
      <c r="B37" s="117" t="s">
        <v>9</v>
      </c>
      <c r="C37" s="117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1"/>
      <c r="B38" s="115" t="s">
        <v>10</v>
      </c>
      <c r="C38" s="115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2"/>
      <c r="B39" s="116" t="s">
        <v>18</v>
      </c>
      <c r="C39" s="116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0" t="s">
        <v>11</v>
      </c>
      <c r="B40" s="117" t="s">
        <v>9</v>
      </c>
      <c r="C40" s="117" t="s">
        <v>1</v>
      </c>
      <c r="D40" s="15">
        <f>'B一般'!D40+'B原料'!D40</f>
        <v>655</v>
      </c>
      <c r="E40" s="11">
        <f>'B一般'!E40+'B原料'!E40</f>
        <v>615</v>
      </c>
      <c r="F40" s="11">
        <f>'B一般'!F40+'B原料'!F40</f>
        <v>611</v>
      </c>
      <c r="G40" s="11">
        <f>'B一般'!G40+'B原料'!G40</f>
        <v>1015</v>
      </c>
      <c r="H40" s="11">
        <f>'B一般'!H40+'B原料'!H40</f>
        <v>1094</v>
      </c>
      <c r="I40" s="18">
        <f>'B一般'!I40+'B原料'!I40</f>
        <v>1886</v>
      </c>
      <c r="J40" s="30">
        <f>SUM(D40:I40)</f>
        <v>5876</v>
      </c>
      <c r="K40" s="22">
        <f>'B一般'!K40+'B原料'!K40</f>
        <v>2908</v>
      </c>
      <c r="L40" s="11">
        <f>'B一般'!L40+'B原料'!L40</f>
        <v>3384</v>
      </c>
      <c r="M40" s="11">
        <f>'B一般'!M40+'B原料'!M40</f>
        <v>2841</v>
      </c>
      <c r="N40" s="11">
        <f>'B一般'!N40+'B原料'!N40</f>
        <v>1664</v>
      </c>
      <c r="O40" s="11">
        <f>'B一般'!O40+'B原料'!O40</f>
        <v>0</v>
      </c>
      <c r="P40" s="18">
        <f>'B一般'!P40+'B原料'!P40</f>
        <v>0</v>
      </c>
      <c r="Q40" s="30">
        <f>SUM(K40:P40)</f>
        <v>10797</v>
      </c>
      <c r="R40" s="22">
        <f>J40+Q40</f>
        <v>16673</v>
      </c>
      <c r="S40" s="5"/>
    </row>
    <row r="41" spans="1:19" s="6" customFormat="1" ht="15" customHeight="1">
      <c r="A41" s="161"/>
      <c r="B41" s="115" t="s">
        <v>10</v>
      </c>
      <c r="C41" s="115" t="s">
        <v>2</v>
      </c>
      <c r="D41" s="16">
        <f>'B一般'!D41+'B原料'!D41</f>
        <v>155536</v>
      </c>
      <c r="E41" s="11">
        <f>'B一般'!E41+'B原料'!E41</f>
        <v>145163</v>
      </c>
      <c r="F41" s="11">
        <f>'B一般'!F41+'B原料'!F41</f>
        <v>142882</v>
      </c>
      <c r="G41" s="11">
        <f>'B一般'!G41+'B原料'!G41</f>
        <v>234191</v>
      </c>
      <c r="H41" s="11">
        <f>'B一般'!H41+'B原料'!H41</f>
        <v>256781</v>
      </c>
      <c r="I41" s="18">
        <f>'B一般'!I41+'B原料'!I41</f>
        <v>433726</v>
      </c>
      <c r="J41" s="26">
        <f>SUM(D41:I41)</f>
        <v>1368279</v>
      </c>
      <c r="K41" s="22">
        <f>'B一般'!K41+'B原料'!K41</f>
        <v>671449</v>
      </c>
      <c r="L41" s="11">
        <f>'B一般'!L41+'B原料'!L41</f>
        <v>779359</v>
      </c>
      <c r="M41" s="11">
        <f>'B一般'!M41+'B原料'!M41</f>
        <v>648627</v>
      </c>
      <c r="N41" s="11">
        <f>'B一般'!N41+'B原料'!N41</f>
        <v>385863</v>
      </c>
      <c r="O41" s="11">
        <f>'B一般'!O41+'B原料'!O41</f>
        <v>0</v>
      </c>
      <c r="P41" s="18">
        <f>'B一般'!P41+'B原料'!P41</f>
        <v>0</v>
      </c>
      <c r="Q41" s="26">
        <f>SUM(K41:P41)</f>
        <v>2485298</v>
      </c>
      <c r="R41" s="22">
        <f>J41+Q41</f>
        <v>3853577</v>
      </c>
      <c r="S41" s="5"/>
    </row>
    <row r="42" spans="1:19" s="6" customFormat="1" ht="15" customHeight="1" thickBot="1">
      <c r="A42" s="162"/>
      <c r="B42" s="116" t="s">
        <v>18</v>
      </c>
      <c r="C42" s="116" t="s">
        <v>3</v>
      </c>
      <c r="D42" s="17">
        <f>IF(OR(D40=0,D41=0)," ",(D41/D40)*1000)</f>
        <v>237459.54198473282</v>
      </c>
      <c r="E42" s="12">
        <f aca="true" t="shared" si="12" ref="E42:R42">IF(OR(E40=0,E41=0)," ",(E41/E40)*1000)</f>
        <v>236037.39837398374</v>
      </c>
      <c r="F42" s="12">
        <f t="shared" si="12"/>
        <v>233849.4271685761</v>
      </c>
      <c r="G42" s="12">
        <f t="shared" si="12"/>
        <v>230730.04926108374</v>
      </c>
      <c r="H42" s="12">
        <f t="shared" si="12"/>
        <v>234717.55027422303</v>
      </c>
      <c r="I42" s="19">
        <f t="shared" si="12"/>
        <v>229971.3679745493</v>
      </c>
      <c r="J42" s="27">
        <f t="shared" si="12"/>
        <v>232858.91763104152</v>
      </c>
      <c r="K42" s="23">
        <f t="shared" si="12"/>
        <v>230897.1801925722</v>
      </c>
      <c r="L42" s="12">
        <f t="shared" si="12"/>
        <v>230307.03309692672</v>
      </c>
      <c r="M42" s="12">
        <f t="shared" si="12"/>
        <v>228309.3980992608</v>
      </c>
      <c r="N42" s="12">
        <f t="shared" si="12"/>
        <v>231888.82211538462</v>
      </c>
      <c r="O42" s="12" t="str">
        <f t="shared" si="12"/>
        <v> </v>
      </c>
      <c r="P42" s="19" t="str">
        <f t="shared" si="12"/>
        <v> </v>
      </c>
      <c r="Q42" s="27">
        <f t="shared" si="12"/>
        <v>230184.1252199685</v>
      </c>
      <c r="R42" s="23">
        <f t="shared" si="12"/>
        <v>231126.79181910874</v>
      </c>
      <c r="S42" s="7"/>
    </row>
    <row r="43" spans="1:19" s="6" customFormat="1" ht="15" customHeight="1">
      <c r="A43" s="160" t="s">
        <v>47</v>
      </c>
      <c r="B43" s="117" t="s">
        <v>9</v>
      </c>
      <c r="C43" s="117" t="s">
        <v>1</v>
      </c>
      <c r="D43" s="15">
        <f>'B一般'!D43+'B原料'!D43</f>
        <v>0</v>
      </c>
      <c r="E43" s="11">
        <f>'B一般'!E43+'B原料'!E43</f>
        <v>12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12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12</v>
      </c>
      <c r="S43" s="5"/>
    </row>
    <row r="44" spans="1:19" s="6" customFormat="1" ht="15" customHeight="1">
      <c r="A44" s="161"/>
      <c r="B44" s="115" t="s">
        <v>10</v>
      </c>
      <c r="C44" s="115" t="s">
        <v>2</v>
      </c>
      <c r="D44" s="16">
        <f>'B一般'!D44+'B原料'!D44</f>
        <v>0</v>
      </c>
      <c r="E44" s="11">
        <f>'B一般'!E44+'B原料'!E44</f>
        <v>3700</v>
      </c>
      <c r="F44" s="11">
        <f>'B一般'!F44+'B原料'!F44</f>
        <v>0</v>
      </c>
      <c r="G44" s="11">
        <f>'B一般'!G44+'B原料'!G44</f>
        <v>0</v>
      </c>
      <c r="H44" s="11">
        <f>'B一般'!H44+'B原料'!H44</f>
        <v>0</v>
      </c>
      <c r="I44" s="18">
        <f>'B一般'!I44+'B原料'!I44</f>
        <v>0</v>
      </c>
      <c r="J44" s="26">
        <f>SUM(D44:I44)</f>
        <v>3700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3700</v>
      </c>
      <c r="S44" s="5"/>
    </row>
    <row r="45" spans="1:19" s="6" customFormat="1" ht="15" customHeight="1" thickBot="1">
      <c r="A45" s="162"/>
      <c r="B45" s="116" t="s">
        <v>18</v>
      </c>
      <c r="C45" s="116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308333.3333333333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308333.3333333333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308333.3333333333</v>
      </c>
      <c r="S45" s="7"/>
    </row>
    <row r="46" spans="1:19" s="6" customFormat="1" ht="15" customHeight="1">
      <c r="A46" s="160" t="s">
        <v>12</v>
      </c>
      <c r="B46" s="115" t="s">
        <v>9</v>
      </c>
      <c r="C46" s="115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7662</v>
      </c>
      <c r="I46" s="18">
        <f>'B一般'!I46+'B原料'!I46</f>
        <v>0</v>
      </c>
      <c r="J46" s="30">
        <f>SUM(D46:I46)</f>
        <v>7662</v>
      </c>
      <c r="K46" s="22">
        <f>'B一般'!K46+'B原料'!K46</f>
        <v>6977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7500</v>
      </c>
      <c r="O46" s="11">
        <f>'B一般'!O46+'B原料'!O46</f>
        <v>0</v>
      </c>
      <c r="P46" s="18">
        <f>'B一般'!P46+'B原料'!P46</f>
        <v>0</v>
      </c>
      <c r="Q46" s="30">
        <f>SUM(K46:P46)</f>
        <v>14477</v>
      </c>
      <c r="R46" s="22">
        <f>J46+Q46</f>
        <v>22139</v>
      </c>
      <c r="S46" s="5"/>
    </row>
    <row r="47" spans="1:18" ht="15" customHeight="1">
      <c r="A47" s="161"/>
      <c r="B47" s="115" t="s">
        <v>10</v>
      </c>
      <c r="C47" s="115" t="s">
        <v>2</v>
      </c>
      <c r="D47" s="16">
        <f>'B一般'!D47+'B原料'!D47</f>
        <v>0</v>
      </c>
      <c r="E47" s="11">
        <f>'B一般'!E47+'B原料'!E47</f>
        <v>202</v>
      </c>
      <c r="F47" s="11">
        <f>'B一般'!F47+'B原料'!F47</f>
        <v>3855</v>
      </c>
      <c r="G47" s="11">
        <f>'B一般'!G47+'B原料'!G47</f>
        <v>4111</v>
      </c>
      <c r="H47" s="11">
        <f>'B一般'!H47+'B原料'!H47</f>
        <v>483151</v>
      </c>
      <c r="I47" s="18">
        <f>'B一般'!I47+'B原料'!I47</f>
        <v>5264</v>
      </c>
      <c r="J47" s="26">
        <f>SUM(D47:I47)</f>
        <v>496583</v>
      </c>
      <c r="K47" s="22">
        <f>'B一般'!K47+'B原料'!K47</f>
        <v>516926</v>
      </c>
      <c r="L47" s="11">
        <f>'B一般'!L47+'B原料'!L47</f>
        <v>2780</v>
      </c>
      <c r="M47" s="11">
        <f>'B一般'!M47+'B原料'!M47</f>
        <v>3091</v>
      </c>
      <c r="N47" s="11">
        <f>'B一般'!N47+'B原料'!N47</f>
        <v>461020</v>
      </c>
      <c r="O47" s="11">
        <f>'B一般'!O47+'B原料'!O47</f>
        <v>0</v>
      </c>
      <c r="P47" s="18">
        <f>'B一般'!P47+'B原料'!P47</f>
        <v>0</v>
      </c>
      <c r="Q47" s="26">
        <f>SUM(K47:P47)</f>
        <v>983817</v>
      </c>
      <c r="R47" s="22">
        <f>J47+Q47</f>
        <v>1480400</v>
      </c>
    </row>
    <row r="48" spans="1:18" ht="15" customHeight="1" thickBot="1">
      <c r="A48" s="162"/>
      <c r="B48" s="116" t="s">
        <v>18</v>
      </c>
      <c r="C48" s="116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>
        <f t="shared" si="14"/>
        <v>63058.07883059254</v>
      </c>
      <c r="I48" s="19" t="str">
        <f t="shared" si="14"/>
        <v> </v>
      </c>
      <c r="J48" s="27">
        <f t="shared" si="14"/>
        <v>64811.14591490473</v>
      </c>
      <c r="K48" s="23">
        <f t="shared" si="14"/>
        <v>74090.01003296545</v>
      </c>
      <c r="L48" s="12" t="str">
        <f t="shared" si="14"/>
        <v> </v>
      </c>
      <c r="M48" s="12" t="str">
        <f t="shared" si="14"/>
        <v> </v>
      </c>
      <c r="N48" s="12">
        <f t="shared" si="14"/>
        <v>61469.33333333333</v>
      </c>
      <c r="O48" s="12" t="str">
        <f t="shared" si="14"/>
        <v> </v>
      </c>
      <c r="P48" s="19" t="str">
        <f t="shared" si="14"/>
        <v> </v>
      </c>
      <c r="Q48" s="27">
        <f t="shared" si="14"/>
        <v>67957.2425226221</v>
      </c>
      <c r="R48" s="23">
        <f t="shared" si="14"/>
        <v>66868.42224129365</v>
      </c>
    </row>
    <row r="49" spans="1:18" ht="15" customHeight="1">
      <c r="A49" s="164" t="s">
        <v>4</v>
      </c>
      <c r="B49" s="115" t="s">
        <v>9</v>
      </c>
      <c r="C49" s="115" t="s">
        <v>1</v>
      </c>
      <c r="D49" s="53">
        <f>D4+D7+D10+D13+D16+D19+D22+D25+D28+D31+D34+D40+D43+D46+D37</f>
        <v>128171</v>
      </c>
      <c r="E49" s="54">
        <f aca="true" t="shared" si="15" ref="E49:I50">E4+E7+E10+E13+E16+E19+E22+E25+E28+E31+E34+E40+E43+E46+E37</f>
        <v>143011</v>
      </c>
      <c r="F49" s="14">
        <f t="shared" si="15"/>
        <v>92218</v>
      </c>
      <c r="G49" s="14">
        <f t="shared" si="15"/>
        <v>110105</v>
      </c>
      <c r="H49" s="14">
        <f t="shared" si="15"/>
        <v>195360</v>
      </c>
      <c r="I49" s="21">
        <f t="shared" si="15"/>
        <v>154758</v>
      </c>
      <c r="J49" s="29">
        <f>SUM(D49:I49)</f>
        <v>823623</v>
      </c>
      <c r="K49" s="25">
        <f aca="true" t="shared" si="16" ref="K49:P50">K4+K7+K10+K13+K16+K19+K22+K25+K28+K31+K34+K40+K43+K46+K37</f>
        <v>104434</v>
      </c>
      <c r="L49" s="14">
        <f t="shared" si="16"/>
        <v>241526</v>
      </c>
      <c r="M49" s="14">
        <f t="shared" si="16"/>
        <v>150721</v>
      </c>
      <c r="N49" s="14">
        <f t="shared" si="16"/>
        <v>107026</v>
      </c>
      <c r="O49" s="54">
        <f t="shared" si="16"/>
        <v>0</v>
      </c>
      <c r="P49" s="56">
        <f t="shared" si="16"/>
        <v>0</v>
      </c>
      <c r="Q49" s="29">
        <f>SUM(K49:P49)</f>
        <v>603707</v>
      </c>
      <c r="R49" s="25">
        <f>J49+Q49</f>
        <v>1427330</v>
      </c>
    </row>
    <row r="50" spans="1:18" ht="15" customHeight="1">
      <c r="A50" s="164"/>
      <c r="B50" s="115" t="s">
        <v>10</v>
      </c>
      <c r="C50" s="115" t="s">
        <v>2</v>
      </c>
      <c r="D50" s="53">
        <f>D5+D8+D11+D14+D17+D20+D23+D26+D29+D32+D35+D41+D44+D47+D38</f>
        <v>7070527</v>
      </c>
      <c r="E50" s="55">
        <f t="shared" si="15"/>
        <v>8340863</v>
      </c>
      <c r="F50" s="13">
        <f t="shared" si="15"/>
        <v>5735607</v>
      </c>
      <c r="G50" s="13">
        <f t="shared" si="15"/>
        <v>7381617</v>
      </c>
      <c r="H50" s="13">
        <f t="shared" si="15"/>
        <v>13487269</v>
      </c>
      <c r="I50" s="20">
        <f t="shared" si="15"/>
        <v>11381684</v>
      </c>
      <c r="J50" s="28">
        <f>SUM(D50:I50)</f>
        <v>53397567</v>
      </c>
      <c r="K50" s="24">
        <f t="shared" si="16"/>
        <v>8329010</v>
      </c>
      <c r="L50" s="13">
        <f t="shared" si="16"/>
        <v>18028903</v>
      </c>
      <c r="M50" s="13">
        <f t="shared" si="16"/>
        <v>8851646</v>
      </c>
      <c r="N50" s="13">
        <f t="shared" si="16"/>
        <v>5898590</v>
      </c>
      <c r="O50" s="57">
        <f t="shared" si="16"/>
        <v>0</v>
      </c>
      <c r="P50" s="58">
        <f t="shared" si="16"/>
        <v>0</v>
      </c>
      <c r="Q50" s="28">
        <f>SUM(K50:P50)</f>
        <v>41108149</v>
      </c>
      <c r="R50" s="24">
        <f>J50+Q50</f>
        <v>94505716</v>
      </c>
    </row>
    <row r="51" spans="1:18" ht="15" customHeight="1" thickBot="1">
      <c r="A51" s="165"/>
      <c r="B51" s="116" t="s">
        <v>18</v>
      </c>
      <c r="C51" s="116" t="s">
        <v>3</v>
      </c>
      <c r="D51" s="37">
        <f>IF(OR(D49=0,D50=0)," ",D50/D49*1000)</f>
        <v>55164.795468553726</v>
      </c>
      <c r="E51" s="12">
        <f>IF(OR(E49=0,E50=0)," ",E50/E49*1000)</f>
        <v>58323.226884645235</v>
      </c>
      <c r="F51" s="12">
        <f aca="true" t="shared" si="17" ref="F51:Q51">IF(OR(F49=0,F50=0)," ",(F50/F49)*1000)</f>
        <v>62196.176451452</v>
      </c>
      <c r="G51" s="12">
        <f t="shared" si="17"/>
        <v>67041.61482221515</v>
      </c>
      <c r="H51" s="12">
        <f t="shared" si="17"/>
        <v>69038.02723177723</v>
      </c>
      <c r="I51" s="19">
        <f t="shared" si="17"/>
        <v>73545.0445211233</v>
      </c>
      <c r="J51" s="27">
        <f t="shared" si="17"/>
        <v>64832.53503119752</v>
      </c>
      <c r="K51" s="23">
        <f t="shared" si="17"/>
        <v>79753.81580711262</v>
      </c>
      <c r="L51" s="12">
        <f t="shared" si="17"/>
        <v>74645.80624860263</v>
      </c>
      <c r="M51" s="12">
        <f t="shared" si="17"/>
        <v>58728.68412497263</v>
      </c>
      <c r="N51" s="12">
        <f t="shared" si="17"/>
        <v>55113.61725188272</v>
      </c>
      <c r="O51" s="12" t="str">
        <f>IF(OR(O49=0,O50=0)," ",O50/O49*1000)</f>
        <v> </v>
      </c>
      <c r="P51" s="47" t="str">
        <f>IF(OR(P49=0,P50=0)," ",P50/P49*1000)</f>
        <v> </v>
      </c>
      <c r="Q51" s="27">
        <f t="shared" si="17"/>
        <v>68092.88114929924</v>
      </c>
      <c r="R51" s="23">
        <f>IF(OR(R49=0,R50=0)," ",(R50/R49)*1000)</f>
        <v>66211.53902741482</v>
      </c>
    </row>
    <row r="52" spans="1:18" ht="15" customHeight="1" thickBot="1">
      <c r="A52" s="167" t="s">
        <v>13</v>
      </c>
      <c r="B52" s="168"/>
      <c r="C52" s="169"/>
      <c r="D52" s="31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</row>
    <row r="53" spans="1:3" ht="14.25">
      <c r="A53" s="114" t="str">
        <f>'総合計'!A62</f>
        <v>※4～12月は確定値。1月は速報値。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92" customFormat="1" ht="27.75" customHeight="1">
      <c r="A1" s="90" t="s">
        <v>42</v>
      </c>
      <c r="B1" s="91" t="s">
        <v>37</v>
      </c>
      <c r="C1" s="95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s="92" customFormat="1" ht="23.25" customHeight="1" thickBot="1">
      <c r="A2" s="96" t="s">
        <v>0</v>
      </c>
      <c r="B2" s="99" t="s">
        <v>6</v>
      </c>
      <c r="C2" s="100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0">
        <f>'総合計'!Q2</f>
        <v>43543</v>
      </c>
      <c r="R2" s="170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5" customHeight="1">
      <c r="A4" s="160" t="s">
        <v>17</v>
      </c>
      <c r="B4" s="115" t="s">
        <v>9</v>
      </c>
      <c r="C4" s="115" t="s">
        <v>1</v>
      </c>
      <c r="D4" s="43">
        <v>4059</v>
      </c>
      <c r="E4" s="45">
        <v>48940</v>
      </c>
      <c r="F4" s="45"/>
      <c r="G4" s="45">
        <v>32807</v>
      </c>
      <c r="H4" s="45">
        <v>44394</v>
      </c>
      <c r="I4" s="46">
        <v>140</v>
      </c>
      <c r="J4" s="49">
        <f>SUM(D4:I4)</f>
        <v>130340</v>
      </c>
      <c r="K4" s="46">
        <v>17824</v>
      </c>
      <c r="L4" s="45">
        <v>46726</v>
      </c>
      <c r="M4" s="45">
        <v>9862</v>
      </c>
      <c r="N4" s="45">
        <v>4892</v>
      </c>
      <c r="O4" s="45"/>
      <c r="P4" s="46"/>
      <c r="Q4" s="29">
        <f>SUM(K4:P4)</f>
        <v>79304</v>
      </c>
      <c r="R4" s="22">
        <f>J4+Q4</f>
        <v>209644</v>
      </c>
      <c r="S4" s="5"/>
    </row>
    <row r="5" spans="1:19" s="6" customFormat="1" ht="15" customHeight="1">
      <c r="A5" s="161"/>
      <c r="B5" s="115" t="s">
        <v>10</v>
      </c>
      <c r="C5" s="115" t="s">
        <v>2</v>
      </c>
      <c r="D5" s="43">
        <v>252432</v>
      </c>
      <c r="E5" s="45">
        <v>2901116</v>
      </c>
      <c r="F5" s="45"/>
      <c r="G5" s="45">
        <v>2170235</v>
      </c>
      <c r="H5" s="45">
        <v>3016830</v>
      </c>
      <c r="I5" s="46">
        <v>9626</v>
      </c>
      <c r="J5" s="106">
        <f>SUM(D5:I5)</f>
        <v>8350239</v>
      </c>
      <c r="K5" s="74">
        <v>1363461</v>
      </c>
      <c r="L5" s="73">
        <v>3453768</v>
      </c>
      <c r="M5" s="73">
        <v>516866</v>
      </c>
      <c r="N5" s="51">
        <v>296697</v>
      </c>
      <c r="O5" s="51"/>
      <c r="P5" s="48"/>
      <c r="Q5" s="28">
        <f>SUM(K5:P5)</f>
        <v>5630792</v>
      </c>
      <c r="R5" s="22">
        <f>J5+Q5</f>
        <v>13981031</v>
      </c>
      <c r="S5" s="5"/>
    </row>
    <row r="6" spans="1:19" s="6" customFormat="1" ht="15" customHeight="1" thickBot="1">
      <c r="A6" s="162"/>
      <c r="B6" s="116" t="s">
        <v>18</v>
      </c>
      <c r="C6" s="116" t="s">
        <v>3</v>
      </c>
      <c r="D6" s="157">
        <v>62190.68736141906</v>
      </c>
      <c r="E6" s="12">
        <v>59279.03555373927</v>
      </c>
      <c r="F6" s="12" t="s">
        <v>54</v>
      </c>
      <c r="G6" s="12">
        <v>66151.58350352058</v>
      </c>
      <c r="H6" s="12">
        <v>67955.80483849169</v>
      </c>
      <c r="I6" s="47">
        <v>68757.14285714286</v>
      </c>
      <c r="J6" s="27">
        <f aca="true" t="shared" si="0" ref="J6:P6">IF(OR(J4=0,J5=0)," ",J5/J4*1000)</f>
        <v>64065.05293846862</v>
      </c>
      <c r="K6" s="47">
        <v>76495.7921903052</v>
      </c>
      <c r="L6" s="12">
        <v>73915.33621538329</v>
      </c>
      <c r="M6" s="12">
        <v>52409.856012979115</v>
      </c>
      <c r="N6" s="12">
        <v>60649.4276369583</v>
      </c>
      <c r="O6" s="12" t="str">
        <f t="shared" si="0"/>
        <v> </v>
      </c>
      <c r="P6" s="47" t="str">
        <f t="shared" si="0"/>
        <v> </v>
      </c>
      <c r="Q6" s="27">
        <f>IF(OR(Q4=0,Q5=0)," ",Q5/Q4*1000)</f>
        <v>71002.62281852114</v>
      </c>
      <c r="R6" s="23">
        <f>IF(OR(R4=0,R5=0)," ",R5/R4*1000)</f>
        <v>66689.39249394211</v>
      </c>
      <c r="S6" s="7"/>
    </row>
    <row r="7" spans="1:19" s="6" customFormat="1" ht="15" customHeight="1">
      <c r="A7" s="160" t="s">
        <v>19</v>
      </c>
      <c r="B7" s="115" t="s">
        <v>9</v>
      </c>
      <c r="C7" s="115" t="s">
        <v>1</v>
      </c>
      <c r="D7" s="43">
        <v>25736</v>
      </c>
      <c r="E7" s="45">
        <v>9252</v>
      </c>
      <c r="F7" s="45">
        <v>11612</v>
      </c>
      <c r="G7" s="45"/>
      <c r="H7" s="45"/>
      <c r="I7" s="46"/>
      <c r="J7" s="106">
        <f>SUM(D7:I7)</f>
        <v>46600</v>
      </c>
      <c r="K7" s="72"/>
      <c r="L7" s="71">
        <v>14613</v>
      </c>
      <c r="M7" s="71">
        <v>19823</v>
      </c>
      <c r="N7" s="45">
        <v>30089</v>
      </c>
      <c r="O7" s="45"/>
      <c r="P7" s="46"/>
      <c r="Q7" s="26">
        <f>SUM(K7:P7)</f>
        <v>64525</v>
      </c>
      <c r="R7" s="22">
        <f>J7+Q7</f>
        <v>111125</v>
      </c>
      <c r="S7" s="5"/>
    </row>
    <row r="8" spans="1:19" s="6" customFormat="1" ht="15" customHeight="1">
      <c r="A8" s="161"/>
      <c r="B8" s="115" t="s">
        <v>10</v>
      </c>
      <c r="C8" s="115" t="s">
        <v>2</v>
      </c>
      <c r="D8" s="43">
        <v>1365264</v>
      </c>
      <c r="E8" s="45">
        <v>504442</v>
      </c>
      <c r="F8" s="45">
        <v>669978</v>
      </c>
      <c r="G8" s="45"/>
      <c r="H8" s="45"/>
      <c r="I8" s="46"/>
      <c r="J8" s="106">
        <f>SUM(D8:I8)</f>
        <v>2539684</v>
      </c>
      <c r="K8" s="74"/>
      <c r="L8" s="73">
        <v>941273</v>
      </c>
      <c r="M8" s="73">
        <v>1201635</v>
      </c>
      <c r="N8" s="51">
        <v>1508210</v>
      </c>
      <c r="O8" s="51"/>
      <c r="P8" s="48"/>
      <c r="Q8" s="26">
        <f>SUM(K8:P8)</f>
        <v>3651118</v>
      </c>
      <c r="R8" s="22">
        <f>J8+Q8</f>
        <v>6190802</v>
      </c>
      <c r="S8" s="5"/>
    </row>
    <row r="9" spans="1:19" s="6" customFormat="1" ht="15" customHeight="1" thickBot="1">
      <c r="A9" s="162"/>
      <c r="B9" s="116" t="s">
        <v>18</v>
      </c>
      <c r="C9" s="116" t="s">
        <v>3</v>
      </c>
      <c r="D9" s="157">
        <v>53048.803232825616</v>
      </c>
      <c r="E9" s="12">
        <v>54522.48162559447</v>
      </c>
      <c r="F9" s="12">
        <v>57697.037547364795</v>
      </c>
      <c r="G9" s="12" t="s">
        <v>54</v>
      </c>
      <c r="H9" s="12" t="s">
        <v>54</v>
      </c>
      <c r="I9" s="47" t="s">
        <v>54</v>
      </c>
      <c r="J9" s="27">
        <f aca="true" t="shared" si="1" ref="J9:P9">IF(OR(J7=0,J8=0)," ",J8/J7*1000)</f>
        <v>54499.656652360514</v>
      </c>
      <c r="K9" s="47" t="s">
        <v>54</v>
      </c>
      <c r="L9" s="12">
        <v>64413.3990282625</v>
      </c>
      <c r="M9" s="12">
        <v>60618.22125813449</v>
      </c>
      <c r="N9" s="12">
        <v>50124.962610920935</v>
      </c>
      <c r="O9" s="12" t="str">
        <f t="shared" si="1"/>
        <v> </v>
      </c>
      <c r="P9" s="47" t="str">
        <f t="shared" si="1"/>
        <v> </v>
      </c>
      <c r="Q9" s="27">
        <f>IF(OR(Q7=0,Q8=0)," ",Q8/Q7*1000)</f>
        <v>56584.54862456412</v>
      </c>
      <c r="R9" s="23">
        <f>IF(OR(R7=0,R8=0)," ",R8/R7*1000)</f>
        <v>55710.25421822272</v>
      </c>
      <c r="S9" s="5"/>
    </row>
    <row r="10" spans="1:19" s="6" customFormat="1" ht="15" customHeight="1">
      <c r="A10" s="160" t="s">
        <v>39</v>
      </c>
      <c r="B10" s="115" t="s">
        <v>9</v>
      </c>
      <c r="C10" s="115" t="s">
        <v>1</v>
      </c>
      <c r="D10" s="104">
        <v>10982</v>
      </c>
      <c r="E10" s="45">
        <v>16669</v>
      </c>
      <c r="F10" s="45">
        <v>24127</v>
      </c>
      <c r="G10" s="45">
        <v>18991</v>
      </c>
      <c r="H10" s="45">
        <v>16038</v>
      </c>
      <c r="I10" s="46">
        <v>5001</v>
      </c>
      <c r="J10" s="49">
        <f>SUM(D10:I10)</f>
        <v>91808</v>
      </c>
      <c r="K10" s="46">
        <v>41038</v>
      </c>
      <c r="L10" s="45">
        <v>23047</v>
      </c>
      <c r="M10" s="45">
        <v>336</v>
      </c>
      <c r="N10" s="45">
        <v>275</v>
      </c>
      <c r="O10" s="45"/>
      <c r="P10" s="46"/>
      <c r="Q10" s="26">
        <f>SUM(K10:P10)</f>
        <v>64696</v>
      </c>
      <c r="R10" s="22">
        <f>J10+Q10</f>
        <v>156504</v>
      </c>
      <c r="S10" s="5"/>
    </row>
    <row r="11" spans="1:19" s="6" customFormat="1" ht="15" customHeight="1">
      <c r="A11" s="161"/>
      <c r="B11" s="115" t="s">
        <v>10</v>
      </c>
      <c r="C11" s="115" t="s">
        <v>2</v>
      </c>
      <c r="D11" s="104">
        <v>577544</v>
      </c>
      <c r="E11" s="45">
        <v>926940</v>
      </c>
      <c r="F11" s="45">
        <v>1306066</v>
      </c>
      <c r="G11" s="45">
        <v>1237568</v>
      </c>
      <c r="H11" s="45">
        <v>1079867</v>
      </c>
      <c r="I11" s="46">
        <v>372315</v>
      </c>
      <c r="J11" s="49">
        <f>SUM(D11:I11)</f>
        <v>5500300</v>
      </c>
      <c r="K11" s="48">
        <v>3144401</v>
      </c>
      <c r="L11" s="51">
        <v>1720446</v>
      </c>
      <c r="M11" s="51">
        <v>17165</v>
      </c>
      <c r="N11" s="51">
        <v>15753</v>
      </c>
      <c r="O11" s="51"/>
      <c r="P11" s="48"/>
      <c r="Q11" s="28">
        <f>SUM(K11:P11)</f>
        <v>4897765</v>
      </c>
      <c r="R11" s="24">
        <f>J11+Q11</f>
        <v>10398065</v>
      </c>
      <c r="S11" s="5"/>
    </row>
    <row r="12" spans="1:19" s="6" customFormat="1" ht="15" customHeight="1" thickBot="1">
      <c r="A12" s="162"/>
      <c r="B12" s="116" t="s">
        <v>18</v>
      </c>
      <c r="C12" s="116" t="s">
        <v>3</v>
      </c>
      <c r="D12" s="157">
        <v>52590.056456018945</v>
      </c>
      <c r="E12" s="12">
        <v>55608.61479392885</v>
      </c>
      <c r="F12" s="12">
        <v>54132.96307041903</v>
      </c>
      <c r="G12" s="12">
        <v>65166.02601232162</v>
      </c>
      <c r="H12" s="12">
        <v>67331.77453547825</v>
      </c>
      <c r="I12" s="47">
        <v>74448.11037792443</v>
      </c>
      <c r="J12" s="27">
        <f aca="true" t="shared" si="2" ref="J12:P12">IF(OR(J10=0,J11=0)," ",J11/J10*1000)</f>
        <v>59910.90101080516</v>
      </c>
      <c r="K12" s="47">
        <v>76621.69209025781</v>
      </c>
      <c r="L12" s="12">
        <v>74649.45546058056</v>
      </c>
      <c r="M12" s="12">
        <v>51086.30952380953</v>
      </c>
      <c r="N12" s="12">
        <v>57283.63636363636</v>
      </c>
      <c r="O12" s="12" t="str">
        <f t="shared" si="2"/>
        <v> </v>
      </c>
      <c r="P12" s="47" t="str">
        <f t="shared" si="2"/>
        <v> </v>
      </c>
      <c r="Q12" s="27">
        <f>IF(OR(Q10=0,Q11=0)," ",Q11/Q10*1000)</f>
        <v>75704.29392852726</v>
      </c>
      <c r="R12" s="23">
        <f>IF(OR(R10=0,R11=0)," ",R11/R10*1000)</f>
        <v>66439.61176711139</v>
      </c>
      <c r="S12" s="7"/>
    </row>
    <row r="13" spans="1:19" s="6" customFormat="1" ht="15" customHeight="1">
      <c r="A13" s="160" t="s">
        <v>22</v>
      </c>
      <c r="B13" s="115" t="s">
        <v>9</v>
      </c>
      <c r="C13" s="115" t="s">
        <v>1</v>
      </c>
      <c r="D13" s="104">
        <v>33506</v>
      </c>
      <c r="E13" s="45">
        <v>29458</v>
      </c>
      <c r="F13" s="45"/>
      <c r="G13" s="45">
        <v>2208</v>
      </c>
      <c r="H13" s="45">
        <v>39691</v>
      </c>
      <c r="I13" s="46">
        <v>43290</v>
      </c>
      <c r="J13" s="49">
        <f>SUM(D13:I13)</f>
        <v>148153</v>
      </c>
      <c r="K13" s="46">
        <v>15511</v>
      </c>
      <c r="L13" s="45">
        <v>71064</v>
      </c>
      <c r="M13" s="45">
        <v>33270</v>
      </c>
      <c r="N13" s="45">
        <v>25919</v>
      </c>
      <c r="O13" s="45"/>
      <c r="P13" s="46"/>
      <c r="Q13" s="26">
        <f>SUM(K13:P13)</f>
        <v>145764</v>
      </c>
      <c r="R13" s="22">
        <f>J13+Q13</f>
        <v>293917</v>
      </c>
      <c r="S13" s="5"/>
    </row>
    <row r="14" spans="1:19" s="6" customFormat="1" ht="15" customHeight="1">
      <c r="A14" s="161"/>
      <c r="B14" s="115" t="s">
        <v>10</v>
      </c>
      <c r="C14" s="115" t="s">
        <v>2</v>
      </c>
      <c r="D14" s="104">
        <v>1831815</v>
      </c>
      <c r="E14" s="45">
        <v>1688177</v>
      </c>
      <c r="F14" s="45"/>
      <c r="G14" s="45">
        <v>142105</v>
      </c>
      <c r="H14" s="45">
        <v>2703535</v>
      </c>
      <c r="I14" s="46">
        <v>3100319</v>
      </c>
      <c r="J14" s="49">
        <f>SUM(D14:I14)</f>
        <v>9465951</v>
      </c>
      <c r="K14" s="48">
        <v>1127591</v>
      </c>
      <c r="L14" s="51">
        <v>5238121</v>
      </c>
      <c r="M14" s="51">
        <v>1818840</v>
      </c>
      <c r="N14" s="51">
        <v>1441244</v>
      </c>
      <c r="O14" s="51"/>
      <c r="P14" s="48"/>
      <c r="Q14" s="28">
        <f>SUM(K14:P14)</f>
        <v>9625796</v>
      </c>
      <c r="R14" s="24">
        <f>J14+Q14</f>
        <v>19091747</v>
      </c>
      <c r="S14" s="5"/>
    </row>
    <row r="15" spans="1:19" s="6" customFormat="1" ht="15" customHeight="1" thickBot="1">
      <c r="A15" s="162"/>
      <c r="B15" s="116" t="s">
        <v>18</v>
      </c>
      <c r="C15" s="116" t="s">
        <v>3</v>
      </c>
      <c r="D15" s="157">
        <v>54671.25290992658</v>
      </c>
      <c r="E15" s="12">
        <v>57307.929934143525</v>
      </c>
      <c r="F15" s="12" t="s">
        <v>54</v>
      </c>
      <c r="G15" s="12">
        <v>64359.14855072464</v>
      </c>
      <c r="H15" s="12">
        <v>68114.55997581316</v>
      </c>
      <c r="I15" s="47">
        <v>71617.44051744051</v>
      </c>
      <c r="J15" s="27">
        <f aca="true" t="shared" si="3" ref="J15:P15">IF(OR(J13=0,J14=0)," ",J14/J13*1000)</f>
        <v>63893.07675173638</v>
      </c>
      <c r="K15" s="47">
        <v>72696.21558893687</v>
      </c>
      <c r="L15" s="12">
        <v>73709.90937746257</v>
      </c>
      <c r="M15" s="12">
        <v>54669.07123534716</v>
      </c>
      <c r="N15" s="12">
        <v>55605.694664145994</v>
      </c>
      <c r="O15" s="12" t="str">
        <f t="shared" si="3"/>
        <v> </v>
      </c>
      <c r="P15" s="47" t="str">
        <f t="shared" si="3"/>
        <v> </v>
      </c>
      <c r="Q15" s="27">
        <f>IF(OR(Q13=0,Q14=0)," ",Q14/Q13*1000)</f>
        <v>66036.85409291732</v>
      </c>
      <c r="R15" s="23">
        <f>IF(OR(R13=0,R14=0)," ",R14/R13*1000)</f>
        <v>64956.25295576643</v>
      </c>
      <c r="S15" s="7"/>
    </row>
    <row r="16" spans="1:19" s="6" customFormat="1" ht="15" customHeight="1">
      <c r="A16" s="160" t="s">
        <v>20</v>
      </c>
      <c r="B16" s="115" t="s">
        <v>9</v>
      </c>
      <c r="C16" s="115" t="s">
        <v>1</v>
      </c>
      <c r="D16" s="104">
        <v>9724</v>
      </c>
      <c r="E16" s="45"/>
      <c r="F16" s="45"/>
      <c r="G16" s="45">
        <v>19234</v>
      </c>
      <c r="H16" s="45">
        <v>44002</v>
      </c>
      <c r="I16" s="46">
        <v>26774</v>
      </c>
      <c r="J16" s="49">
        <f>SUM(D16:I16)</f>
        <v>99734</v>
      </c>
      <c r="K16" s="46">
        <v>5414</v>
      </c>
      <c r="L16" s="45">
        <v>2600</v>
      </c>
      <c r="M16" s="45">
        <v>19181</v>
      </c>
      <c r="N16" s="45">
        <v>8298</v>
      </c>
      <c r="O16" s="45"/>
      <c r="P16" s="46"/>
      <c r="Q16" s="26">
        <f>SUM(K16:P16)</f>
        <v>35493</v>
      </c>
      <c r="R16" s="22">
        <f>J16+Q16</f>
        <v>135227</v>
      </c>
      <c r="S16" s="5"/>
    </row>
    <row r="17" spans="1:19" s="6" customFormat="1" ht="15" customHeight="1">
      <c r="A17" s="161"/>
      <c r="B17" s="115" t="s">
        <v>10</v>
      </c>
      <c r="C17" s="115" t="s">
        <v>2</v>
      </c>
      <c r="D17" s="104">
        <v>539570</v>
      </c>
      <c r="E17" s="45"/>
      <c r="F17" s="45"/>
      <c r="G17" s="45">
        <v>1239155</v>
      </c>
      <c r="H17" s="45">
        <v>3119326</v>
      </c>
      <c r="I17" s="46">
        <v>1956787</v>
      </c>
      <c r="J17" s="49">
        <f>SUM(D17:I17)</f>
        <v>6854838</v>
      </c>
      <c r="K17" s="48">
        <v>391375</v>
      </c>
      <c r="L17" s="51">
        <v>190075</v>
      </c>
      <c r="M17" s="51">
        <v>1122487</v>
      </c>
      <c r="N17" s="51">
        <v>409939</v>
      </c>
      <c r="O17" s="51"/>
      <c r="P17" s="48"/>
      <c r="Q17" s="26">
        <f>SUM(K17:P17)</f>
        <v>2113876</v>
      </c>
      <c r="R17" s="22">
        <f>J17+Q17</f>
        <v>8968714</v>
      </c>
      <c r="S17" s="5"/>
    </row>
    <row r="18" spans="1:19" s="6" customFormat="1" ht="15" customHeight="1" thickBot="1">
      <c r="A18" s="162"/>
      <c r="B18" s="116" t="s">
        <v>18</v>
      </c>
      <c r="C18" s="116" t="s">
        <v>3</v>
      </c>
      <c r="D18" s="157">
        <v>55488.48210612916</v>
      </c>
      <c r="E18" s="12"/>
      <c r="F18" s="12"/>
      <c r="G18" s="12">
        <v>64425.23656025787</v>
      </c>
      <c r="H18" s="12">
        <v>70890.55042952593</v>
      </c>
      <c r="I18" s="47">
        <v>73085.34399043849</v>
      </c>
      <c r="J18" s="27">
        <f aca="true" t="shared" si="4" ref="J18:P18">IF(OR(J16=0,J17=0)," ",J17/J16*1000)</f>
        <v>68731.20500531414</v>
      </c>
      <c r="K18" s="47">
        <v>72289.43479867012</v>
      </c>
      <c r="L18" s="12">
        <v>73105.76923076922</v>
      </c>
      <c r="M18" s="12">
        <v>58520.77576768677</v>
      </c>
      <c r="N18" s="12">
        <v>49402.14509520366</v>
      </c>
      <c r="O18" s="12" t="str">
        <f t="shared" si="4"/>
        <v> </v>
      </c>
      <c r="P18" s="47" t="str">
        <f t="shared" si="4"/>
        <v> </v>
      </c>
      <c r="Q18" s="27">
        <f>IF(OR(Q16=0,Q17=0)," ",Q17/Q16*1000)</f>
        <v>59557.546558476315</v>
      </c>
      <c r="R18" s="23">
        <f>IF(OR(R16=0,R17=0)," ",R17/R16*1000)</f>
        <v>66323.39695475016</v>
      </c>
      <c r="S18" s="7"/>
    </row>
    <row r="19" spans="1:19" s="6" customFormat="1" ht="15" customHeight="1">
      <c r="A19" s="160" t="s">
        <v>38</v>
      </c>
      <c r="B19" s="115" t="s">
        <v>9</v>
      </c>
      <c r="C19" s="115" t="s">
        <v>1</v>
      </c>
      <c r="D19" s="104"/>
      <c r="E19" s="45"/>
      <c r="F19" s="45"/>
      <c r="G19" s="45"/>
      <c r="H19" s="45"/>
      <c r="I19" s="46"/>
      <c r="J19" s="49">
        <f>SUM(D19:I19)</f>
        <v>0</v>
      </c>
      <c r="K19" s="46"/>
      <c r="L19" s="45"/>
      <c r="M19" s="45"/>
      <c r="N19" s="45"/>
      <c r="O19" s="45"/>
      <c r="P19" s="46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1"/>
      <c r="B20" s="115" t="s">
        <v>10</v>
      </c>
      <c r="C20" s="115" t="s">
        <v>2</v>
      </c>
      <c r="D20" s="104"/>
      <c r="E20" s="45"/>
      <c r="F20" s="45"/>
      <c r="G20" s="45"/>
      <c r="H20" s="45"/>
      <c r="I20" s="46"/>
      <c r="J20" s="49">
        <f>SUM(D20:I20)</f>
        <v>0</v>
      </c>
      <c r="K20" s="48"/>
      <c r="L20" s="51"/>
      <c r="M20" s="51"/>
      <c r="N20" s="51"/>
      <c r="O20" s="51"/>
      <c r="P20" s="48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2"/>
      <c r="B21" s="116" t="s">
        <v>18</v>
      </c>
      <c r="C21" s="116" t="s">
        <v>3</v>
      </c>
      <c r="D21" s="157" t="s">
        <v>54</v>
      </c>
      <c r="E21" s="12" t="s">
        <v>54</v>
      </c>
      <c r="F21" s="12" t="s">
        <v>54</v>
      </c>
      <c r="G21" s="12" t="s">
        <v>54</v>
      </c>
      <c r="H21" s="12" t="s">
        <v>54</v>
      </c>
      <c r="I21" s="47" t="s">
        <v>54</v>
      </c>
      <c r="J21" s="27" t="str">
        <f aca="true" t="shared" si="5" ref="J21:P21">IF(OR(J19=0,J20=0)," ",J20/J19*1000)</f>
        <v> </v>
      </c>
      <c r="K21" s="47" t="s">
        <v>54</v>
      </c>
      <c r="L21" s="12" t="s">
        <v>54</v>
      </c>
      <c r="M21" s="12" t="s">
        <v>54</v>
      </c>
      <c r="N21" s="12" t="s">
        <v>54</v>
      </c>
      <c r="O21" s="12" t="str">
        <f t="shared" si="5"/>
        <v> </v>
      </c>
      <c r="P21" s="47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0" t="s">
        <v>21</v>
      </c>
      <c r="B22" s="115" t="s">
        <v>9</v>
      </c>
      <c r="C22" s="115" t="s">
        <v>1</v>
      </c>
      <c r="D22" s="104"/>
      <c r="E22" s="45"/>
      <c r="F22" s="45"/>
      <c r="G22" s="45"/>
      <c r="H22" s="45"/>
      <c r="I22" s="46"/>
      <c r="J22" s="49">
        <f>SUM(D22:I22)</f>
        <v>0</v>
      </c>
      <c r="K22" s="46"/>
      <c r="L22" s="45"/>
      <c r="M22" s="45"/>
      <c r="N22" s="45"/>
      <c r="O22" s="45"/>
      <c r="P22" s="46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1"/>
      <c r="B23" s="115" t="s">
        <v>10</v>
      </c>
      <c r="C23" s="115" t="s">
        <v>2</v>
      </c>
      <c r="D23" s="104"/>
      <c r="E23" s="45"/>
      <c r="F23" s="45"/>
      <c r="G23" s="45"/>
      <c r="H23" s="45"/>
      <c r="I23" s="46"/>
      <c r="J23" s="49">
        <f>SUM(D23:I23)</f>
        <v>0</v>
      </c>
      <c r="K23" s="48"/>
      <c r="L23" s="51"/>
      <c r="M23" s="51"/>
      <c r="N23" s="51"/>
      <c r="O23" s="51"/>
      <c r="P23" s="48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2"/>
      <c r="B24" s="116" t="s">
        <v>18</v>
      </c>
      <c r="C24" s="116" t="s">
        <v>3</v>
      </c>
      <c r="D24" s="157" t="s">
        <v>54</v>
      </c>
      <c r="E24" s="12" t="s">
        <v>54</v>
      </c>
      <c r="F24" s="12" t="s">
        <v>54</v>
      </c>
      <c r="G24" s="12" t="s">
        <v>54</v>
      </c>
      <c r="H24" s="12" t="s">
        <v>54</v>
      </c>
      <c r="I24" s="47" t="s">
        <v>54</v>
      </c>
      <c r="J24" s="27" t="str">
        <f aca="true" t="shared" si="6" ref="J24:P24">IF(OR(J22=0,J23=0)," ",J23/J22*1000)</f>
        <v> </v>
      </c>
      <c r="K24" s="47" t="s">
        <v>54</v>
      </c>
      <c r="L24" s="12" t="s">
        <v>54</v>
      </c>
      <c r="M24" s="12" t="s">
        <v>54</v>
      </c>
      <c r="N24" s="12" t="s">
        <v>54</v>
      </c>
      <c r="O24" s="12" t="str">
        <f t="shared" si="6"/>
        <v> </v>
      </c>
      <c r="P24" s="47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0" t="s">
        <v>46</v>
      </c>
      <c r="B25" s="115" t="s">
        <v>9</v>
      </c>
      <c r="C25" s="115" t="s">
        <v>1</v>
      </c>
      <c r="D25" s="104"/>
      <c r="E25" s="45"/>
      <c r="F25" s="45"/>
      <c r="G25" s="45"/>
      <c r="H25" s="45"/>
      <c r="I25" s="46"/>
      <c r="J25" s="49">
        <f>SUM(D25:I25)</f>
        <v>0</v>
      </c>
      <c r="K25" s="46"/>
      <c r="L25" s="45"/>
      <c r="M25" s="45"/>
      <c r="N25" s="45"/>
      <c r="O25" s="45"/>
      <c r="P25" s="46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1"/>
      <c r="B26" s="115" t="s">
        <v>10</v>
      </c>
      <c r="C26" s="115" t="s">
        <v>2</v>
      </c>
      <c r="D26" s="104"/>
      <c r="E26" s="45"/>
      <c r="F26" s="45"/>
      <c r="G26" s="45"/>
      <c r="H26" s="45"/>
      <c r="I26" s="46"/>
      <c r="J26" s="49">
        <f>SUM(D26:I26)</f>
        <v>0</v>
      </c>
      <c r="K26" s="48"/>
      <c r="L26" s="51"/>
      <c r="M26" s="51"/>
      <c r="N26" s="51"/>
      <c r="O26" s="51"/>
      <c r="P26" s="48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2"/>
      <c r="B27" s="116" t="s">
        <v>18</v>
      </c>
      <c r="C27" s="116" t="s">
        <v>3</v>
      </c>
      <c r="D27" s="157" t="s">
        <v>54</v>
      </c>
      <c r="E27" s="12" t="s">
        <v>54</v>
      </c>
      <c r="F27" s="12" t="s">
        <v>54</v>
      </c>
      <c r="G27" s="12" t="s">
        <v>54</v>
      </c>
      <c r="H27" s="12" t="s">
        <v>54</v>
      </c>
      <c r="I27" s="47" t="s">
        <v>54</v>
      </c>
      <c r="J27" s="27" t="str">
        <f aca="true" t="shared" si="7" ref="J27:P27">IF(OR(J25=0,J26=0)," ",J26/J25*1000)</f>
        <v> </v>
      </c>
      <c r="K27" s="47" t="s">
        <v>54</v>
      </c>
      <c r="L27" s="12" t="s">
        <v>54</v>
      </c>
      <c r="M27" s="12" t="s">
        <v>54</v>
      </c>
      <c r="N27" s="12" t="s">
        <v>54</v>
      </c>
      <c r="O27" s="12" t="str">
        <f t="shared" si="7"/>
        <v> </v>
      </c>
      <c r="P27" s="47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0" t="s">
        <v>49</v>
      </c>
      <c r="B28" s="115" t="s">
        <v>9</v>
      </c>
      <c r="C28" s="115" t="s">
        <v>1</v>
      </c>
      <c r="D28" s="104"/>
      <c r="E28" s="45"/>
      <c r="F28" s="45"/>
      <c r="G28" s="45"/>
      <c r="H28" s="45"/>
      <c r="I28" s="46"/>
      <c r="J28" s="49">
        <f>SUM(D28:I28)</f>
        <v>0</v>
      </c>
      <c r="K28" s="46"/>
      <c r="L28" s="45"/>
      <c r="M28" s="45"/>
      <c r="N28" s="45"/>
      <c r="O28" s="45"/>
      <c r="P28" s="46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1"/>
      <c r="B29" s="115" t="s">
        <v>10</v>
      </c>
      <c r="C29" s="115" t="s">
        <v>2</v>
      </c>
      <c r="D29" s="104"/>
      <c r="E29" s="45"/>
      <c r="F29" s="45"/>
      <c r="G29" s="45"/>
      <c r="H29" s="45"/>
      <c r="I29" s="46"/>
      <c r="J29" s="49">
        <f>SUM(D29:I29)</f>
        <v>0</v>
      </c>
      <c r="K29" s="48"/>
      <c r="L29" s="51"/>
      <c r="M29" s="51"/>
      <c r="N29" s="51"/>
      <c r="O29" s="51"/>
      <c r="P29" s="48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2"/>
      <c r="B30" s="116" t="s">
        <v>18</v>
      </c>
      <c r="C30" s="116" t="s">
        <v>3</v>
      </c>
      <c r="D30" s="157" t="s">
        <v>54</v>
      </c>
      <c r="E30" s="12" t="s">
        <v>54</v>
      </c>
      <c r="F30" s="12" t="s">
        <v>54</v>
      </c>
      <c r="G30" s="12" t="s">
        <v>54</v>
      </c>
      <c r="H30" s="12" t="s">
        <v>54</v>
      </c>
      <c r="I30" s="47" t="s">
        <v>54</v>
      </c>
      <c r="J30" s="27" t="str">
        <f aca="true" t="shared" si="8" ref="J30:P30">IF(OR(J28=0,J29=0)," ",J29/J28*1000)</f>
        <v> </v>
      </c>
      <c r="K30" s="47" t="s">
        <v>54</v>
      </c>
      <c r="L30" s="12" t="s">
        <v>54</v>
      </c>
      <c r="M30" s="12" t="s">
        <v>54</v>
      </c>
      <c r="N30" s="12" t="s">
        <v>54</v>
      </c>
      <c r="O30" s="12" t="str">
        <f t="shared" si="8"/>
        <v> </v>
      </c>
      <c r="P30" s="47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0" t="s">
        <v>48</v>
      </c>
      <c r="B31" s="115" t="s">
        <v>9</v>
      </c>
      <c r="C31" s="115" t="s">
        <v>1</v>
      </c>
      <c r="D31" s="104"/>
      <c r="E31" s="45"/>
      <c r="F31" s="45">
        <v>14190</v>
      </c>
      <c r="G31" s="45"/>
      <c r="H31" s="45">
        <v>6808</v>
      </c>
      <c r="I31" s="46">
        <v>28715</v>
      </c>
      <c r="J31" s="49">
        <f>SUM(D31:I31)</f>
        <v>49713</v>
      </c>
      <c r="K31" s="46">
        <v>2564</v>
      </c>
      <c r="L31" s="45">
        <v>38168</v>
      </c>
      <c r="M31" s="45">
        <v>5000</v>
      </c>
      <c r="N31" s="45"/>
      <c r="O31" s="45"/>
      <c r="P31" s="46"/>
      <c r="Q31" s="26">
        <f>SUM(K31:P31)</f>
        <v>45732</v>
      </c>
      <c r="R31" s="22">
        <f>J31+Q31</f>
        <v>95445</v>
      </c>
      <c r="S31" s="5"/>
    </row>
    <row r="32" spans="1:19" s="6" customFormat="1" ht="15" customHeight="1">
      <c r="A32" s="161"/>
      <c r="B32" s="115" t="s">
        <v>10</v>
      </c>
      <c r="C32" s="115" t="s">
        <v>2</v>
      </c>
      <c r="D32" s="104"/>
      <c r="E32" s="45"/>
      <c r="F32" s="45">
        <v>888877</v>
      </c>
      <c r="G32" s="45"/>
      <c r="H32" s="45">
        <v>433618</v>
      </c>
      <c r="I32" s="46">
        <v>2084801</v>
      </c>
      <c r="J32" s="49">
        <f>SUM(D32:I32)</f>
        <v>3407296</v>
      </c>
      <c r="K32" s="48">
        <v>198960</v>
      </c>
      <c r="L32" s="51">
        <v>2598295</v>
      </c>
      <c r="M32" s="51">
        <v>309743</v>
      </c>
      <c r="N32" s="51"/>
      <c r="O32" s="51"/>
      <c r="P32" s="48"/>
      <c r="Q32" s="28">
        <f>SUM(K32:P32)</f>
        <v>3106998</v>
      </c>
      <c r="R32" s="24">
        <f>J32+Q32</f>
        <v>6514294</v>
      </c>
      <c r="S32" s="5"/>
    </row>
    <row r="33" spans="1:19" s="6" customFormat="1" ht="15" customHeight="1" thickBot="1">
      <c r="A33" s="162"/>
      <c r="B33" s="116" t="s">
        <v>18</v>
      </c>
      <c r="C33" s="116" t="s">
        <v>3</v>
      </c>
      <c r="D33" s="157" t="s">
        <v>54</v>
      </c>
      <c r="E33" s="12" t="s">
        <v>54</v>
      </c>
      <c r="F33" s="12">
        <v>62641.085271317825</v>
      </c>
      <c r="G33" s="12" t="s">
        <v>54</v>
      </c>
      <c r="H33" s="12">
        <v>63692.42068155112</v>
      </c>
      <c r="I33" s="47">
        <v>72603.20390040049</v>
      </c>
      <c r="J33" s="27">
        <f aca="true" t="shared" si="9" ref="J33:P33">IF(OR(J31=0,J32=0)," ",J32/J31*1000)</f>
        <v>68539.33578741978</v>
      </c>
      <c r="K33" s="47">
        <v>77597.50390015599</v>
      </c>
      <c r="L33" s="12">
        <v>68075.22007964787</v>
      </c>
      <c r="M33" s="12">
        <v>61948.6</v>
      </c>
      <c r="N33" s="12" t="s">
        <v>54</v>
      </c>
      <c r="O33" s="12" t="str">
        <f t="shared" si="9"/>
        <v> </v>
      </c>
      <c r="P33" s="47" t="str">
        <f t="shared" si="9"/>
        <v> </v>
      </c>
      <c r="Q33" s="27">
        <f>IF(OR(Q31=0,Q32=0)," ",Q32/Q31*1000)</f>
        <v>67939.25478876935</v>
      </c>
      <c r="R33" s="23">
        <f>IF(OR(R31=0,R32=0)," ",R32/R31*1000)</f>
        <v>68251.80994289905</v>
      </c>
      <c r="S33" s="7"/>
    </row>
    <row r="34" spans="1:19" s="6" customFormat="1" ht="15" customHeight="1">
      <c r="A34" s="160" t="s">
        <v>50</v>
      </c>
      <c r="B34" s="115" t="s">
        <v>9</v>
      </c>
      <c r="C34" s="115" t="s">
        <v>1</v>
      </c>
      <c r="D34" s="104"/>
      <c r="E34" s="45"/>
      <c r="F34" s="45"/>
      <c r="G34" s="45"/>
      <c r="H34" s="45"/>
      <c r="I34" s="46"/>
      <c r="J34" s="49">
        <f>SUM(D34:I34)</f>
        <v>0</v>
      </c>
      <c r="K34" s="46"/>
      <c r="L34" s="45"/>
      <c r="M34" s="45"/>
      <c r="N34" s="45"/>
      <c r="O34" s="45"/>
      <c r="P34" s="46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1"/>
      <c r="B35" s="115" t="s">
        <v>10</v>
      </c>
      <c r="C35" s="115" t="s">
        <v>2</v>
      </c>
      <c r="D35" s="104"/>
      <c r="E35" s="45"/>
      <c r="F35" s="45"/>
      <c r="G35" s="45"/>
      <c r="H35" s="45"/>
      <c r="I35" s="46"/>
      <c r="J35" s="49">
        <f>SUM(D35:I35)</f>
        <v>0</v>
      </c>
      <c r="K35" s="48"/>
      <c r="L35" s="51"/>
      <c r="M35" s="51"/>
      <c r="N35" s="51"/>
      <c r="O35" s="51"/>
      <c r="P35" s="48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2"/>
      <c r="B36" s="116" t="s">
        <v>18</v>
      </c>
      <c r="C36" s="116" t="s">
        <v>3</v>
      </c>
      <c r="D36" s="157" t="s">
        <v>54</v>
      </c>
      <c r="E36" s="12" t="s">
        <v>54</v>
      </c>
      <c r="F36" s="12" t="s">
        <v>54</v>
      </c>
      <c r="G36" s="12" t="s">
        <v>54</v>
      </c>
      <c r="H36" s="12" t="s">
        <v>54</v>
      </c>
      <c r="I36" s="47" t="s">
        <v>54</v>
      </c>
      <c r="J36" s="27" t="str">
        <f aca="true" t="shared" si="10" ref="J36:P36">IF(OR(J34=0,J35=0)," ",J35/J34*1000)</f>
        <v> </v>
      </c>
      <c r="K36" s="47" t="s">
        <v>54</v>
      </c>
      <c r="L36" s="12" t="s">
        <v>54</v>
      </c>
      <c r="M36" s="12" t="s">
        <v>54</v>
      </c>
      <c r="N36" s="12" t="s">
        <v>54</v>
      </c>
      <c r="O36" s="12" t="str">
        <f t="shared" si="10"/>
        <v> </v>
      </c>
      <c r="P36" s="47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0" t="s">
        <v>51</v>
      </c>
      <c r="B37" s="117" t="s">
        <v>9</v>
      </c>
      <c r="C37" s="117" t="s">
        <v>1</v>
      </c>
      <c r="D37" s="104"/>
      <c r="E37" s="45"/>
      <c r="F37" s="45"/>
      <c r="G37" s="45"/>
      <c r="H37" s="45"/>
      <c r="I37" s="46"/>
      <c r="J37" s="49">
        <f>SUM(D37:I37)</f>
        <v>0</v>
      </c>
      <c r="K37" s="46"/>
      <c r="L37" s="45"/>
      <c r="M37" s="45"/>
      <c r="N37" s="45"/>
      <c r="O37" s="45"/>
      <c r="P37" s="46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1"/>
      <c r="B38" s="115" t="s">
        <v>10</v>
      </c>
      <c r="C38" s="115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48"/>
      <c r="L38" s="51"/>
      <c r="M38" s="51"/>
      <c r="N38" s="51"/>
      <c r="O38" s="51"/>
      <c r="P38" s="48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2"/>
      <c r="B39" s="116" t="s">
        <v>18</v>
      </c>
      <c r="C39" s="116" t="s">
        <v>3</v>
      </c>
      <c r="D39" s="157" t="s">
        <v>54</v>
      </c>
      <c r="E39" s="12" t="s">
        <v>54</v>
      </c>
      <c r="F39" s="12" t="s">
        <v>54</v>
      </c>
      <c r="G39" s="12" t="s">
        <v>54</v>
      </c>
      <c r="H39" s="12" t="s">
        <v>54</v>
      </c>
      <c r="I39" s="47" t="s">
        <v>54</v>
      </c>
      <c r="J39" s="27" t="str">
        <f aca="true" t="shared" si="11" ref="J39:P39">IF(OR(J37=0,J38=0)," ",J38/J37*1000)</f>
        <v> </v>
      </c>
      <c r="K39" s="47" t="s">
        <v>54</v>
      </c>
      <c r="L39" s="12" t="s">
        <v>54</v>
      </c>
      <c r="M39" s="12" t="s">
        <v>54</v>
      </c>
      <c r="N39" s="12" t="s">
        <v>54</v>
      </c>
      <c r="O39" s="12" t="str">
        <f t="shared" si="11"/>
        <v> </v>
      </c>
      <c r="P39" s="47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0" t="s">
        <v>11</v>
      </c>
      <c r="B40" s="117" t="s">
        <v>9</v>
      </c>
      <c r="C40" s="117" t="s">
        <v>1</v>
      </c>
      <c r="D40" s="43">
        <v>655</v>
      </c>
      <c r="E40" s="45">
        <v>615</v>
      </c>
      <c r="F40" s="45">
        <v>611</v>
      </c>
      <c r="G40" s="45">
        <v>1015</v>
      </c>
      <c r="H40" s="45">
        <v>1094</v>
      </c>
      <c r="I40" s="46">
        <v>1886</v>
      </c>
      <c r="J40" s="49">
        <f>SUM(D40:I40)</f>
        <v>5876</v>
      </c>
      <c r="K40" s="46">
        <v>2908</v>
      </c>
      <c r="L40" s="45">
        <v>3384</v>
      </c>
      <c r="M40" s="45">
        <v>2841</v>
      </c>
      <c r="N40" s="45">
        <v>1664</v>
      </c>
      <c r="O40" s="45"/>
      <c r="P40" s="46"/>
      <c r="Q40" s="26">
        <f>SUM(K40:P40)</f>
        <v>10797</v>
      </c>
      <c r="R40" s="22">
        <f>J40+Q40</f>
        <v>16673</v>
      </c>
      <c r="S40" s="5"/>
    </row>
    <row r="41" spans="1:19" s="6" customFormat="1" ht="15" customHeight="1">
      <c r="A41" s="161"/>
      <c r="B41" s="115" t="s">
        <v>10</v>
      </c>
      <c r="C41" s="115" t="s">
        <v>2</v>
      </c>
      <c r="D41" s="43">
        <v>155536</v>
      </c>
      <c r="E41" s="45">
        <v>145163</v>
      </c>
      <c r="F41" s="45">
        <v>142882</v>
      </c>
      <c r="G41" s="45">
        <v>234191</v>
      </c>
      <c r="H41" s="45">
        <v>256781</v>
      </c>
      <c r="I41" s="46">
        <v>433726</v>
      </c>
      <c r="J41" s="49">
        <f>SUM(D41:I41)</f>
        <v>1368279</v>
      </c>
      <c r="K41" s="48">
        <v>671449</v>
      </c>
      <c r="L41" s="51">
        <v>779359</v>
      </c>
      <c r="M41" s="51">
        <v>648627</v>
      </c>
      <c r="N41" s="51">
        <v>385863</v>
      </c>
      <c r="O41" s="51"/>
      <c r="P41" s="48"/>
      <c r="Q41" s="26">
        <f>SUM(K41:P41)</f>
        <v>2485298</v>
      </c>
      <c r="R41" s="22">
        <f>J41+Q41</f>
        <v>3853577</v>
      </c>
      <c r="S41" s="5"/>
    </row>
    <row r="42" spans="1:19" s="6" customFormat="1" ht="15" customHeight="1" thickBot="1">
      <c r="A42" s="162"/>
      <c r="B42" s="116" t="s">
        <v>18</v>
      </c>
      <c r="C42" s="116" t="s">
        <v>3</v>
      </c>
      <c r="D42" s="157">
        <v>237459.54198473282</v>
      </c>
      <c r="E42" s="12">
        <v>236037.39837398374</v>
      </c>
      <c r="F42" s="12">
        <v>233849.4271685761</v>
      </c>
      <c r="G42" s="12">
        <v>230730.04926108374</v>
      </c>
      <c r="H42" s="12">
        <v>234717.55027422303</v>
      </c>
      <c r="I42" s="47">
        <v>229971.3679745493</v>
      </c>
      <c r="J42" s="27">
        <f aca="true" t="shared" si="12" ref="J42:P42">IF(OR(J40=0,J41=0)," ",J41/J40*1000)</f>
        <v>232858.91763104152</v>
      </c>
      <c r="K42" s="47">
        <v>230897.1801925722</v>
      </c>
      <c r="L42" s="12">
        <v>230307.03309692672</v>
      </c>
      <c r="M42" s="12">
        <v>228309.3980992608</v>
      </c>
      <c r="N42" s="12">
        <v>231888.82211538462</v>
      </c>
      <c r="O42" s="12" t="str">
        <f t="shared" si="12"/>
        <v> </v>
      </c>
      <c r="P42" s="47" t="str">
        <f t="shared" si="12"/>
        <v> </v>
      </c>
      <c r="Q42" s="27">
        <f>IF(OR(Q40=0,Q41=0)," ",Q41/Q40*1000)</f>
        <v>230184.1252199685</v>
      </c>
      <c r="R42" s="23">
        <f>IF(OR(R40=0,R41=0)," ",R41/R40*1000)</f>
        <v>231126.79181910874</v>
      </c>
      <c r="S42" s="7"/>
    </row>
    <row r="43" spans="1:19" s="6" customFormat="1" ht="15" customHeight="1">
      <c r="A43" s="160" t="s">
        <v>47</v>
      </c>
      <c r="B43" s="117" t="s">
        <v>9</v>
      </c>
      <c r="C43" s="117" t="s">
        <v>1</v>
      </c>
      <c r="D43" s="43"/>
      <c r="E43" s="45">
        <v>12</v>
      </c>
      <c r="F43" s="45"/>
      <c r="G43" s="45"/>
      <c r="H43" s="45"/>
      <c r="I43" s="46"/>
      <c r="J43" s="49">
        <f>SUM(D43:I43)</f>
        <v>12</v>
      </c>
      <c r="K43" s="46"/>
      <c r="L43" s="45"/>
      <c r="M43" s="45"/>
      <c r="N43" s="45"/>
      <c r="O43" s="45"/>
      <c r="P43" s="46"/>
      <c r="Q43" s="26">
        <f>SUM(K43:P43)</f>
        <v>0</v>
      </c>
      <c r="R43" s="22">
        <f>J43+Q43</f>
        <v>12</v>
      </c>
      <c r="S43" s="5"/>
    </row>
    <row r="44" spans="1:19" s="6" customFormat="1" ht="15" customHeight="1">
      <c r="A44" s="161"/>
      <c r="B44" s="115" t="s">
        <v>10</v>
      </c>
      <c r="C44" s="115" t="s">
        <v>2</v>
      </c>
      <c r="D44" s="43"/>
      <c r="E44" s="45">
        <v>3700</v>
      </c>
      <c r="F44" s="45"/>
      <c r="G44" s="45"/>
      <c r="H44" s="45"/>
      <c r="I44" s="46"/>
      <c r="J44" s="49">
        <f>SUM(D44:I44)</f>
        <v>3700</v>
      </c>
      <c r="K44" s="48"/>
      <c r="L44" s="51"/>
      <c r="M44" s="51"/>
      <c r="N44" s="51"/>
      <c r="O44" s="51"/>
      <c r="P44" s="48"/>
      <c r="Q44" s="26">
        <f>SUM(K44:P44)</f>
        <v>0</v>
      </c>
      <c r="R44" s="22">
        <f>J44+Q44</f>
        <v>3700</v>
      </c>
      <c r="S44" s="5"/>
    </row>
    <row r="45" spans="1:19" s="6" customFormat="1" ht="15" customHeight="1" thickBot="1">
      <c r="A45" s="162"/>
      <c r="B45" s="116" t="s">
        <v>18</v>
      </c>
      <c r="C45" s="116" t="s">
        <v>3</v>
      </c>
      <c r="D45" s="157" t="s">
        <v>54</v>
      </c>
      <c r="E45" s="12">
        <v>308333.3333333333</v>
      </c>
      <c r="F45" s="12" t="s">
        <v>54</v>
      </c>
      <c r="G45" s="12" t="s">
        <v>54</v>
      </c>
      <c r="H45" s="12" t="s">
        <v>54</v>
      </c>
      <c r="I45" s="47" t="s">
        <v>54</v>
      </c>
      <c r="J45" s="27">
        <f aca="true" t="shared" si="13" ref="J45:P45">IF(OR(J43=0,J44=0)," ",J44/J43*1000)</f>
        <v>308333.3333333333</v>
      </c>
      <c r="K45" s="47" t="s">
        <v>54</v>
      </c>
      <c r="L45" s="12" t="s">
        <v>54</v>
      </c>
      <c r="M45" s="12" t="s">
        <v>54</v>
      </c>
      <c r="N45" s="12" t="s">
        <v>54</v>
      </c>
      <c r="O45" s="12" t="str">
        <f t="shared" si="13"/>
        <v> </v>
      </c>
      <c r="P45" s="47" t="str">
        <f t="shared" si="13"/>
        <v> </v>
      </c>
      <c r="Q45" s="27" t="str">
        <f>IF(OR(Q43=0,Q44=0)," ",Q44/Q43*1000)</f>
        <v> </v>
      </c>
      <c r="R45" s="23">
        <f>IF(OR(R43=0,R44=0)," ",R44/R43*1000)</f>
        <v>308333.3333333333</v>
      </c>
      <c r="S45" s="7"/>
    </row>
    <row r="46" spans="1:19" s="6" customFormat="1" ht="15" customHeight="1">
      <c r="A46" s="160" t="s">
        <v>12</v>
      </c>
      <c r="B46" s="115" t="s">
        <v>9</v>
      </c>
      <c r="C46" s="115" t="s">
        <v>1</v>
      </c>
      <c r="D46" s="43"/>
      <c r="E46" s="45"/>
      <c r="F46" s="45">
        <v>0</v>
      </c>
      <c r="G46" s="45"/>
      <c r="H46" s="45">
        <v>7662</v>
      </c>
      <c r="I46" s="46"/>
      <c r="J46" s="49">
        <f>SUM(D46:I46)</f>
        <v>7662</v>
      </c>
      <c r="K46" s="46">
        <v>6977</v>
      </c>
      <c r="L46" s="45"/>
      <c r="M46" s="45"/>
      <c r="N46" s="45">
        <v>7500</v>
      </c>
      <c r="O46" s="45"/>
      <c r="P46" s="46"/>
      <c r="Q46" s="29">
        <f>SUM(K46:P46)</f>
        <v>14477</v>
      </c>
      <c r="R46" s="25">
        <f>J46+Q46</f>
        <v>22139</v>
      </c>
      <c r="S46" s="5"/>
    </row>
    <row r="47" spans="1:18" ht="15" customHeight="1">
      <c r="A47" s="161"/>
      <c r="B47" s="115" t="s">
        <v>10</v>
      </c>
      <c r="C47" s="115" t="s">
        <v>2</v>
      </c>
      <c r="D47" s="43"/>
      <c r="E47" s="45">
        <v>202</v>
      </c>
      <c r="F47" s="45">
        <v>3855</v>
      </c>
      <c r="G47" s="45">
        <v>4111</v>
      </c>
      <c r="H47" s="45">
        <v>483151</v>
      </c>
      <c r="I47" s="46">
        <v>5264</v>
      </c>
      <c r="J47" s="49">
        <f>SUM(D47:I47)</f>
        <v>496583</v>
      </c>
      <c r="K47" s="48">
        <v>516926</v>
      </c>
      <c r="L47" s="51">
        <v>2780</v>
      </c>
      <c r="M47" s="51">
        <v>3091</v>
      </c>
      <c r="N47" s="51">
        <v>461020</v>
      </c>
      <c r="O47" s="51"/>
      <c r="P47" s="48"/>
      <c r="Q47" s="28">
        <f>SUM(K47:P47)</f>
        <v>983817</v>
      </c>
      <c r="R47" s="24">
        <f>J47+Q47</f>
        <v>1480400</v>
      </c>
    </row>
    <row r="48" spans="1:18" ht="15" customHeight="1" thickBot="1">
      <c r="A48" s="162"/>
      <c r="B48" s="116" t="s">
        <v>18</v>
      </c>
      <c r="C48" s="116" t="s">
        <v>3</v>
      </c>
      <c r="D48" s="157" t="s">
        <v>54</v>
      </c>
      <c r="E48" s="12" t="s">
        <v>54</v>
      </c>
      <c r="F48" s="12" t="s">
        <v>54</v>
      </c>
      <c r="G48" s="12" t="s">
        <v>54</v>
      </c>
      <c r="H48" s="12">
        <v>63058.07883059254</v>
      </c>
      <c r="I48" s="47" t="s">
        <v>54</v>
      </c>
      <c r="J48" s="27">
        <f>IF(OR(J46=0,J47=0)," ",J47/J46*1000)</f>
        <v>64811.14591490473</v>
      </c>
      <c r="K48" s="47">
        <v>74090.01003296545</v>
      </c>
      <c r="L48" s="12" t="s">
        <v>54</v>
      </c>
      <c r="M48" s="12" t="s">
        <v>54</v>
      </c>
      <c r="N48" s="12">
        <v>61469.33333333333</v>
      </c>
      <c r="O48" s="12" t="str">
        <f>IF(OR(O46=0,O47=0)," ",O47/O46*1000)</f>
        <v> </v>
      </c>
      <c r="P48" s="47" t="str">
        <f>IF(OR(P46=0,P47=0)," ",P47/P46*1000)</f>
        <v> </v>
      </c>
      <c r="Q48" s="27">
        <f>IF(OR(Q46=0,Q47=0)," ",Q47/Q46*1000)</f>
        <v>67957.2425226221</v>
      </c>
      <c r="R48" s="23">
        <f>IF(OR(R46=0,R47=0)," ",R47/R46*1000)</f>
        <v>66868.42224129365</v>
      </c>
    </row>
    <row r="49" spans="1:18" ht="15" customHeight="1">
      <c r="A49" s="164" t="s">
        <v>4</v>
      </c>
      <c r="B49" s="115" t="s">
        <v>9</v>
      </c>
      <c r="C49" s="115" t="s">
        <v>1</v>
      </c>
      <c r="D49" s="54">
        <f>D4+D7+D10+D13+D16+D19+D22+D25+D28+D31+D34+D37+D40+D46+D43</f>
        <v>84662</v>
      </c>
      <c r="E49" s="54">
        <f aca="true" t="shared" si="14" ref="E49:H50">E4+E7+E10+E13+E16+E19+E22+E25+E28+E31+E34+E37+E40+E46+E43</f>
        <v>104946</v>
      </c>
      <c r="F49" s="54">
        <f t="shared" si="14"/>
        <v>50540</v>
      </c>
      <c r="G49" s="54">
        <f t="shared" si="14"/>
        <v>74255</v>
      </c>
      <c r="H49" s="54">
        <f t="shared" si="14"/>
        <v>159689</v>
      </c>
      <c r="I49" s="54">
        <f>I4+I7+I10+I13+I16+I19+I22+I25+I28+I31+I34+I37+I40+I46+I43</f>
        <v>105806</v>
      </c>
      <c r="J49" s="105">
        <f>SUM(D49:I49)</f>
        <v>579898</v>
      </c>
      <c r="K49" s="54">
        <f>K4+K7+K10+K13+K16+K19+K22+K25+K28+K31+K34+K37+K40+K46+K43</f>
        <v>92236</v>
      </c>
      <c r="L49" s="54">
        <f>L4+L7+L10+L13+L16+L19+L22+L25+L28+L31+L34+L37+L40+L46+L43</f>
        <v>199602</v>
      </c>
      <c r="M49" s="14">
        <f aca="true" t="shared" si="15" ref="M49:P50">M4+M7+M10+M13+M16+M19+M22+M25+M28+M31+M34+M37+M40+M46+M43</f>
        <v>90313</v>
      </c>
      <c r="N49" s="14">
        <f t="shared" si="15"/>
        <v>78637</v>
      </c>
      <c r="O49" s="54">
        <f t="shared" si="15"/>
        <v>0</v>
      </c>
      <c r="P49" s="56">
        <f t="shared" si="15"/>
        <v>0</v>
      </c>
      <c r="Q49" s="29">
        <f>SUM(K49:P49)</f>
        <v>460788</v>
      </c>
      <c r="R49" s="25">
        <f>J49+Q49</f>
        <v>1040686</v>
      </c>
    </row>
    <row r="50" spans="1:18" ht="15" customHeight="1">
      <c r="A50" s="164"/>
      <c r="B50" s="115" t="s">
        <v>10</v>
      </c>
      <c r="C50" s="115" t="s">
        <v>2</v>
      </c>
      <c r="D50" s="55">
        <f>D5+D8+D11+D14+D17+D20+D23+D26+D29+D32+D35+D38+D41+D47+D44</f>
        <v>4722161</v>
      </c>
      <c r="E50" s="55">
        <f t="shared" si="14"/>
        <v>6169740</v>
      </c>
      <c r="F50" s="54">
        <f t="shared" si="14"/>
        <v>3011658</v>
      </c>
      <c r="G50" s="54">
        <f t="shared" si="14"/>
        <v>5027365</v>
      </c>
      <c r="H50" s="54">
        <f t="shared" si="14"/>
        <v>11093108</v>
      </c>
      <c r="I50" s="54">
        <f>I5+I8+I11+I14+I17+I20+I23+I26+I29+I32+I35+I38+I41+I47+I44</f>
        <v>7962838</v>
      </c>
      <c r="J50" s="105">
        <f>SUM(D50:I50)</f>
        <v>37986870</v>
      </c>
      <c r="K50" s="54">
        <f>K5+K8+K11+K14+K17+K20+K23+K26+K29+K32+K35+K38+K41+K47+K44</f>
        <v>7414163</v>
      </c>
      <c r="L50" s="57">
        <f>L5+L8+L11+L14+L17+L20+L23+L26+L29+L32+L35+L38+L41+L47+L44</f>
        <v>14924117</v>
      </c>
      <c r="M50" s="13">
        <f t="shared" si="15"/>
        <v>5638454</v>
      </c>
      <c r="N50" s="13">
        <f t="shared" si="15"/>
        <v>4518726</v>
      </c>
      <c r="O50" s="57">
        <f t="shared" si="15"/>
        <v>0</v>
      </c>
      <c r="P50" s="58">
        <f t="shared" si="15"/>
        <v>0</v>
      </c>
      <c r="Q50" s="28">
        <f>SUM(K50:P50)</f>
        <v>32495460</v>
      </c>
      <c r="R50" s="24">
        <f>J50+Q50</f>
        <v>70482330</v>
      </c>
    </row>
    <row r="51" spans="1:18" ht="15" customHeight="1" thickBot="1">
      <c r="A51" s="165"/>
      <c r="B51" s="116" t="s">
        <v>18</v>
      </c>
      <c r="C51" s="116" t="s">
        <v>3</v>
      </c>
      <c r="D51" s="12">
        <f>IF(OR(D49=0,D50=0)," ",D50/D49*1000)</f>
        <v>55776.62942051924</v>
      </c>
      <c r="E51" s="12">
        <f aca="true" t="shared" si="16" ref="E51:L51">IF(OR(E49=0,E50=0)," ",E50/E49*1000)</f>
        <v>58789.663255388485</v>
      </c>
      <c r="F51" s="12">
        <f t="shared" si="16"/>
        <v>59589.59240205777</v>
      </c>
      <c r="G51" s="12">
        <f t="shared" si="16"/>
        <v>67704.06033263754</v>
      </c>
      <c r="H51" s="12">
        <f t="shared" si="16"/>
        <v>69466.95138675801</v>
      </c>
      <c r="I51" s="12">
        <f>IF(OR(I49=0,I50=0)," ",I50/I49*1000)</f>
        <v>75258.85110485228</v>
      </c>
      <c r="J51" s="27">
        <f t="shared" si="16"/>
        <v>65506.12349068284</v>
      </c>
      <c r="K51" s="12">
        <f>IF(OR(K49=0,K50=0)," ",K50/K49*1000)</f>
        <v>80382.52959798777</v>
      </c>
      <c r="L51" s="12">
        <f t="shared" si="16"/>
        <v>74769.37605835612</v>
      </c>
      <c r="M51" s="12">
        <f aca="true" t="shared" si="17" ref="M51:R51">IF(OR(M49=0,M50=0)," ",M50/M49*1000)</f>
        <v>62432.36300421866</v>
      </c>
      <c r="N51" s="12">
        <f t="shared" si="17"/>
        <v>57463.10261073032</v>
      </c>
      <c r="O51" s="12" t="str">
        <f t="shared" si="17"/>
        <v> </v>
      </c>
      <c r="P51" s="47" t="str">
        <f t="shared" si="17"/>
        <v> </v>
      </c>
      <c r="Q51" s="27">
        <f t="shared" si="17"/>
        <v>70521.49795567592</v>
      </c>
      <c r="R51" s="23">
        <f t="shared" si="17"/>
        <v>67726.7975162537</v>
      </c>
    </row>
    <row r="52" spans="1:18" ht="15" customHeight="1" thickBot="1">
      <c r="A52" s="167" t="s">
        <v>13</v>
      </c>
      <c r="B52" s="168"/>
      <c r="C52" s="169"/>
      <c r="D52" s="32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</row>
    <row r="53" spans="1:9" ht="14.25">
      <c r="A53" s="114" t="str">
        <f>'総合計'!A62</f>
        <v>※4～12月は確定値。1月は速報値。</v>
      </c>
      <c r="B53" s="1"/>
      <c r="C53" s="1"/>
      <c r="H53" s="52"/>
      <c r="I53" s="52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92" customFormat="1" ht="29.25" customHeight="1">
      <c r="A1" s="90" t="s">
        <v>42</v>
      </c>
      <c r="B1" s="91" t="s">
        <v>37</v>
      </c>
      <c r="C1" s="95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s="92" customFormat="1" ht="23.25" customHeight="1" thickBot="1">
      <c r="A2" s="96" t="s">
        <v>5</v>
      </c>
      <c r="B2" s="99" t="s">
        <v>7</v>
      </c>
      <c r="C2" s="100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0">
        <f>'総合計'!Q2</f>
        <v>43543</v>
      </c>
      <c r="R2" s="170"/>
    </row>
    <row r="3" spans="1:19" s="92" customFormat="1" ht="24" customHeight="1" thickBot="1">
      <c r="A3" s="107"/>
      <c r="B3" s="108"/>
      <c r="C3" s="108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1" t="s">
        <v>30</v>
      </c>
      <c r="J3" s="112" t="s">
        <v>14</v>
      </c>
      <c r="K3" s="111" t="s">
        <v>31</v>
      </c>
      <c r="L3" s="110" t="s">
        <v>32</v>
      </c>
      <c r="M3" s="110" t="s">
        <v>33</v>
      </c>
      <c r="N3" s="110" t="s">
        <v>34</v>
      </c>
      <c r="O3" s="110" t="s">
        <v>35</v>
      </c>
      <c r="P3" s="111" t="s">
        <v>36</v>
      </c>
      <c r="Q3" s="112" t="s">
        <v>15</v>
      </c>
      <c r="R3" s="113" t="s">
        <v>16</v>
      </c>
      <c r="S3" s="98"/>
    </row>
    <row r="4" spans="1:19" s="6" customFormat="1" ht="15" customHeight="1">
      <c r="A4" s="160" t="s">
        <v>17</v>
      </c>
      <c r="B4" s="115" t="s">
        <v>9</v>
      </c>
      <c r="C4" s="115" t="s">
        <v>1</v>
      </c>
      <c r="D4" s="43">
        <v>6973</v>
      </c>
      <c r="E4" s="45"/>
      <c r="F4" s="45"/>
      <c r="G4" s="45">
        <v>12093</v>
      </c>
      <c r="H4" s="45"/>
      <c r="I4" s="46">
        <v>11618</v>
      </c>
      <c r="J4" s="49">
        <f>SUM(D4:I4)</f>
        <v>30684</v>
      </c>
      <c r="K4" s="46"/>
      <c r="L4" s="45"/>
      <c r="M4" s="45">
        <v>4000</v>
      </c>
      <c r="N4" s="45">
        <v>6896</v>
      </c>
      <c r="O4" s="45"/>
      <c r="P4" s="46"/>
      <c r="Q4" s="29">
        <f>SUM(K4:P4)</f>
        <v>10896</v>
      </c>
      <c r="R4" s="22">
        <f>J4+Q4</f>
        <v>41580</v>
      </c>
      <c r="S4" s="5"/>
    </row>
    <row r="5" spans="1:19" s="6" customFormat="1" ht="15" customHeight="1">
      <c r="A5" s="161"/>
      <c r="B5" s="115" t="s">
        <v>10</v>
      </c>
      <c r="C5" s="115" t="s">
        <v>2</v>
      </c>
      <c r="D5" s="43">
        <v>361308</v>
      </c>
      <c r="E5" s="45"/>
      <c r="F5" s="45"/>
      <c r="G5" s="45">
        <v>832699</v>
      </c>
      <c r="H5" s="45"/>
      <c r="I5" s="46">
        <v>798910</v>
      </c>
      <c r="J5" s="49">
        <f>SUM(D5:I5)</f>
        <v>1992917</v>
      </c>
      <c r="K5" s="48"/>
      <c r="L5" s="51"/>
      <c r="M5" s="51">
        <v>196870</v>
      </c>
      <c r="N5" s="51">
        <v>324006</v>
      </c>
      <c r="O5" s="51"/>
      <c r="P5" s="48"/>
      <c r="Q5" s="28">
        <f>SUM(K5:P5)</f>
        <v>520876</v>
      </c>
      <c r="R5" s="22">
        <f>J5+Q5</f>
        <v>2513793</v>
      </c>
      <c r="S5" s="5"/>
    </row>
    <row r="6" spans="1:19" s="6" customFormat="1" ht="15" customHeight="1" thickBot="1">
      <c r="A6" s="162"/>
      <c r="B6" s="116" t="s">
        <v>18</v>
      </c>
      <c r="C6" s="116" t="s">
        <v>3</v>
      </c>
      <c r="D6" s="157">
        <v>51815.28753764521</v>
      </c>
      <c r="E6" s="12" t="s">
        <v>54</v>
      </c>
      <c r="F6" s="12" t="s">
        <v>54</v>
      </c>
      <c r="G6" s="12">
        <v>68857.93434218143</v>
      </c>
      <c r="H6" s="12" t="s">
        <v>54</v>
      </c>
      <c r="I6" s="47">
        <v>68764.84765019796</v>
      </c>
      <c r="J6" s="27">
        <f aca="true" t="shared" si="0" ref="J6:P6">IF(OR(J4=0,J5=0)," ",J5/J4*1000)</f>
        <v>64949.71320557946</v>
      </c>
      <c r="K6" s="47" t="s">
        <v>54</v>
      </c>
      <c r="L6" s="12" t="s">
        <v>54</v>
      </c>
      <c r="M6" s="12">
        <v>49217.5</v>
      </c>
      <c r="N6" s="12">
        <v>46984.62877030163</v>
      </c>
      <c r="O6" s="12" t="str">
        <f t="shared" si="0"/>
        <v> </v>
      </c>
      <c r="P6" s="47" t="str">
        <f t="shared" si="0"/>
        <v> </v>
      </c>
      <c r="Q6" s="27">
        <f>IF(OR(Q4=0,Q5=0)," ",Q5/Q4*1000)</f>
        <v>47804.331864904554</v>
      </c>
      <c r="R6" s="23">
        <f>IF(OR(R4=0,R5=0)," ",R5/R4*1000)</f>
        <v>60456.782106782106</v>
      </c>
      <c r="S6" s="7"/>
    </row>
    <row r="7" spans="1:19" s="6" customFormat="1" ht="15" customHeight="1">
      <c r="A7" s="160" t="s">
        <v>19</v>
      </c>
      <c r="B7" s="115" t="s">
        <v>9</v>
      </c>
      <c r="C7" s="115" t="s">
        <v>1</v>
      </c>
      <c r="D7" s="43">
        <v>15276</v>
      </c>
      <c r="E7" s="45">
        <v>1500</v>
      </c>
      <c r="F7" s="45">
        <v>12580</v>
      </c>
      <c r="G7" s="45"/>
      <c r="H7" s="45"/>
      <c r="I7" s="46"/>
      <c r="J7" s="49">
        <f>SUM(D7:I7)</f>
        <v>29356</v>
      </c>
      <c r="K7" s="46"/>
      <c r="L7" s="45"/>
      <c r="M7" s="45">
        <v>12098</v>
      </c>
      <c r="N7" s="45"/>
      <c r="O7" s="45"/>
      <c r="P7" s="46"/>
      <c r="Q7" s="26">
        <f>SUM(K7:P7)</f>
        <v>12098</v>
      </c>
      <c r="R7" s="22">
        <f>J7+Q7</f>
        <v>41454</v>
      </c>
      <c r="S7" s="5"/>
    </row>
    <row r="8" spans="1:19" s="6" customFormat="1" ht="15" customHeight="1">
      <c r="A8" s="161"/>
      <c r="B8" s="115" t="s">
        <v>10</v>
      </c>
      <c r="C8" s="115" t="s">
        <v>2</v>
      </c>
      <c r="D8" s="43">
        <v>840808</v>
      </c>
      <c r="E8" s="45">
        <v>81586</v>
      </c>
      <c r="F8" s="45">
        <v>868382</v>
      </c>
      <c r="G8" s="45"/>
      <c r="H8" s="45"/>
      <c r="I8" s="46"/>
      <c r="J8" s="49">
        <f>SUM(D8:I8)</f>
        <v>1790776</v>
      </c>
      <c r="K8" s="48"/>
      <c r="L8" s="51"/>
      <c r="M8" s="51">
        <v>619602</v>
      </c>
      <c r="N8" s="51"/>
      <c r="O8" s="51"/>
      <c r="P8" s="48"/>
      <c r="Q8" s="26">
        <f>SUM(K8:P8)</f>
        <v>619602</v>
      </c>
      <c r="R8" s="22">
        <f>J8+Q8</f>
        <v>2410378</v>
      </c>
      <c r="S8" s="5"/>
    </row>
    <row r="9" spans="1:19" s="6" customFormat="1" ht="15" customHeight="1" thickBot="1">
      <c r="A9" s="162"/>
      <c r="B9" s="116" t="s">
        <v>18</v>
      </c>
      <c r="C9" s="116" t="s">
        <v>3</v>
      </c>
      <c r="D9" s="157">
        <v>55041.11023828227</v>
      </c>
      <c r="E9" s="12">
        <v>54390.66666666667</v>
      </c>
      <c r="F9" s="12">
        <v>69028.7758346582</v>
      </c>
      <c r="G9" s="12" t="s">
        <v>54</v>
      </c>
      <c r="H9" s="12" t="s">
        <v>54</v>
      </c>
      <c r="I9" s="47" t="s">
        <v>54</v>
      </c>
      <c r="J9" s="27">
        <f aca="true" t="shared" si="1" ref="J9:P9">IF(OR(J7=0,J8=0)," ",J8/J7*1000)</f>
        <v>61002.04387518735</v>
      </c>
      <c r="K9" s="47" t="s">
        <v>54</v>
      </c>
      <c r="L9" s="12" t="s">
        <v>54</v>
      </c>
      <c r="M9" s="12">
        <v>51215.24218879153</v>
      </c>
      <c r="N9" s="12" t="s">
        <v>54</v>
      </c>
      <c r="O9" s="12" t="str">
        <f t="shared" si="1"/>
        <v> </v>
      </c>
      <c r="P9" s="47" t="str">
        <f t="shared" si="1"/>
        <v> </v>
      </c>
      <c r="Q9" s="27">
        <f>IF(OR(Q7=0,Q8=0)," ",Q8/Q7*1000)</f>
        <v>51215.24218879153</v>
      </c>
      <c r="R9" s="23">
        <f>IF(OR(R7=0,R8=0)," ",R8/R7*1000)</f>
        <v>58145.8484102861</v>
      </c>
      <c r="S9" s="5"/>
    </row>
    <row r="10" spans="1:19" s="6" customFormat="1" ht="15" customHeight="1">
      <c r="A10" s="160" t="s">
        <v>39</v>
      </c>
      <c r="B10" s="115" t="s">
        <v>9</v>
      </c>
      <c r="C10" s="115" t="s">
        <v>1</v>
      </c>
      <c r="D10" s="104">
        <v>10122</v>
      </c>
      <c r="E10" s="45">
        <v>11868</v>
      </c>
      <c r="F10" s="45">
        <v>2750</v>
      </c>
      <c r="G10" s="45">
        <v>15457</v>
      </c>
      <c r="H10" s="45">
        <v>7598</v>
      </c>
      <c r="I10" s="46">
        <v>9899</v>
      </c>
      <c r="J10" s="49">
        <f>SUM(D10:I10)</f>
        <v>57694</v>
      </c>
      <c r="K10" s="46">
        <v>3099</v>
      </c>
      <c r="L10" s="45"/>
      <c r="M10" s="45">
        <v>22987</v>
      </c>
      <c r="N10" s="45"/>
      <c r="O10" s="45"/>
      <c r="P10" s="46"/>
      <c r="Q10" s="26">
        <f>SUM(K10:P10)</f>
        <v>26086</v>
      </c>
      <c r="R10" s="22">
        <f>J10+Q10</f>
        <v>83780</v>
      </c>
      <c r="S10" s="5"/>
    </row>
    <row r="11" spans="1:19" s="6" customFormat="1" ht="15" customHeight="1">
      <c r="A11" s="161"/>
      <c r="B11" s="115" t="s">
        <v>10</v>
      </c>
      <c r="C11" s="115" t="s">
        <v>2</v>
      </c>
      <c r="D11" s="104">
        <v>548097</v>
      </c>
      <c r="E11" s="45">
        <v>666556</v>
      </c>
      <c r="F11" s="45">
        <v>153000</v>
      </c>
      <c r="G11" s="45">
        <v>992895</v>
      </c>
      <c r="H11" s="45">
        <v>533549</v>
      </c>
      <c r="I11" s="46">
        <v>694558</v>
      </c>
      <c r="J11" s="49">
        <f>SUM(D11:I11)</f>
        <v>3588655</v>
      </c>
      <c r="K11" s="48">
        <v>232996</v>
      </c>
      <c r="L11" s="51"/>
      <c r="M11" s="51">
        <v>1233385</v>
      </c>
      <c r="N11" s="51"/>
      <c r="O11" s="51"/>
      <c r="P11" s="48"/>
      <c r="Q11" s="28">
        <f>SUM(K11:P11)</f>
        <v>1466381</v>
      </c>
      <c r="R11" s="24">
        <f>J11+Q11</f>
        <v>5055036</v>
      </c>
      <c r="S11" s="5"/>
    </row>
    <row r="12" spans="1:19" s="6" customFormat="1" ht="15" customHeight="1" thickBot="1">
      <c r="A12" s="162"/>
      <c r="B12" s="116" t="s">
        <v>18</v>
      </c>
      <c r="C12" s="116" t="s">
        <v>3</v>
      </c>
      <c r="D12" s="157">
        <v>54149.08120924718</v>
      </c>
      <c r="E12" s="12">
        <v>56164.13886080215</v>
      </c>
      <c r="F12" s="12">
        <v>55636.36363636363</v>
      </c>
      <c r="G12" s="12">
        <v>64235.9448793427</v>
      </c>
      <c r="H12" s="12">
        <v>70222.29534087918</v>
      </c>
      <c r="I12" s="47">
        <v>70164.4610566724</v>
      </c>
      <c r="J12" s="27">
        <f aca="true" t="shared" si="2" ref="J12:P12">IF(OR(J10=0,J11=0)," ",J11/J10*1000)</f>
        <v>62201.52875515652</v>
      </c>
      <c r="K12" s="47">
        <v>75184.25298483382</v>
      </c>
      <c r="L12" s="12" t="s">
        <v>54</v>
      </c>
      <c r="M12" s="12">
        <v>53655.761952407884</v>
      </c>
      <c r="N12" s="12" t="s">
        <v>54</v>
      </c>
      <c r="O12" s="12" t="str">
        <f t="shared" si="2"/>
        <v> </v>
      </c>
      <c r="P12" s="47" t="str">
        <f t="shared" si="2"/>
        <v> </v>
      </c>
      <c r="Q12" s="27">
        <f>IF(OR(Q10=0,Q11=0)," ",Q11/Q10*1000)</f>
        <v>56213.33282220348</v>
      </c>
      <c r="R12" s="23">
        <f>IF(OR(R10=0,R11=0)," ",R11/R10*1000)</f>
        <v>60337.02554308904</v>
      </c>
      <c r="S12" s="7"/>
    </row>
    <row r="13" spans="1:19" s="6" customFormat="1" ht="15" customHeight="1">
      <c r="A13" s="160" t="s">
        <v>22</v>
      </c>
      <c r="B13" s="115" t="s">
        <v>9</v>
      </c>
      <c r="C13" s="115" t="s">
        <v>1</v>
      </c>
      <c r="D13" s="104"/>
      <c r="E13" s="45">
        <v>24697</v>
      </c>
      <c r="F13" s="45"/>
      <c r="G13" s="45"/>
      <c r="H13" s="45"/>
      <c r="I13" s="46">
        <v>20030</v>
      </c>
      <c r="J13" s="49">
        <f>SUM(D13:I13)</f>
        <v>44727</v>
      </c>
      <c r="K13" s="46">
        <v>7899</v>
      </c>
      <c r="L13" s="45">
        <v>28643</v>
      </c>
      <c r="M13" s="45">
        <v>9774</v>
      </c>
      <c r="N13" s="45"/>
      <c r="O13" s="45"/>
      <c r="P13" s="46"/>
      <c r="Q13" s="26">
        <f>SUM(K13:P13)</f>
        <v>46316</v>
      </c>
      <c r="R13" s="22">
        <f>J13+Q13</f>
        <v>91043</v>
      </c>
      <c r="S13" s="5"/>
    </row>
    <row r="14" spans="1:19" s="6" customFormat="1" ht="15" customHeight="1">
      <c r="A14" s="161"/>
      <c r="B14" s="115" t="s">
        <v>10</v>
      </c>
      <c r="C14" s="115" t="s">
        <v>2</v>
      </c>
      <c r="D14" s="104"/>
      <c r="E14" s="45">
        <v>1422981</v>
      </c>
      <c r="F14" s="45"/>
      <c r="G14" s="45"/>
      <c r="H14" s="45"/>
      <c r="I14" s="46">
        <v>1389844</v>
      </c>
      <c r="J14" s="49">
        <f>SUM(D14:I14)</f>
        <v>2812825</v>
      </c>
      <c r="K14" s="48">
        <v>591402</v>
      </c>
      <c r="L14" s="51">
        <v>2081636</v>
      </c>
      <c r="M14" s="51">
        <v>547115</v>
      </c>
      <c r="N14" s="51"/>
      <c r="O14" s="51"/>
      <c r="P14" s="48"/>
      <c r="Q14" s="28">
        <f>SUM(K14:P14)</f>
        <v>3220153</v>
      </c>
      <c r="R14" s="24">
        <f>J14+Q14</f>
        <v>6032978</v>
      </c>
      <c r="S14" s="5"/>
    </row>
    <row r="15" spans="1:19" s="6" customFormat="1" ht="15" customHeight="1" thickBot="1">
      <c r="A15" s="162"/>
      <c r="B15" s="116" t="s">
        <v>18</v>
      </c>
      <c r="C15" s="116" t="s">
        <v>3</v>
      </c>
      <c r="D15" s="157" t="s">
        <v>54</v>
      </c>
      <c r="E15" s="12">
        <v>57617.56488642345</v>
      </c>
      <c r="F15" s="12" t="s">
        <v>54</v>
      </c>
      <c r="G15" s="12" t="s">
        <v>54</v>
      </c>
      <c r="H15" s="12" t="s">
        <v>54</v>
      </c>
      <c r="I15" s="47">
        <v>69388.1178232651</v>
      </c>
      <c r="J15" s="27">
        <f aca="true" t="shared" si="3" ref="J15:P15">IF(OR(J13=0,J14=0)," ",J14/J13*1000)</f>
        <v>62888.74728910949</v>
      </c>
      <c r="K15" s="47">
        <v>74870.48993543486</v>
      </c>
      <c r="L15" s="12">
        <v>72675.20860245086</v>
      </c>
      <c r="M15" s="12">
        <v>55976.570493145075</v>
      </c>
      <c r="N15" s="12" t="s">
        <v>54</v>
      </c>
      <c r="O15" s="12" t="str">
        <f t="shared" si="3"/>
        <v> </v>
      </c>
      <c r="P15" s="47" t="str">
        <f t="shared" si="3"/>
        <v> </v>
      </c>
      <c r="Q15" s="27">
        <f>IF(OR(Q13=0,Q14=0)," ",Q14/Q13*1000)</f>
        <v>69525.71465584247</v>
      </c>
      <c r="R15" s="23">
        <f>IF(OR(R13=0,R14=0)," ",R14/R13*1000)</f>
        <v>66265.14943488242</v>
      </c>
      <c r="S15" s="10"/>
    </row>
    <row r="16" spans="1:19" s="6" customFormat="1" ht="15" customHeight="1">
      <c r="A16" s="160" t="s">
        <v>20</v>
      </c>
      <c r="B16" s="115" t="s">
        <v>9</v>
      </c>
      <c r="C16" s="115" t="s">
        <v>1</v>
      </c>
      <c r="D16" s="104"/>
      <c r="E16" s="45"/>
      <c r="F16" s="45">
        <v>26348</v>
      </c>
      <c r="G16" s="45">
        <v>8300</v>
      </c>
      <c r="H16" s="45">
        <v>14785</v>
      </c>
      <c r="I16" s="46">
        <v>7405</v>
      </c>
      <c r="J16" s="49">
        <f>SUM(D16:I16)</f>
        <v>56838</v>
      </c>
      <c r="K16" s="46">
        <v>1200</v>
      </c>
      <c r="L16" s="45">
        <v>1200</v>
      </c>
      <c r="M16" s="45"/>
      <c r="N16" s="45">
        <v>21493</v>
      </c>
      <c r="O16" s="45"/>
      <c r="P16" s="46"/>
      <c r="Q16" s="26">
        <f>SUM(K16:P16)</f>
        <v>23893</v>
      </c>
      <c r="R16" s="22">
        <f>J16+Q16</f>
        <v>80731</v>
      </c>
      <c r="S16" s="5"/>
    </row>
    <row r="17" spans="1:19" s="6" customFormat="1" ht="15" customHeight="1">
      <c r="A17" s="161"/>
      <c r="B17" s="115" t="s">
        <v>10</v>
      </c>
      <c r="C17" s="115" t="s">
        <v>2</v>
      </c>
      <c r="D17" s="104"/>
      <c r="E17" s="45"/>
      <c r="F17" s="45">
        <v>1702567</v>
      </c>
      <c r="G17" s="45">
        <v>528658</v>
      </c>
      <c r="H17" s="45">
        <v>964456</v>
      </c>
      <c r="I17" s="46">
        <v>535534</v>
      </c>
      <c r="J17" s="49">
        <f>SUM(D17:I17)</f>
        <v>3731215</v>
      </c>
      <c r="K17" s="48">
        <v>90449</v>
      </c>
      <c r="L17" s="51">
        <v>89937</v>
      </c>
      <c r="M17" s="51"/>
      <c r="N17" s="51">
        <v>1055858</v>
      </c>
      <c r="O17" s="51"/>
      <c r="P17" s="48"/>
      <c r="Q17" s="26">
        <f>SUM(K17:P17)</f>
        <v>1236244</v>
      </c>
      <c r="R17" s="22">
        <f>J17+Q17</f>
        <v>4967459</v>
      </c>
      <c r="S17" s="5"/>
    </row>
    <row r="18" spans="1:19" s="6" customFormat="1" ht="15" customHeight="1" thickBot="1">
      <c r="A18" s="162"/>
      <c r="B18" s="116" t="s">
        <v>18</v>
      </c>
      <c r="C18" s="116" t="s">
        <v>3</v>
      </c>
      <c r="D18" s="37"/>
      <c r="E18" s="12" t="s">
        <v>54</v>
      </c>
      <c r="F18" s="12">
        <v>64618.453013511455</v>
      </c>
      <c r="G18" s="12">
        <v>63693.73493975904</v>
      </c>
      <c r="H18" s="12">
        <v>65232.059519783565</v>
      </c>
      <c r="I18" s="47">
        <v>72320.59419311277</v>
      </c>
      <c r="J18" s="27">
        <f aca="true" t="shared" si="4" ref="J18:P18">IF(OR(J16=0,J17=0)," ",J17/J16*1000)</f>
        <v>65646.48650550688</v>
      </c>
      <c r="K18" s="47">
        <v>75374.16666666667</v>
      </c>
      <c r="L18" s="12">
        <v>74947.5</v>
      </c>
      <c r="M18" s="12" t="s">
        <v>54</v>
      </c>
      <c r="N18" s="12">
        <v>49125.6688224073</v>
      </c>
      <c r="O18" s="12" t="str">
        <f t="shared" si="4"/>
        <v> </v>
      </c>
      <c r="P18" s="47" t="str">
        <f t="shared" si="4"/>
        <v> </v>
      </c>
      <c r="Q18" s="27">
        <f>IF(OR(Q16=0,Q17=0)," ",Q17/Q16*1000)</f>
        <v>51740.844598836484</v>
      </c>
      <c r="R18" s="23">
        <f>IF(OR(R16=0,R17=0)," ",R17/R16*1000)</f>
        <v>61530.99800572271</v>
      </c>
      <c r="S18" s="7"/>
    </row>
    <row r="19" spans="1:19" s="6" customFormat="1" ht="15" customHeight="1">
      <c r="A19" s="160" t="s">
        <v>38</v>
      </c>
      <c r="B19" s="115" t="s">
        <v>9</v>
      </c>
      <c r="C19" s="115" t="s">
        <v>1</v>
      </c>
      <c r="D19" s="104"/>
      <c r="E19" s="45"/>
      <c r="F19" s="45"/>
      <c r="G19" s="45"/>
      <c r="H19" s="45"/>
      <c r="I19" s="46"/>
      <c r="J19" s="49">
        <f>SUM(D19:I19)</f>
        <v>0</v>
      </c>
      <c r="K19" s="46"/>
      <c r="L19" s="45"/>
      <c r="M19" s="45"/>
      <c r="N19" s="45"/>
      <c r="O19" s="45"/>
      <c r="P19" s="46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1"/>
      <c r="B20" s="115" t="s">
        <v>10</v>
      </c>
      <c r="C20" s="115" t="s">
        <v>2</v>
      </c>
      <c r="D20" s="104"/>
      <c r="E20" s="45"/>
      <c r="F20" s="45"/>
      <c r="G20" s="45"/>
      <c r="H20" s="45"/>
      <c r="I20" s="46"/>
      <c r="J20" s="49">
        <f>SUM(D20:I20)</f>
        <v>0</v>
      </c>
      <c r="K20" s="48"/>
      <c r="L20" s="51"/>
      <c r="M20" s="51"/>
      <c r="N20" s="51"/>
      <c r="O20" s="51"/>
      <c r="P20" s="48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2"/>
      <c r="B21" s="116" t="s">
        <v>18</v>
      </c>
      <c r="C21" s="116" t="s">
        <v>3</v>
      </c>
      <c r="D21" s="157" t="s">
        <v>54</v>
      </c>
      <c r="E21" s="12" t="s">
        <v>54</v>
      </c>
      <c r="F21" s="12" t="s">
        <v>54</v>
      </c>
      <c r="G21" s="12" t="s">
        <v>54</v>
      </c>
      <c r="H21" s="12" t="s">
        <v>54</v>
      </c>
      <c r="I21" s="47" t="s">
        <v>54</v>
      </c>
      <c r="J21" s="27" t="str">
        <f aca="true" t="shared" si="5" ref="J21:P21">IF(OR(J19=0,J20=0)," ",J20/J19*1000)</f>
        <v> </v>
      </c>
      <c r="K21" s="47" t="s">
        <v>54</v>
      </c>
      <c r="L21" s="12" t="s">
        <v>54</v>
      </c>
      <c r="M21" s="12" t="s">
        <v>54</v>
      </c>
      <c r="N21" s="12" t="s">
        <v>54</v>
      </c>
      <c r="O21" s="12" t="str">
        <f t="shared" si="5"/>
        <v> </v>
      </c>
      <c r="P21" s="47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0" t="s">
        <v>21</v>
      </c>
      <c r="B22" s="115" t="s">
        <v>9</v>
      </c>
      <c r="C22" s="115" t="s">
        <v>1</v>
      </c>
      <c r="D22" s="104"/>
      <c r="E22" s="45"/>
      <c r="F22" s="45"/>
      <c r="G22" s="45"/>
      <c r="H22" s="45"/>
      <c r="I22" s="46"/>
      <c r="J22" s="49">
        <f>SUM(D22:I22)</f>
        <v>0</v>
      </c>
      <c r="K22" s="46"/>
      <c r="L22" s="45"/>
      <c r="M22" s="45"/>
      <c r="N22" s="45"/>
      <c r="O22" s="45"/>
      <c r="P22" s="46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1"/>
      <c r="B23" s="115" t="s">
        <v>10</v>
      </c>
      <c r="C23" s="115" t="s">
        <v>2</v>
      </c>
      <c r="D23" s="104"/>
      <c r="E23" s="45"/>
      <c r="F23" s="45"/>
      <c r="G23" s="45"/>
      <c r="H23" s="45"/>
      <c r="I23" s="46"/>
      <c r="J23" s="49">
        <f>SUM(D23:I23)</f>
        <v>0</v>
      </c>
      <c r="K23" s="48"/>
      <c r="L23" s="51"/>
      <c r="M23" s="51"/>
      <c r="N23" s="51"/>
      <c r="O23" s="51"/>
      <c r="P23" s="48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2"/>
      <c r="B24" s="116" t="s">
        <v>18</v>
      </c>
      <c r="C24" s="116" t="s">
        <v>3</v>
      </c>
      <c r="D24" s="157" t="s">
        <v>54</v>
      </c>
      <c r="E24" s="12" t="s">
        <v>54</v>
      </c>
      <c r="F24" s="12" t="s">
        <v>54</v>
      </c>
      <c r="G24" s="12" t="s">
        <v>54</v>
      </c>
      <c r="H24" s="12" t="s">
        <v>54</v>
      </c>
      <c r="I24" s="47" t="s">
        <v>54</v>
      </c>
      <c r="J24" s="27" t="str">
        <f aca="true" t="shared" si="6" ref="J24:P24">IF(OR(J22=0,J23=0)," ",J23/J22*1000)</f>
        <v> </v>
      </c>
      <c r="K24" s="47" t="s">
        <v>54</v>
      </c>
      <c r="L24" s="12" t="s">
        <v>54</v>
      </c>
      <c r="M24" s="12" t="s">
        <v>54</v>
      </c>
      <c r="N24" s="12" t="s">
        <v>54</v>
      </c>
      <c r="O24" s="12" t="str">
        <f t="shared" si="6"/>
        <v> </v>
      </c>
      <c r="P24" s="47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0" t="s">
        <v>46</v>
      </c>
      <c r="B25" s="115" t="s">
        <v>9</v>
      </c>
      <c r="C25" s="115" t="s">
        <v>1</v>
      </c>
      <c r="D25" s="104"/>
      <c r="E25" s="45"/>
      <c r="F25" s="45"/>
      <c r="G25" s="45"/>
      <c r="H25" s="45"/>
      <c r="I25" s="46"/>
      <c r="J25" s="49">
        <f>SUM(D25:I25)</f>
        <v>0</v>
      </c>
      <c r="K25" s="46"/>
      <c r="L25" s="45"/>
      <c r="M25" s="45"/>
      <c r="N25" s="45"/>
      <c r="O25" s="45"/>
      <c r="P25" s="46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1"/>
      <c r="B26" s="115" t="s">
        <v>10</v>
      </c>
      <c r="C26" s="115" t="s">
        <v>2</v>
      </c>
      <c r="D26" s="104"/>
      <c r="E26" s="45"/>
      <c r="F26" s="45"/>
      <c r="G26" s="45"/>
      <c r="H26" s="45"/>
      <c r="I26" s="46"/>
      <c r="J26" s="49">
        <f>SUM(D26:I26)</f>
        <v>0</v>
      </c>
      <c r="K26" s="48"/>
      <c r="L26" s="51"/>
      <c r="M26" s="51"/>
      <c r="N26" s="51"/>
      <c r="O26" s="51"/>
      <c r="P26" s="48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2"/>
      <c r="B27" s="116" t="s">
        <v>18</v>
      </c>
      <c r="C27" s="116" t="s">
        <v>3</v>
      </c>
      <c r="D27" s="157" t="s">
        <v>54</v>
      </c>
      <c r="E27" s="12" t="s">
        <v>54</v>
      </c>
      <c r="F27" s="12" t="s">
        <v>54</v>
      </c>
      <c r="G27" s="12" t="s">
        <v>54</v>
      </c>
      <c r="H27" s="12" t="s">
        <v>54</v>
      </c>
      <c r="I27" s="47" t="s">
        <v>54</v>
      </c>
      <c r="J27" s="27" t="str">
        <f aca="true" t="shared" si="7" ref="J27:P27">IF(OR(J25=0,J26=0)," ",J26/J25*1000)</f>
        <v> </v>
      </c>
      <c r="K27" s="47" t="s">
        <v>54</v>
      </c>
      <c r="L27" s="12" t="s">
        <v>54</v>
      </c>
      <c r="M27" s="12" t="s">
        <v>54</v>
      </c>
      <c r="N27" s="12" t="s">
        <v>54</v>
      </c>
      <c r="O27" s="12" t="str">
        <f t="shared" si="7"/>
        <v> </v>
      </c>
      <c r="P27" s="47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0" t="s">
        <v>49</v>
      </c>
      <c r="B28" s="115" t="s">
        <v>9</v>
      </c>
      <c r="C28" s="115" t="s">
        <v>1</v>
      </c>
      <c r="D28" s="104"/>
      <c r="E28" s="45"/>
      <c r="F28" s="45"/>
      <c r="G28" s="45"/>
      <c r="H28" s="45"/>
      <c r="I28" s="46"/>
      <c r="J28" s="49">
        <f>SUM(D28:I28)</f>
        <v>0</v>
      </c>
      <c r="K28" s="46"/>
      <c r="L28" s="45"/>
      <c r="M28" s="45"/>
      <c r="N28" s="45"/>
      <c r="O28" s="45"/>
      <c r="P28" s="46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1"/>
      <c r="B29" s="115" t="s">
        <v>10</v>
      </c>
      <c r="C29" s="115" t="s">
        <v>2</v>
      </c>
      <c r="D29" s="104"/>
      <c r="E29" s="45"/>
      <c r="F29" s="45"/>
      <c r="G29" s="45"/>
      <c r="H29" s="45"/>
      <c r="I29" s="46"/>
      <c r="J29" s="49">
        <f>SUM(D29:I29)</f>
        <v>0</v>
      </c>
      <c r="K29" s="48"/>
      <c r="L29" s="51"/>
      <c r="M29" s="51"/>
      <c r="N29" s="51"/>
      <c r="O29" s="51"/>
      <c r="P29" s="48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2"/>
      <c r="B30" s="116" t="s">
        <v>18</v>
      </c>
      <c r="C30" s="116" t="s">
        <v>3</v>
      </c>
      <c r="D30" s="157" t="s">
        <v>54</v>
      </c>
      <c r="E30" s="12" t="s">
        <v>54</v>
      </c>
      <c r="F30" s="12" t="s">
        <v>54</v>
      </c>
      <c r="G30" s="12" t="s">
        <v>54</v>
      </c>
      <c r="H30" s="12" t="s">
        <v>54</v>
      </c>
      <c r="I30" s="47" t="s">
        <v>54</v>
      </c>
      <c r="J30" s="27" t="str">
        <f aca="true" t="shared" si="8" ref="J30:P30">IF(OR(J28=0,J29=0)," ",J29/J28*1000)</f>
        <v> </v>
      </c>
      <c r="K30" s="47" t="s">
        <v>54</v>
      </c>
      <c r="L30" s="12" t="s">
        <v>54</v>
      </c>
      <c r="M30" s="12" t="s">
        <v>54</v>
      </c>
      <c r="N30" s="12" t="s">
        <v>54</v>
      </c>
      <c r="O30" s="12" t="str">
        <f t="shared" si="8"/>
        <v> </v>
      </c>
      <c r="P30" s="47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0" t="s">
        <v>48</v>
      </c>
      <c r="B31" s="115" t="s">
        <v>9</v>
      </c>
      <c r="C31" s="115" t="s">
        <v>1</v>
      </c>
      <c r="D31" s="104">
        <v>11138</v>
      </c>
      <c r="E31" s="45"/>
      <c r="F31" s="45"/>
      <c r="G31" s="45"/>
      <c r="H31" s="45">
        <v>13288</v>
      </c>
      <c r="I31" s="46"/>
      <c r="J31" s="49">
        <f>SUM(D31:I31)</f>
        <v>24426</v>
      </c>
      <c r="K31" s="46"/>
      <c r="L31" s="45">
        <v>12081</v>
      </c>
      <c r="M31" s="45">
        <v>11549</v>
      </c>
      <c r="N31" s="45"/>
      <c r="O31" s="45"/>
      <c r="P31" s="46"/>
      <c r="Q31" s="26">
        <f>SUM(K31:P31)</f>
        <v>23630</v>
      </c>
      <c r="R31" s="22">
        <f>J31+Q31</f>
        <v>48056</v>
      </c>
      <c r="S31" s="5"/>
    </row>
    <row r="32" spans="1:19" s="6" customFormat="1" ht="15" customHeight="1">
      <c r="A32" s="161"/>
      <c r="B32" s="115" t="s">
        <v>10</v>
      </c>
      <c r="C32" s="115" t="s">
        <v>2</v>
      </c>
      <c r="D32" s="104">
        <v>598153</v>
      </c>
      <c r="E32" s="45"/>
      <c r="F32" s="45"/>
      <c r="G32" s="45"/>
      <c r="H32" s="45">
        <v>896156</v>
      </c>
      <c r="I32" s="46"/>
      <c r="J32" s="49">
        <f>SUM(D32:I32)</f>
        <v>1494309</v>
      </c>
      <c r="K32" s="48"/>
      <c r="L32" s="51">
        <v>933213</v>
      </c>
      <c r="M32" s="51">
        <v>616220</v>
      </c>
      <c r="N32" s="51"/>
      <c r="O32" s="51"/>
      <c r="P32" s="48"/>
      <c r="Q32" s="28">
        <f>SUM(K32:P32)</f>
        <v>1549433</v>
      </c>
      <c r="R32" s="24">
        <f>J32+Q32</f>
        <v>3043742</v>
      </c>
      <c r="S32" s="5"/>
    </row>
    <row r="33" spans="1:19" s="6" customFormat="1" ht="15" customHeight="1" thickBot="1">
      <c r="A33" s="162"/>
      <c r="B33" s="116" t="s">
        <v>18</v>
      </c>
      <c r="C33" s="116" t="s">
        <v>3</v>
      </c>
      <c r="D33" s="157">
        <v>53703.806787574074</v>
      </c>
      <c r="E33" s="12" t="s">
        <v>54</v>
      </c>
      <c r="F33" s="12" t="s">
        <v>54</v>
      </c>
      <c r="G33" s="12" t="s">
        <v>54</v>
      </c>
      <c r="H33" s="12">
        <v>67440.99939795304</v>
      </c>
      <c r="I33" s="47" t="s">
        <v>54</v>
      </c>
      <c r="J33" s="27">
        <f aca="true" t="shared" si="9" ref="J33:P33">IF(OR(J31=0,J32=0)," ",J32/J31*1000)</f>
        <v>61176.98354212724</v>
      </c>
      <c r="K33" s="47" t="s">
        <v>54</v>
      </c>
      <c r="L33" s="12">
        <v>77246.33722373976</v>
      </c>
      <c r="M33" s="12">
        <v>53357.000606113084</v>
      </c>
      <c r="N33" s="12" t="s">
        <v>54</v>
      </c>
      <c r="O33" s="12" t="str">
        <f t="shared" si="9"/>
        <v> </v>
      </c>
      <c r="P33" s="47" t="str">
        <f t="shared" si="9"/>
        <v> </v>
      </c>
      <c r="Q33" s="27">
        <f>IF(OR(Q31=0,Q32=0)," ",Q32/Q31*1000)</f>
        <v>65570.58823529413</v>
      </c>
      <c r="R33" s="23">
        <f>IF(OR(R31=0,R32=0)," ",R32/R31*1000)</f>
        <v>63337.398035625105</v>
      </c>
      <c r="S33" s="10"/>
    </row>
    <row r="34" spans="1:19" s="6" customFormat="1" ht="15" customHeight="1">
      <c r="A34" s="160" t="s">
        <v>50</v>
      </c>
      <c r="B34" s="115" t="s">
        <v>9</v>
      </c>
      <c r="C34" s="115" t="s">
        <v>1</v>
      </c>
      <c r="D34" s="104"/>
      <c r="E34" s="45"/>
      <c r="F34" s="45"/>
      <c r="G34" s="45"/>
      <c r="H34" s="45"/>
      <c r="I34" s="46"/>
      <c r="J34" s="49">
        <f>SUM(D34:I34)</f>
        <v>0</v>
      </c>
      <c r="K34" s="46"/>
      <c r="L34" s="45"/>
      <c r="M34" s="45"/>
      <c r="N34" s="45"/>
      <c r="O34" s="45"/>
      <c r="P34" s="46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1"/>
      <c r="B35" s="115" t="s">
        <v>10</v>
      </c>
      <c r="C35" s="115" t="s">
        <v>2</v>
      </c>
      <c r="D35" s="104"/>
      <c r="E35" s="45"/>
      <c r="F35" s="45"/>
      <c r="G35" s="45"/>
      <c r="H35" s="45"/>
      <c r="I35" s="46"/>
      <c r="J35" s="49">
        <f>SUM(D35:I35)</f>
        <v>0</v>
      </c>
      <c r="K35" s="48"/>
      <c r="L35" s="51"/>
      <c r="M35" s="51"/>
      <c r="N35" s="51"/>
      <c r="O35" s="51"/>
      <c r="P35" s="48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2"/>
      <c r="B36" s="116" t="s">
        <v>18</v>
      </c>
      <c r="C36" s="116" t="s">
        <v>3</v>
      </c>
      <c r="D36" s="157" t="s">
        <v>54</v>
      </c>
      <c r="E36" s="12" t="s">
        <v>54</v>
      </c>
      <c r="F36" s="12" t="s">
        <v>54</v>
      </c>
      <c r="G36" s="12" t="s">
        <v>54</v>
      </c>
      <c r="H36" s="12" t="s">
        <v>54</v>
      </c>
      <c r="I36" s="47" t="s">
        <v>54</v>
      </c>
      <c r="J36" s="27" t="str">
        <f aca="true" t="shared" si="10" ref="J36:P36">IF(OR(J34=0,J35=0)," ",J35/J34*1000)</f>
        <v> </v>
      </c>
      <c r="K36" s="47" t="s">
        <v>54</v>
      </c>
      <c r="L36" s="12" t="s">
        <v>54</v>
      </c>
      <c r="M36" s="12" t="s">
        <v>54</v>
      </c>
      <c r="N36" s="12" t="s">
        <v>54</v>
      </c>
      <c r="O36" s="12" t="str">
        <f t="shared" si="10"/>
        <v> </v>
      </c>
      <c r="P36" s="47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0" t="s">
        <v>51</v>
      </c>
      <c r="B37" s="117" t="s">
        <v>9</v>
      </c>
      <c r="C37" s="117" t="s">
        <v>1</v>
      </c>
      <c r="D37" s="104"/>
      <c r="E37" s="45"/>
      <c r="F37" s="45"/>
      <c r="G37" s="45"/>
      <c r="H37" s="45"/>
      <c r="I37" s="46"/>
      <c r="J37" s="49">
        <f>SUM(D37:I37)</f>
        <v>0</v>
      </c>
      <c r="K37" s="46"/>
      <c r="L37" s="45"/>
      <c r="M37" s="45"/>
      <c r="N37" s="45"/>
      <c r="O37" s="45"/>
      <c r="P37" s="46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1"/>
      <c r="B38" s="115" t="s">
        <v>10</v>
      </c>
      <c r="C38" s="115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48"/>
      <c r="L38" s="51"/>
      <c r="M38" s="51"/>
      <c r="N38" s="51"/>
      <c r="O38" s="51"/>
      <c r="P38" s="48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2"/>
      <c r="B39" s="116" t="s">
        <v>18</v>
      </c>
      <c r="C39" s="116" t="s">
        <v>3</v>
      </c>
      <c r="D39" s="157" t="s">
        <v>54</v>
      </c>
      <c r="E39" s="12" t="s">
        <v>54</v>
      </c>
      <c r="F39" s="12" t="s">
        <v>54</v>
      </c>
      <c r="G39" s="12" t="s">
        <v>54</v>
      </c>
      <c r="H39" s="12" t="s">
        <v>54</v>
      </c>
      <c r="I39" s="47" t="s">
        <v>54</v>
      </c>
      <c r="J39" s="27" t="str">
        <f aca="true" t="shared" si="11" ref="J39:P39">IF(OR(J37=0,J38=0)," ",J38/J37*1000)</f>
        <v> </v>
      </c>
      <c r="K39" s="47" t="s">
        <v>54</v>
      </c>
      <c r="L39" s="12" t="s">
        <v>54</v>
      </c>
      <c r="M39" s="12" t="s">
        <v>54</v>
      </c>
      <c r="N39" s="12" t="s">
        <v>54</v>
      </c>
      <c r="O39" s="12" t="str">
        <f t="shared" si="11"/>
        <v> </v>
      </c>
      <c r="P39" s="47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0" t="s">
        <v>11</v>
      </c>
      <c r="B40" s="117" t="s">
        <v>9</v>
      </c>
      <c r="C40" s="117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46"/>
      <c r="L40" s="45"/>
      <c r="M40" s="45"/>
      <c r="N40" s="45"/>
      <c r="O40" s="45"/>
      <c r="P40" s="46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1"/>
      <c r="B41" s="115" t="s">
        <v>10</v>
      </c>
      <c r="C41" s="115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48"/>
      <c r="L41" s="51"/>
      <c r="M41" s="51"/>
      <c r="N41" s="51"/>
      <c r="O41" s="51"/>
      <c r="P41" s="48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2"/>
      <c r="B42" s="116" t="s">
        <v>18</v>
      </c>
      <c r="C42" s="116" t="s">
        <v>3</v>
      </c>
      <c r="D42" s="157" t="s">
        <v>54</v>
      </c>
      <c r="E42" s="12" t="s">
        <v>54</v>
      </c>
      <c r="F42" s="12" t="s">
        <v>54</v>
      </c>
      <c r="G42" s="12" t="s">
        <v>54</v>
      </c>
      <c r="H42" s="12" t="s">
        <v>54</v>
      </c>
      <c r="I42" s="47" t="s">
        <v>54</v>
      </c>
      <c r="J42" s="27" t="str">
        <f aca="true" t="shared" si="12" ref="J42:P42">IF(OR(J40=0,J41=0)," ",J41/J40*1000)</f>
        <v> </v>
      </c>
      <c r="K42" s="47" t="s">
        <v>54</v>
      </c>
      <c r="L42" s="12" t="s">
        <v>54</v>
      </c>
      <c r="M42" s="12" t="s">
        <v>54</v>
      </c>
      <c r="N42" s="12" t="s">
        <v>54</v>
      </c>
      <c r="O42" s="12" t="str">
        <f t="shared" si="12"/>
        <v> </v>
      </c>
      <c r="P42" s="47" t="str">
        <f t="shared" si="12"/>
        <v> 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0" t="s">
        <v>47</v>
      </c>
      <c r="B43" s="117" t="s">
        <v>9</v>
      </c>
      <c r="C43" s="117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46"/>
      <c r="L43" s="45"/>
      <c r="M43" s="45"/>
      <c r="N43" s="45"/>
      <c r="O43" s="45"/>
      <c r="P43" s="46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1"/>
      <c r="B44" s="115" t="s">
        <v>10</v>
      </c>
      <c r="C44" s="115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48"/>
      <c r="L44" s="51"/>
      <c r="M44" s="51"/>
      <c r="N44" s="51"/>
      <c r="O44" s="51"/>
      <c r="P44" s="48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2"/>
      <c r="B45" s="116" t="s">
        <v>18</v>
      </c>
      <c r="C45" s="116" t="s">
        <v>3</v>
      </c>
      <c r="D45" s="157" t="s">
        <v>54</v>
      </c>
      <c r="E45" s="12" t="s">
        <v>54</v>
      </c>
      <c r="F45" s="12" t="s">
        <v>54</v>
      </c>
      <c r="G45" s="12" t="s">
        <v>54</v>
      </c>
      <c r="H45" s="12" t="s">
        <v>54</v>
      </c>
      <c r="I45" s="47" t="s">
        <v>54</v>
      </c>
      <c r="J45" s="27" t="str">
        <f aca="true" t="shared" si="13" ref="J45:P45">IF(OR(J43=0,J44=0)," ",J44/J43*1000)</f>
        <v> </v>
      </c>
      <c r="K45" s="47" t="s">
        <v>54</v>
      </c>
      <c r="L45" s="12" t="s">
        <v>54</v>
      </c>
      <c r="M45" s="12" t="s">
        <v>54</v>
      </c>
      <c r="N45" s="12" t="s">
        <v>54</v>
      </c>
      <c r="O45" s="12" t="str">
        <f t="shared" si="13"/>
        <v> </v>
      </c>
      <c r="P45" s="47" t="str">
        <f t="shared" si="13"/>
        <v> 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0" t="s">
        <v>12</v>
      </c>
      <c r="B46" s="115" t="s">
        <v>9</v>
      </c>
      <c r="C46" s="115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46"/>
      <c r="L46" s="45"/>
      <c r="M46" s="45"/>
      <c r="N46" s="45"/>
      <c r="O46" s="45"/>
      <c r="P46" s="46"/>
      <c r="Q46" s="29">
        <f>SUM(K46:P46)</f>
        <v>0</v>
      </c>
      <c r="R46" s="25">
        <f>J46+Q46</f>
        <v>0</v>
      </c>
      <c r="S46" s="5"/>
    </row>
    <row r="47" spans="1:18" ht="15" customHeight="1">
      <c r="A47" s="161"/>
      <c r="B47" s="115" t="s">
        <v>10</v>
      </c>
      <c r="C47" s="115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48"/>
      <c r="L47" s="51"/>
      <c r="M47" s="51"/>
      <c r="N47" s="51"/>
      <c r="O47" s="51"/>
      <c r="P47" s="48"/>
      <c r="Q47" s="28">
        <f>SUM(K47:P47)</f>
        <v>0</v>
      </c>
      <c r="R47" s="24">
        <f>J47+Q47</f>
        <v>0</v>
      </c>
    </row>
    <row r="48" spans="1:18" ht="15" customHeight="1" thickBot="1">
      <c r="A48" s="162"/>
      <c r="B48" s="116" t="s">
        <v>18</v>
      </c>
      <c r="C48" s="116" t="s">
        <v>3</v>
      </c>
      <c r="D48" s="157" t="s">
        <v>54</v>
      </c>
      <c r="E48" s="12" t="s">
        <v>54</v>
      </c>
      <c r="F48" s="12" t="s">
        <v>54</v>
      </c>
      <c r="G48" s="12" t="s">
        <v>54</v>
      </c>
      <c r="H48" s="12" t="s">
        <v>54</v>
      </c>
      <c r="I48" s="47" t="s">
        <v>54</v>
      </c>
      <c r="J48" s="27" t="str">
        <f>IF(OR(J46=0,J47=0)," ",J47/J46*1000)</f>
        <v> </v>
      </c>
      <c r="K48" s="47" t="s">
        <v>54</v>
      </c>
      <c r="L48" s="12" t="s">
        <v>54</v>
      </c>
      <c r="M48" s="12" t="s">
        <v>54</v>
      </c>
      <c r="N48" s="12" t="s">
        <v>54</v>
      </c>
      <c r="O48" s="12" t="str">
        <f>IF(OR(O46=0,O47=0)," ",O47/O46*1000)</f>
        <v> </v>
      </c>
      <c r="P48" s="47" t="str">
        <f>IF(OR(P46=0,P47=0)," ",P47/P46*1000)</f>
        <v> 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4" t="s">
        <v>4</v>
      </c>
      <c r="B49" s="115" t="s">
        <v>9</v>
      </c>
      <c r="C49" s="115" t="s">
        <v>1</v>
      </c>
      <c r="D49" s="54">
        <f>D4+D7+D10+D13+D16+D19+D22+D25+D28+D31+D34+D37+D40+D46+D43</f>
        <v>43509</v>
      </c>
      <c r="E49" s="54">
        <f aca="true" t="shared" si="14" ref="E49:I50">E4+E7+E10+E13+E16+E19+E22+E25+E28+E31+E34+E37+E40+E46+E43</f>
        <v>38065</v>
      </c>
      <c r="F49" s="54">
        <f t="shared" si="14"/>
        <v>41678</v>
      </c>
      <c r="G49" s="54">
        <f t="shared" si="14"/>
        <v>35850</v>
      </c>
      <c r="H49" s="54">
        <f t="shared" si="14"/>
        <v>35671</v>
      </c>
      <c r="I49" s="56">
        <f t="shared" si="14"/>
        <v>48952</v>
      </c>
      <c r="J49" s="105">
        <f>SUM(D49:I49)</f>
        <v>243725</v>
      </c>
      <c r="K49" s="54">
        <f>K4+K7+K10+K13+K16+K19+K22+K25+K28+K31+K34+K37+K40+K46+K43</f>
        <v>12198</v>
      </c>
      <c r="L49" s="54">
        <f>L4+L7+L10+L13+L16+L19+L22+L25+L28+L31+L34+L37+L40+L46+L43</f>
        <v>41924</v>
      </c>
      <c r="M49" s="14">
        <f aca="true" t="shared" si="15" ref="M49:P50">M4+M7+M10+M13+M16+M19+M22+M25+M28+M31+M34+M37+M40+M46+M43</f>
        <v>60408</v>
      </c>
      <c r="N49" s="14">
        <f t="shared" si="15"/>
        <v>28389</v>
      </c>
      <c r="O49" s="54">
        <f t="shared" si="15"/>
        <v>0</v>
      </c>
      <c r="P49" s="56">
        <f t="shared" si="15"/>
        <v>0</v>
      </c>
      <c r="Q49" s="29">
        <f>SUM(K49:P49)</f>
        <v>142919</v>
      </c>
      <c r="R49" s="25">
        <f>J49+Q49</f>
        <v>386644</v>
      </c>
    </row>
    <row r="50" spans="1:18" ht="15" customHeight="1">
      <c r="A50" s="164"/>
      <c r="B50" s="115" t="s">
        <v>10</v>
      </c>
      <c r="C50" s="115" t="s">
        <v>2</v>
      </c>
      <c r="D50" s="55">
        <f>D5+D8+D11+D14+D17+D20+D23+D26+D29+D32+D35+D38+D41+D47+D44</f>
        <v>2348366</v>
      </c>
      <c r="E50" s="55">
        <f t="shared" si="14"/>
        <v>2171123</v>
      </c>
      <c r="F50" s="54">
        <f t="shared" si="14"/>
        <v>2723949</v>
      </c>
      <c r="G50" s="54">
        <f t="shared" si="14"/>
        <v>2354252</v>
      </c>
      <c r="H50" s="54">
        <f t="shared" si="14"/>
        <v>2394161</v>
      </c>
      <c r="I50" s="56">
        <f t="shared" si="14"/>
        <v>3418846</v>
      </c>
      <c r="J50" s="105">
        <f>SUM(D50:I50)</f>
        <v>15410697</v>
      </c>
      <c r="K50" s="54">
        <f>K5+K8+K11+K14+K17+K20+K23+K26+K29+K32+K35+K38+K41+K47+K44</f>
        <v>914847</v>
      </c>
      <c r="L50" s="57">
        <f>L5+L8+L11+L14+L17+L20+L23+L26+L29+L32+L35+L38+L41+L47+L44</f>
        <v>3104786</v>
      </c>
      <c r="M50" s="13">
        <f t="shared" si="15"/>
        <v>3213192</v>
      </c>
      <c r="N50" s="13">
        <f t="shared" si="15"/>
        <v>1379864</v>
      </c>
      <c r="O50" s="57">
        <f t="shared" si="15"/>
        <v>0</v>
      </c>
      <c r="P50" s="58">
        <f t="shared" si="15"/>
        <v>0</v>
      </c>
      <c r="Q50" s="28">
        <f>SUM(K50:P50)</f>
        <v>8612689</v>
      </c>
      <c r="R50" s="24">
        <f>J50+Q50</f>
        <v>24023386</v>
      </c>
    </row>
    <row r="51" spans="1:18" ht="15" customHeight="1" thickBot="1">
      <c r="A51" s="165"/>
      <c r="B51" s="116" t="s">
        <v>18</v>
      </c>
      <c r="C51" s="116" t="s">
        <v>3</v>
      </c>
      <c r="D51" s="12">
        <f>IF(OR(D49=0,D50=0)," ",D50/D49*1000)</f>
        <v>53974.25819945299</v>
      </c>
      <c r="E51" s="12">
        <f aca="true" t="shared" si="16" ref="E51:L51">IF(OR(E49=0,E50=0)," ",E50/E49*1000)</f>
        <v>57037.25206882963</v>
      </c>
      <c r="F51" s="12">
        <f t="shared" si="16"/>
        <v>65356.99889630021</v>
      </c>
      <c r="G51" s="12">
        <f t="shared" si="16"/>
        <v>65669.51185495118</v>
      </c>
      <c r="H51" s="12">
        <f t="shared" si="16"/>
        <v>67117.85484006615</v>
      </c>
      <c r="I51" s="47">
        <f t="shared" si="16"/>
        <v>69840.78280764831</v>
      </c>
      <c r="J51" s="27">
        <f t="shared" si="16"/>
        <v>63229.85742127398</v>
      </c>
      <c r="K51" s="12">
        <f>IF(OR(K49=0,K50=0)," ",K50/K49*1000)</f>
        <v>74999.7540580423</v>
      </c>
      <c r="L51" s="12">
        <f t="shared" si="16"/>
        <v>74057.48497280794</v>
      </c>
      <c r="M51" s="12">
        <f aca="true" t="shared" si="17" ref="M51:R51">IF(OR(M49=0,M50=0)," ",M50/M49*1000)</f>
        <v>53191.497814858965</v>
      </c>
      <c r="N51" s="12">
        <f t="shared" si="17"/>
        <v>48605.58667089366</v>
      </c>
      <c r="O51" s="12" t="str">
        <f t="shared" si="17"/>
        <v> </v>
      </c>
      <c r="P51" s="47" t="str">
        <f t="shared" si="17"/>
        <v> </v>
      </c>
      <c r="Q51" s="27">
        <f t="shared" si="17"/>
        <v>60262.729238239845</v>
      </c>
      <c r="R51" s="23">
        <f t="shared" si="17"/>
        <v>62133.088836242125</v>
      </c>
    </row>
    <row r="52" spans="1:18" ht="15" customHeight="1" thickBot="1">
      <c r="A52" s="167" t="s">
        <v>13</v>
      </c>
      <c r="B52" s="168"/>
      <c r="C52" s="169"/>
      <c r="D52" s="32">
        <f>'総合計'!D52</f>
        <v>106.24</v>
      </c>
      <c r="E52" s="32">
        <f>'総合計'!E52</f>
        <v>109.1</v>
      </c>
      <c r="F52" s="32">
        <f>'総合計'!F52</f>
        <v>109.81</v>
      </c>
      <c r="G52" s="32">
        <f>'総合計'!G52</f>
        <v>110.75</v>
      </c>
      <c r="H52" s="32">
        <f>'総合計'!H52</f>
        <v>111.33</v>
      </c>
      <c r="I52" s="33">
        <f>'総合計'!I52</f>
        <v>111.13</v>
      </c>
      <c r="J52" s="34">
        <f>'総合計'!J52</f>
        <v>109.5802844397181</v>
      </c>
      <c r="K52" s="35">
        <f>'総合計'!K52</f>
        <v>112.9</v>
      </c>
      <c r="L52" s="32">
        <f>'総合計'!L52</f>
        <v>113</v>
      </c>
      <c r="M52" s="32">
        <f>'総合計'!M52</f>
        <v>113.14</v>
      </c>
      <c r="N52" s="32">
        <f>'総合計'!N52</f>
        <v>109.35</v>
      </c>
      <c r="O52" s="32">
        <f>'総合計'!O52</f>
        <v>0</v>
      </c>
      <c r="P52" s="33">
        <f>'総合計'!P52</f>
        <v>0</v>
      </c>
      <c r="Q52" s="34">
        <f>'総合計'!Q52</f>
        <v>111.976061962245</v>
      </c>
      <c r="R52" s="36">
        <f>'総合計'!R52</f>
        <v>110.61239895276202</v>
      </c>
    </row>
    <row r="53" spans="1:11" ht="14.25">
      <c r="A53" s="114" t="str">
        <f>'総合計'!A62</f>
        <v>※4～12月は確定値。1月は速報値。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日協・供給 鈴木</cp:lastModifiedBy>
  <cp:lastPrinted>2019-03-19T06:21:39Z</cp:lastPrinted>
  <dcterms:created xsi:type="dcterms:W3CDTF">1998-08-05T13:54:29Z</dcterms:created>
  <dcterms:modified xsi:type="dcterms:W3CDTF">2019-03-19T06:22:03Z</dcterms:modified>
  <cp:category/>
  <cp:version/>
  <cp:contentType/>
  <cp:contentStatus/>
</cp:coreProperties>
</file>