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155" tabRatio="615" activeTab="1"/>
  </bookViews>
  <sheets>
    <sheet name="価格推移" sheetId="1" r:id="rId1"/>
    <sheet name="価格ﾌﾛｰ" sheetId="2" r:id="rId2"/>
  </sheets>
  <definedNames>
    <definedName name="__123Graph_A" hidden="1">'価格ﾌﾛｰ'!$B$53:$B$112</definedName>
    <definedName name="__123Graph_B" hidden="1">'価格ﾌﾛｰ'!$C$53:$C$112</definedName>
    <definedName name="__123Graph_C" hidden="1">'価格ﾌﾛｰ'!$D$53:$D$112</definedName>
    <definedName name="__123Graph_D" hidden="1">'価格ﾌﾛｰ'!$E$53:$E$112</definedName>
    <definedName name="__123Graph_E" hidden="1">'価格ﾌﾛｰ'!$G$53:$G$112</definedName>
    <definedName name="__123Graph_F" hidden="1">'価格ﾌﾛｰ'!$H$53:$H$112</definedName>
    <definedName name="__123Graph_X" hidden="1">'価格ﾌﾛｰ'!$A$53:$A$112</definedName>
    <definedName name="_Regression_Int" localSheetId="1" hidden="1">1</definedName>
    <definedName name="_xlnm.Print_Area" localSheetId="1">'価格ﾌﾛｰ'!$A$1:$Z$47</definedName>
    <definedName name="Print_Area_MI" localSheetId="1">'価格ﾌﾛｰ'!$A$1:$Z$45</definedName>
    <definedName name="更改">'価格ﾌﾛｰ'!$A$101</definedName>
  </definedNames>
  <calcPr fullCalcOnLoad="1"/>
</workbook>
</file>

<file path=xl/sharedStrings.xml><?xml version="1.0" encoding="utf-8"?>
<sst xmlns="http://schemas.openxmlformats.org/spreadsheetml/2006/main" count="109" uniqueCount="73">
  <si>
    <t>p</t>
  </si>
  <si>
    <t>b</t>
  </si>
  <si>
    <t>一般用</t>
  </si>
  <si>
    <t>原料用</t>
  </si>
  <si>
    <t>単位</t>
  </si>
  <si>
    <t>$/t</t>
  </si>
  <si>
    <t>FOB</t>
  </si>
  <si>
    <t>CIF</t>
  </si>
  <si>
    <t>卸売価格p</t>
  </si>
  <si>
    <t>卸売価格b</t>
  </si>
  <si>
    <t>家庭用</t>
  </si>
  <si>
    <t>自動車用</t>
  </si>
  <si>
    <t>為替レート</t>
  </si>
  <si>
    <t>サウジ→→→輸入業者</t>
  </si>
  <si>
    <t>産ガス国→→→輸入業者</t>
  </si>
  <si>
    <t>卸売業者→→→小売業者</t>
  </si>
  <si>
    <t>家庭用</t>
  </si>
  <si>
    <t>卸売価格</t>
  </si>
  <si>
    <t>小売価格</t>
  </si>
  <si>
    <r>
      <t>自動車用</t>
    </r>
    <r>
      <rPr>
        <sz val="14"/>
        <rFont val="Arial"/>
        <family val="2"/>
      </rPr>
      <t xml:space="preserve"> </t>
    </r>
    <r>
      <rPr>
        <sz val="14"/>
        <rFont val="ＭＳ ゴシック"/>
        <family val="3"/>
      </rPr>
      <t>（東京のタクシー）</t>
    </r>
  </si>
  <si>
    <t>計</t>
  </si>
  <si>
    <r>
      <t>円</t>
    </r>
    <r>
      <rPr>
        <sz val="12"/>
        <rFont val="Arial"/>
        <family val="2"/>
      </rPr>
      <t>/t</t>
    </r>
  </si>
  <si>
    <r>
      <t>円</t>
    </r>
    <r>
      <rPr>
        <sz val="12"/>
        <rFont val="Arial"/>
        <family val="2"/>
      </rPr>
      <t>/Kg</t>
    </r>
  </si>
  <si>
    <r>
      <t>円</t>
    </r>
    <r>
      <rPr>
        <sz val="12"/>
        <rFont val="Arial"/>
        <family val="2"/>
      </rPr>
      <t>/L</t>
    </r>
  </si>
  <si>
    <r>
      <t>円</t>
    </r>
    <r>
      <rPr>
        <sz val="12"/>
        <rFont val="Arial"/>
        <family val="2"/>
      </rPr>
      <t>/$</t>
    </r>
  </si>
  <si>
    <r>
      <t>8</t>
    </r>
    <r>
      <rPr>
        <sz val="14"/>
        <color indexed="12"/>
        <rFont val="ＭＳ Ｐゴシック"/>
        <family val="3"/>
      </rPr>
      <t>月</t>
    </r>
  </si>
  <si>
    <t>小売業者→→→最終消費者</t>
  </si>
  <si>
    <t>FOB</t>
  </si>
  <si>
    <t>CIF</t>
  </si>
  <si>
    <t>p</t>
  </si>
  <si>
    <t>b</t>
  </si>
  <si>
    <t>p or b</t>
  </si>
  <si>
    <r>
      <t>円</t>
    </r>
    <r>
      <rPr>
        <sz val="12"/>
        <rFont val="Arial"/>
        <family val="2"/>
      </rPr>
      <t>/10m3</t>
    </r>
  </si>
  <si>
    <r>
      <t>円</t>
    </r>
    <r>
      <rPr>
        <sz val="12"/>
        <rFont val="Arial"/>
        <family val="2"/>
      </rPr>
      <t>/kg</t>
    </r>
  </si>
  <si>
    <t>9月</t>
  </si>
  <si>
    <t>10月</t>
  </si>
  <si>
    <t>11月</t>
  </si>
  <si>
    <t>12月</t>
  </si>
  <si>
    <t>2月</t>
  </si>
  <si>
    <t>3月</t>
  </si>
  <si>
    <t>4月</t>
  </si>
  <si>
    <t>5月</t>
  </si>
  <si>
    <t>6月</t>
  </si>
  <si>
    <t>7月</t>
  </si>
  <si>
    <t>8月</t>
  </si>
  <si>
    <r>
      <t>9</t>
    </r>
    <r>
      <rPr>
        <sz val="14"/>
        <color indexed="12"/>
        <rFont val="ＭＳ Ｐゴシック"/>
        <family val="3"/>
      </rPr>
      <t>月</t>
    </r>
  </si>
  <si>
    <t>00.1</t>
  </si>
  <si>
    <t>00.4</t>
  </si>
  <si>
    <t>01.1</t>
  </si>
  <si>
    <t>01.4</t>
  </si>
  <si>
    <t>02.1</t>
  </si>
  <si>
    <t>02.4</t>
  </si>
  <si>
    <t>03.1</t>
  </si>
  <si>
    <t>03.4</t>
  </si>
  <si>
    <t>流通段階におけるＬＰガス価格推移</t>
  </si>
  <si>
    <r>
      <t>10</t>
    </r>
    <r>
      <rPr>
        <sz val="14"/>
        <color indexed="12"/>
        <rFont val="ＭＳ Ｐゴシック"/>
        <family val="3"/>
      </rPr>
      <t>月</t>
    </r>
  </si>
  <si>
    <r>
      <t>11</t>
    </r>
    <r>
      <rPr>
        <sz val="14"/>
        <color indexed="12"/>
        <rFont val="ＭＳ Ｐゴシック"/>
        <family val="3"/>
      </rPr>
      <t>月</t>
    </r>
  </si>
  <si>
    <r>
      <t>1998</t>
    </r>
    <r>
      <rPr>
        <sz val="14"/>
        <color indexed="12"/>
        <rFont val="ＭＳ ゴシック"/>
        <family val="3"/>
      </rPr>
      <t>年</t>
    </r>
  </si>
  <si>
    <r>
      <t>1999</t>
    </r>
    <r>
      <rPr>
        <sz val="14"/>
        <color indexed="12"/>
        <rFont val="ＭＳ ゴシック"/>
        <family val="3"/>
      </rPr>
      <t>年</t>
    </r>
  </si>
  <si>
    <r>
      <t>2000</t>
    </r>
    <r>
      <rPr>
        <sz val="14"/>
        <color indexed="12"/>
        <rFont val="ＭＳ ゴシック"/>
        <family val="3"/>
      </rPr>
      <t>年</t>
    </r>
  </si>
  <si>
    <r>
      <t>2001</t>
    </r>
    <r>
      <rPr>
        <sz val="14"/>
        <color indexed="12"/>
        <rFont val="ＭＳ ゴシック"/>
        <family val="3"/>
      </rPr>
      <t>年</t>
    </r>
  </si>
  <si>
    <r>
      <t>2002</t>
    </r>
    <r>
      <rPr>
        <sz val="14"/>
        <color indexed="12"/>
        <rFont val="ＭＳ ゴシック"/>
        <family val="3"/>
      </rPr>
      <t>年</t>
    </r>
  </si>
  <si>
    <r>
      <t>1998</t>
    </r>
    <r>
      <rPr>
        <sz val="14"/>
        <color indexed="12"/>
        <rFont val="ＭＳ ゴシック"/>
        <family val="3"/>
      </rPr>
      <t>年度</t>
    </r>
  </si>
  <si>
    <r>
      <t>1999</t>
    </r>
    <r>
      <rPr>
        <sz val="14"/>
        <color indexed="12"/>
        <rFont val="ＭＳ ゴシック"/>
        <family val="3"/>
      </rPr>
      <t>年度</t>
    </r>
  </si>
  <si>
    <r>
      <t>2000</t>
    </r>
    <r>
      <rPr>
        <sz val="14"/>
        <color indexed="12"/>
        <rFont val="ＭＳ ゴシック"/>
        <family val="3"/>
      </rPr>
      <t>年度</t>
    </r>
  </si>
  <si>
    <r>
      <t>2001</t>
    </r>
    <r>
      <rPr>
        <sz val="14"/>
        <color indexed="12"/>
        <rFont val="ＭＳ ゴシック"/>
        <family val="3"/>
      </rPr>
      <t>年度</t>
    </r>
  </si>
  <si>
    <r>
      <t>2002</t>
    </r>
    <r>
      <rPr>
        <sz val="14"/>
        <color indexed="12"/>
        <rFont val="ＭＳ Ｐゴシック"/>
        <family val="3"/>
      </rPr>
      <t>年度</t>
    </r>
  </si>
  <si>
    <r>
      <t>2003</t>
    </r>
    <r>
      <rPr>
        <sz val="14"/>
        <color indexed="12"/>
        <rFont val="ＭＳ Ｐゴシック"/>
        <family val="3"/>
      </rPr>
      <t>年</t>
    </r>
    <r>
      <rPr>
        <sz val="14"/>
        <color indexed="12"/>
        <rFont val="Arial"/>
        <family val="2"/>
      </rPr>
      <t>1</t>
    </r>
    <r>
      <rPr>
        <sz val="14"/>
        <color indexed="12"/>
        <rFont val="ＭＳ Ｐゴシック"/>
        <family val="3"/>
      </rPr>
      <t>月</t>
    </r>
  </si>
  <si>
    <r>
      <t>12</t>
    </r>
    <r>
      <rPr>
        <sz val="14"/>
        <color indexed="12"/>
        <rFont val="ＭＳ Ｐゴシック"/>
        <family val="3"/>
      </rPr>
      <t>月</t>
    </r>
  </si>
  <si>
    <r>
      <t>2004</t>
    </r>
    <r>
      <rPr>
        <sz val="14"/>
        <color indexed="12"/>
        <rFont val="ＭＳ Ｐゴシック"/>
        <family val="3"/>
      </rPr>
      <t>年</t>
    </r>
    <r>
      <rPr>
        <sz val="14"/>
        <color indexed="12"/>
        <rFont val="Arial"/>
        <family val="2"/>
      </rPr>
      <t>1</t>
    </r>
    <r>
      <rPr>
        <sz val="14"/>
        <color indexed="12"/>
        <rFont val="ＭＳ Ｐゴシック"/>
        <family val="3"/>
      </rPr>
      <t>月</t>
    </r>
  </si>
  <si>
    <r>
      <t>2</t>
    </r>
    <r>
      <rPr>
        <sz val="14"/>
        <color indexed="12"/>
        <rFont val="ＭＳ Ｐゴシック"/>
        <family val="3"/>
      </rPr>
      <t>月</t>
    </r>
  </si>
  <si>
    <t>04.1</t>
  </si>
  <si>
    <r>
      <t>3</t>
    </r>
    <r>
      <rPr>
        <sz val="14"/>
        <color indexed="12"/>
        <rFont val="ＭＳ Ｐゴシック"/>
        <family val="3"/>
      </rPr>
      <t>月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</si>
</sst>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.0"/>
    <numFmt numFmtId="178" formatCode="#,##0.0;\-#,##0.0"/>
    <numFmt numFmtId="179" formatCode="0.0_);[Red]\(0.0\)"/>
    <numFmt numFmtId="180" formatCode="0.00000"/>
    <numFmt numFmtId="181" formatCode="0.000000"/>
    <numFmt numFmtId="182" formatCode="0.0000"/>
    <numFmt numFmtId="183" formatCode="0.000"/>
    <numFmt numFmtId="184" formatCode="#,##0.0;[Red]\-#,##0.0"/>
    <numFmt numFmtId="185" formatCode="yyyy/m/d\ "/>
    <numFmt numFmtId="186" formatCode="yyyy&quot;年&quot;m&quot;月&quot;d&quot;日&quot;;@"/>
    <numFmt numFmtId="187" formatCode="&quot;平&quot;&quot;成&quot;&quot;“&quot;yy&quot;年&quot;m&quot;月&quot;d&quot;日&quot;;@"/>
    <numFmt numFmtId="188" formatCode="&quot;平&quot;&quot;成&quot;&quot;“&quot;yy&quot;年&quot;m&quot;月&quot;d&quot;日&quot;;"/>
    <numFmt numFmtId="189" formatCode="&quot;yy&quot;&quot;年&quot;&quot;m&quot;&quot;月&quot;&quot;d&quot;"/>
    <numFmt numFmtId="190" formatCode="[$-411]ge\.m\.d;@"/>
  </numFmts>
  <fonts count="20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ゴシック"/>
      <family val="3"/>
    </font>
    <font>
      <sz val="14"/>
      <name val="Arial"/>
      <family val="2"/>
    </font>
    <font>
      <sz val="14"/>
      <name val="ＭＳ ゴシック"/>
      <family val="3"/>
    </font>
    <font>
      <sz val="14"/>
      <color indexed="12"/>
      <name val="ＭＳ ゴシック"/>
      <family val="3"/>
    </font>
    <font>
      <sz val="14"/>
      <color indexed="12"/>
      <name val="Arial"/>
      <family val="2"/>
    </font>
    <font>
      <sz val="12"/>
      <color indexed="12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2"/>
      <name val="Arial"/>
      <family val="2"/>
    </font>
    <font>
      <sz val="20"/>
      <name val="ＭＳ ゴシック"/>
      <family val="3"/>
    </font>
    <font>
      <sz val="14"/>
      <color indexed="12"/>
      <name val="ＭＳ Ｐゴシック"/>
      <family val="3"/>
    </font>
    <font>
      <sz val="13"/>
      <name val="ＭＳ Ｐゴシック"/>
      <family val="3"/>
    </font>
    <font>
      <sz val="10.75"/>
      <name val="ＭＳ Ｐゴシック"/>
      <family val="3"/>
    </font>
    <font>
      <b/>
      <sz val="20"/>
      <name val="ＭＳ 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tted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dotted"/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90" fontId="0" fillId="0" borderId="1" xfId="0" applyNumberFormat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0" xfId="0" applyAlignment="1">
      <alignment horizontal="center"/>
    </xf>
    <xf numFmtId="37" fontId="0" fillId="0" borderId="0" xfId="0" applyNumberFormat="1" applyFont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7" fillId="0" borderId="7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7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8" fillId="0" borderId="5" xfId="0" applyFont="1" applyFill="1" applyBorder="1" applyAlignment="1" applyProtection="1">
      <alignment horizontal="center" vertical="center"/>
      <protection/>
    </xf>
    <xf numFmtId="0" fontId="14" fillId="0" borderId="5" xfId="0" applyFont="1" applyFill="1" applyBorder="1" applyAlignment="1" applyProtection="1">
      <alignment horizontal="center" vertical="center"/>
      <protection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center" vertical="center"/>
      <protection/>
    </xf>
    <xf numFmtId="0" fontId="13" fillId="0" borderId="8" xfId="0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right" vertical="center"/>
      <protection locked="0"/>
    </xf>
    <xf numFmtId="2" fontId="11" fillId="0" borderId="2" xfId="0" applyNumberFormat="1" applyFont="1" applyFill="1" applyBorder="1" applyAlignment="1" applyProtection="1">
      <alignment vertical="center"/>
      <protection locked="0"/>
    </xf>
    <xf numFmtId="2" fontId="11" fillId="0" borderId="0" xfId="0" applyNumberFormat="1" applyFont="1" applyFill="1" applyBorder="1" applyAlignment="1" applyProtection="1">
      <alignment vertical="center"/>
      <protection locked="0"/>
    </xf>
    <xf numFmtId="37" fontId="12" fillId="0" borderId="11" xfId="0" applyNumberFormat="1" applyFont="1" applyFill="1" applyBorder="1" applyAlignment="1" applyProtection="1">
      <alignment vertical="center"/>
      <protection locked="0"/>
    </xf>
    <xf numFmtId="177" fontId="11" fillId="0" borderId="2" xfId="0" applyNumberFormat="1" applyFont="1" applyFill="1" applyBorder="1" applyAlignment="1" applyProtection="1">
      <alignment vertical="center"/>
      <protection locked="0"/>
    </xf>
    <xf numFmtId="37" fontId="12" fillId="0" borderId="0" xfId="0" applyNumberFormat="1" applyFont="1" applyFill="1" applyBorder="1" applyAlignment="1" applyProtection="1">
      <alignment vertical="center"/>
      <protection locked="0"/>
    </xf>
    <xf numFmtId="37" fontId="12" fillId="0" borderId="11" xfId="0" applyNumberFormat="1" applyFont="1" applyFill="1" applyBorder="1" applyAlignment="1" applyProtection="1">
      <alignment vertical="center"/>
      <protection/>
    </xf>
    <xf numFmtId="37" fontId="12" fillId="0" borderId="12" xfId="0" applyNumberFormat="1" applyFont="1" applyFill="1" applyBorder="1" applyAlignment="1" applyProtection="1">
      <alignment vertical="center"/>
      <protection/>
    </xf>
    <xf numFmtId="177" fontId="11" fillId="0" borderId="11" xfId="0" applyNumberFormat="1" applyFont="1" applyFill="1" applyBorder="1" applyAlignment="1" applyProtection="1">
      <alignment vertical="center"/>
      <protection locked="0"/>
    </xf>
    <xf numFmtId="2" fontId="11" fillId="0" borderId="13" xfId="0" applyNumberFormat="1" applyFont="1" applyFill="1" applyBorder="1" applyAlignment="1" applyProtection="1">
      <alignment vertical="center"/>
      <protection locked="0"/>
    </xf>
    <xf numFmtId="177" fontId="11" fillId="0" borderId="12" xfId="0" applyNumberFormat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Fill="1" applyBorder="1" applyAlignment="1" quotePrefix="1">
      <alignment horizontal="right"/>
    </xf>
    <xf numFmtId="0" fontId="0" fillId="0" borderId="3" xfId="0" applyFill="1" applyBorder="1" applyAlignment="1">
      <alignment horizontal="right"/>
    </xf>
    <xf numFmtId="0" fontId="10" fillId="0" borderId="14" xfId="0" applyFont="1" applyFill="1" applyBorder="1" applyAlignment="1" applyProtection="1">
      <alignment horizontal="right" vertical="center"/>
      <protection locked="0"/>
    </xf>
    <xf numFmtId="2" fontId="11" fillId="0" borderId="15" xfId="0" applyNumberFormat="1" applyFont="1" applyFill="1" applyBorder="1" applyAlignment="1" applyProtection="1">
      <alignment vertical="center"/>
      <protection locked="0"/>
    </xf>
    <xf numFmtId="2" fontId="11" fillId="0" borderId="16" xfId="0" applyNumberFormat="1" applyFont="1" applyFill="1" applyBorder="1" applyAlignment="1" applyProtection="1">
      <alignment vertical="center"/>
      <protection locked="0"/>
    </xf>
    <xf numFmtId="37" fontId="12" fillId="0" borderId="17" xfId="0" applyNumberFormat="1" applyFont="1" applyFill="1" applyBorder="1" applyAlignment="1" applyProtection="1">
      <alignment vertical="center"/>
      <protection locked="0"/>
    </xf>
    <xf numFmtId="37" fontId="12" fillId="0" borderId="18" xfId="0" applyNumberFormat="1" applyFont="1" applyFill="1" applyBorder="1" applyAlignment="1" applyProtection="1">
      <alignment vertical="center"/>
      <protection locked="0"/>
    </xf>
    <xf numFmtId="177" fontId="11" fillId="0" borderId="15" xfId="0" applyNumberFormat="1" applyFont="1" applyFill="1" applyBorder="1" applyAlignment="1" applyProtection="1">
      <alignment vertical="center"/>
      <protection locked="0"/>
    </xf>
    <xf numFmtId="37" fontId="12" fillId="0" borderId="16" xfId="0" applyNumberFormat="1" applyFont="1" applyFill="1" applyBorder="1" applyAlignment="1" applyProtection="1">
      <alignment vertical="center"/>
      <protection locked="0"/>
    </xf>
    <xf numFmtId="37" fontId="12" fillId="0" borderId="17" xfId="0" applyNumberFormat="1" applyFont="1" applyFill="1" applyBorder="1" applyAlignment="1" applyProtection="1">
      <alignment vertical="center"/>
      <protection/>
    </xf>
    <xf numFmtId="37" fontId="12" fillId="0" borderId="18" xfId="0" applyNumberFormat="1" applyFont="1" applyFill="1" applyBorder="1" applyAlignment="1" applyProtection="1">
      <alignment vertical="center"/>
      <protection/>
    </xf>
    <xf numFmtId="177" fontId="11" fillId="0" borderId="16" xfId="0" applyNumberFormat="1" applyFont="1" applyFill="1" applyBorder="1" applyAlignment="1" applyProtection="1">
      <alignment vertical="center"/>
      <protection locked="0"/>
    </xf>
    <xf numFmtId="177" fontId="11" fillId="0" borderId="17" xfId="0" applyNumberFormat="1" applyFont="1" applyFill="1" applyBorder="1" applyAlignment="1" applyProtection="1">
      <alignment vertical="center"/>
      <protection locked="0"/>
    </xf>
    <xf numFmtId="177" fontId="11" fillId="0" borderId="18" xfId="0" applyNumberFormat="1" applyFont="1" applyFill="1" applyBorder="1" applyAlignment="1" applyProtection="1">
      <alignment vertical="center"/>
      <protection locked="0"/>
    </xf>
    <xf numFmtId="178" fontId="11" fillId="0" borderId="15" xfId="0" applyNumberFormat="1" applyFont="1" applyFill="1" applyBorder="1" applyAlignment="1" applyProtection="1">
      <alignment vertical="center"/>
      <protection locked="0"/>
    </xf>
    <xf numFmtId="37" fontId="11" fillId="0" borderId="16" xfId="0" applyNumberFormat="1" applyFont="1" applyFill="1" applyBorder="1" applyAlignment="1" applyProtection="1">
      <alignment vertical="center"/>
      <protection locked="0"/>
    </xf>
    <xf numFmtId="2" fontId="11" fillId="0" borderId="19" xfId="0" applyNumberFormat="1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 quotePrefix="1">
      <alignment horizontal="right" vertical="center"/>
      <protection locked="0"/>
    </xf>
    <xf numFmtId="2" fontId="11" fillId="0" borderId="20" xfId="0" applyNumberFormat="1" applyFont="1" applyFill="1" applyBorder="1" applyAlignment="1" applyProtection="1">
      <alignment vertical="center"/>
      <protection locked="0"/>
    </xf>
    <xf numFmtId="37" fontId="12" fillId="0" borderId="20" xfId="0" applyNumberFormat="1" applyFont="1" applyFill="1" applyBorder="1" applyAlignment="1" applyProtection="1">
      <alignment vertical="center"/>
      <protection locked="0"/>
    </xf>
    <xf numFmtId="177" fontId="11" fillId="0" borderId="20" xfId="0" applyNumberFormat="1" applyFont="1" applyFill="1" applyBorder="1" applyAlignment="1" applyProtection="1">
      <alignment vertical="center"/>
      <protection locked="0"/>
    </xf>
    <xf numFmtId="37" fontId="11" fillId="0" borderId="18" xfId="0" applyNumberFormat="1" applyFont="1" applyFill="1" applyBorder="1" applyAlignment="1" applyProtection="1">
      <alignment vertical="center"/>
      <protection locked="0"/>
    </xf>
    <xf numFmtId="2" fontId="11" fillId="0" borderId="21" xfId="0" applyNumberFormat="1" applyFont="1" applyFill="1" applyBorder="1" applyAlignment="1" applyProtection="1">
      <alignment vertical="center"/>
      <protection locked="0"/>
    </xf>
    <xf numFmtId="37" fontId="12" fillId="0" borderId="22" xfId="0" applyNumberFormat="1" applyFont="1" applyFill="1" applyBorder="1" applyAlignment="1" applyProtection="1">
      <alignment vertical="center"/>
      <protection locked="0"/>
    </xf>
    <xf numFmtId="37" fontId="11" fillId="0" borderId="12" xfId="0" applyNumberFormat="1" applyFont="1" applyFill="1" applyBorder="1" applyAlignment="1" applyProtection="1">
      <alignment vertical="center"/>
      <protection locked="0"/>
    </xf>
    <xf numFmtId="2" fontId="11" fillId="0" borderId="23" xfId="0" applyNumberFormat="1" applyFont="1" applyFill="1" applyBorder="1" applyAlignment="1" applyProtection="1">
      <alignment vertical="center"/>
      <protection locked="0"/>
    </xf>
    <xf numFmtId="2" fontId="11" fillId="0" borderId="24" xfId="0" applyNumberFormat="1" applyFont="1" applyFill="1" applyBorder="1" applyAlignment="1" applyProtection="1">
      <alignment vertical="center"/>
      <protection locked="0"/>
    </xf>
    <xf numFmtId="2" fontId="11" fillId="0" borderId="25" xfId="0" applyNumberFormat="1" applyFont="1" applyFill="1" applyBorder="1" applyAlignment="1" applyProtection="1">
      <alignment vertical="center"/>
      <protection locked="0"/>
    </xf>
    <xf numFmtId="37" fontId="12" fillId="0" borderId="26" xfId="0" applyNumberFormat="1" applyFont="1" applyFill="1" applyBorder="1" applyAlignment="1" applyProtection="1">
      <alignment vertical="center"/>
      <protection locked="0"/>
    </xf>
    <xf numFmtId="37" fontId="12" fillId="0" borderId="27" xfId="0" applyNumberFormat="1" applyFont="1" applyFill="1" applyBorder="1" applyAlignment="1" applyProtection="1">
      <alignment vertical="center"/>
      <protection locked="0"/>
    </xf>
    <xf numFmtId="177" fontId="11" fillId="0" borderId="24" xfId="0" applyNumberFormat="1" applyFont="1" applyFill="1" applyBorder="1" applyAlignment="1" applyProtection="1">
      <alignment vertical="center"/>
      <protection locked="0"/>
    </xf>
    <xf numFmtId="37" fontId="12" fillId="0" borderId="28" xfId="0" applyNumberFormat="1" applyFont="1" applyFill="1" applyBorder="1" applyAlignment="1" applyProtection="1">
      <alignment vertical="center"/>
      <protection locked="0"/>
    </xf>
    <xf numFmtId="37" fontId="12" fillId="0" borderId="25" xfId="0" applyNumberFormat="1" applyFont="1" applyFill="1" applyBorder="1" applyAlignment="1" applyProtection="1">
      <alignment vertical="center"/>
      <protection locked="0"/>
    </xf>
    <xf numFmtId="37" fontId="12" fillId="0" borderId="26" xfId="0" applyNumberFormat="1" applyFont="1" applyFill="1" applyBorder="1" applyAlignment="1" applyProtection="1">
      <alignment vertical="center"/>
      <protection/>
    </xf>
    <xf numFmtId="37" fontId="12" fillId="0" borderId="27" xfId="0" applyNumberFormat="1" applyFont="1" applyFill="1" applyBorder="1" applyAlignment="1" applyProtection="1">
      <alignment vertical="center"/>
      <protection/>
    </xf>
    <xf numFmtId="177" fontId="11" fillId="0" borderId="28" xfId="0" applyNumberFormat="1" applyFont="1" applyFill="1" applyBorder="1" applyAlignment="1" applyProtection="1">
      <alignment vertical="center"/>
      <protection locked="0"/>
    </xf>
    <xf numFmtId="177" fontId="11" fillId="0" borderId="26" xfId="0" applyNumberFormat="1" applyFont="1" applyFill="1" applyBorder="1" applyAlignment="1" applyProtection="1">
      <alignment vertical="center"/>
      <protection locked="0"/>
    </xf>
    <xf numFmtId="177" fontId="11" fillId="0" borderId="27" xfId="0" applyNumberFormat="1" applyFont="1" applyFill="1" applyBorder="1" applyAlignment="1" applyProtection="1">
      <alignment vertical="center"/>
      <protection locked="0"/>
    </xf>
    <xf numFmtId="178" fontId="11" fillId="0" borderId="24" xfId="0" applyNumberFormat="1" applyFont="1" applyFill="1" applyBorder="1" applyAlignment="1" applyProtection="1">
      <alignment vertical="center"/>
      <protection locked="0"/>
    </xf>
    <xf numFmtId="37" fontId="11" fillId="0" borderId="27" xfId="0" applyNumberFormat="1" applyFont="1" applyFill="1" applyBorder="1" applyAlignment="1" applyProtection="1">
      <alignment vertical="center"/>
      <protection locked="0"/>
    </xf>
    <xf numFmtId="2" fontId="11" fillId="0" borderId="29" xfId="0" applyNumberFormat="1" applyFont="1" applyFill="1" applyBorder="1" applyAlignment="1" applyProtection="1">
      <alignment vertical="center"/>
      <protection locked="0"/>
    </xf>
    <xf numFmtId="2" fontId="11" fillId="0" borderId="30" xfId="0" applyNumberFormat="1" applyFont="1" applyFill="1" applyBorder="1" applyAlignment="1" applyProtection="1">
      <alignment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37" fontId="11" fillId="0" borderId="0" xfId="0" applyNumberFormat="1" applyFont="1" applyFill="1" applyBorder="1" applyAlignment="1" applyProtection="1">
      <alignment vertical="center"/>
      <protection locked="0"/>
    </xf>
    <xf numFmtId="0" fontId="10" fillId="0" borderId="31" xfId="0" applyFont="1" applyFill="1" applyBorder="1" applyAlignment="1" applyProtection="1">
      <alignment horizontal="right" vertical="center"/>
      <protection locked="0"/>
    </xf>
    <xf numFmtId="2" fontId="11" fillId="0" borderId="32" xfId="0" applyNumberFormat="1" applyFont="1" applyFill="1" applyBorder="1" applyAlignment="1" applyProtection="1">
      <alignment vertical="center"/>
      <protection locked="0"/>
    </xf>
    <xf numFmtId="2" fontId="11" fillId="0" borderId="33" xfId="0" applyNumberFormat="1" applyFont="1" applyFill="1" applyBorder="1" applyAlignment="1" applyProtection="1">
      <alignment vertical="center"/>
      <protection locked="0"/>
    </xf>
    <xf numFmtId="37" fontId="12" fillId="0" borderId="34" xfId="0" applyNumberFormat="1" applyFont="1" applyFill="1" applyBorder="1" applyAlignment="1" applyProtection="1">
      <alignment vertical="center"/>
      <protection locked="0"/>
    </xf>
    <xf numFmtId="37" fontId="12" fillId="0" borderId="35" xfId="0" applyNumberFormat="1" applyFont="1" applyFill="1" applyBorder="1" applyAlignment="1" applyProtection="1">
      <alignment vertical="center"/>
      <protection locked="0"/>
    </xf>
    <xf numFmtId="177" fontId="11" fillId="0" borderId="32" xfId="0" applyNumberFormat="1" applyFont="1" applyFill="1" applyBorder="1" applyAlignment="1" applyProtection="1">
      <alignment vertical="center"/>
      <protection locked="0"/>
    </xf>
    <xf numFmtId="37" fontId="12" fillId="0" borderId="36" xfId="0" applyNumberFormat="1" applyFont="1" applyFill="1" applyBorder="1" applyAlignment="1" applyProtection="1">
      <alignment vertical="center"/>
      <protection locked="0"/>
    </xf>
    <xf numFmtId="37" fontId="12" fillId="0" borderId="33" xfId="0" applyNumberFormat="1" applyFont="1" applyFill="1" applyBorder="1" applyAlignment="1" applyProtection="1">
      <alignment vertical="center"/>
      <protection locked="0"/>
    </xf>
    <xf numFmtId="37" fontId="12" fillId="0" borderId="34" xfId="0" applyNumberFormat="1" applyFont="1" applyFill="1" applyBorder="1" applyAlignment="1" applyProtection="1">
      <alignment vertical="center"/>
      <protection/>
    </xf>
    <xf numFmtId="37" fontId="12" fillId="0" borderId="35" xfId="0" applyNumberFormat="1" applyFont="1" applyFill="1" applyBorder="1" applyAlignment="1" applyProtection="1">
      <alignment vertical="center"/>
      <protection/>
    </xf>
    <xf numFmtId="177" fontId="11" fillId="0" borderId="36" xfId="0" applyNumberFormat="1" applyFont="1" applyFill="1" applyBorder="1" applyAlignment="1" applyProtection="1">
      <alignment vertical="center"/>
      <protection locked="0"/>
    </xf>
    <xf numFmtId="177" fontId="11" fillId="0" borderId="34" xfId="0" applyNumberFormat="1" applyFont="1" applyFill="1" applyBorder="1" applyAlignment="1" applyProtection="1">
      <alignment vertical="center"/>
      <protection locked="0"/>
    </xf>
    <xf numFmtId="177" fontId="11" fillId="0" borderId="35" xfId="0" applyNumberFormat="1" applyFont="1" applyFill="1" applyBorder="1" applyAlignment="1" applyProtection="1">
      <alignment vertical="center"/>
      <protection locked="0"/>
    </xf>
    <xf numFmtId="178" fontId="11" fillId="0" borderId="32" xfId="0" applyNumberFormat="1" applyFont="1" applyFill="1" applyBorder="1" applyAlignment="1" applyProtection="1">
      <alignment vertical="center"/>
      <protection locked="0"/>
    </xf>
    <xf numFmtId="37" fontId="11" fillId="0" borderId="35" xfId="0" applyNumberFormat="1" applyFont="1" applyFill="1" applyBorder="1" applyAlignment="1" applyProtection="1">
      <alignment vertical="center"/>
      <protection locked="0"/>
    </xf>
    <xf numFmtId="2" fontId="11" fillId="0" borderId="37" xfId="0" applyNumberFormat="1" applyFont="1" applyFill="1" applyBorder="1" applyAlignment="1" applyProtection="1">
      <alignment vertical="center"/>
      <protection locked="0"/>
    </xf>
    <xf numFmtId="2" fontId="11" fillId="0" borderId="38" xfId="0" applyNumberFormat="1" applyFont="1" applyFill="1" applyBorder="1" applyAlignment="1" applyProtection="1">
      <alignment vertical="center"/>
      <protection locked="0"/>
    </xf>
    <xf numFmtId="0" fontId="10" fillId="0" borderId="39" xfId="0" applyFont="1" applyFill="1" applyBorder="1" applyAlignment="1" applyProtection="1">
      <alignment horizontal="right" vertical="center"/>
      <protection locked="0"/>
    </xf>
    <xf numFmtId="0" fontId="10" fillId="0" borderId="31" xfId="0" applyFont="1" applyFill="1" applyBorder="1" applyAlignment="1" applyProtection="1" quotePrefix="1">
      <alignment horizontal="right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10" fillId="0" borderId="2" xfId="0" applyFont="1" applyFill="1" applyBorder="1" applyAlignment="1" applyProtection="1">
      <alignment horizontal="right" vertical="center"/>
      <protection locked="0"/>
    </xf>
    <xf numFmtId="37" fontId="12" fillId="0" borderId="0" xfId="0" applyNumberFormat="1" applyFont="1" applyFill="1" applyAlignment="1" applyProtection="1">
      <alignment vertical="center"/>
      <protection locked="0"/>
    </xf>
    <xf numFmtId="177" fontId="11" fillId="0" borderId="0" xfId="0" applyNumberFormat="1" applyFont="1" applyFill="1" applyAlignment="1" applyProtection="1">
      <alignment vertical="center"/>
      <protection locked="0"/>
    </xf>
    <xf numFmtId="178" fontId="11" fillId="0" borderId="2" xfId="0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 applyBorder="1" applyAlignment="1" applyProtection="1">
      <alignment vertical="center"/>
      <protection locked="0"/>
    </xf>
    <xf numFmtId="0" fontId="10" fillId="0" borderId="15" xfId="0" applyFont="1" applyFill="1" applyBorder="1" applyAlignment="1" applyProtection="1">
      <alignment horizontal="right" vertical="center"/>
      <protection locked="0"/>
    </xf>
    <xf numFmtId="38" fontId="11" fillId="0" borderId="18" xfId="17" applyFont="1" applyFill="1" applyBorder="1" applyAlignment="1" applyProtection="1">
      <alignment vertical="center"/>
      <protection locked="0"/>
    </xf>
    <xf numFmtId="184" fontId="11" fillId="0" borderId="16" xfId="17" applyNumberFormat="1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horizontal="right" vertical="center"/>
      <protection locked="0"/>
    </xf>
    <xf numFmtId="177" fontId="11" fillId="0" borderId="5" xfId="0" applyNumberFormat="1" applyFont="1" applyFill="1" applyBorder="1" applyAlignment="1" applyProtection="1">
      <alignment vertical="center"/>
      <protection locked="0"/>
    </xf>
    <xf numFmtId="177" fontId="11" fillId="0" borderId="1" xfId="0" applyNumberFormat="1" applyFont="1" applyFill="1" applyBorder="1" applyAlignment="1" applyProtection="1">
      <alignment vertical="center"/>
      <protection locked="0"/>
    </xf>
    <xf numFmtId="37" fontId="12" fillId="0" borderId="6" xfId="0" applyNumberFormat="1" applyFont="1" applyFill="1" applyBorder="1" applyAlignment="1" applyProtection="1">
      <alignment vertical="center"/>
      <protection locked="0"/>
    </xf>
    <xf numFmtId="37" fontId="12" fillId="0" borderId="1" xfId="0" applyNumberFormat="1" applyFont="1" applyFill="1" applyBorder="1" applyAlignment="1" applyProtection="1">
      <alignment vertical="center"/>
      <protection locked="0"/>
    </xf>
    <xf numFmtId="37" fontId="12" fillId="0" borderId="6" xfId="0" applyNumberFormat="1" applyFont="1" applyFill="1" applyBorder="1" applyAlignment="1" applyProtection="1">
      <alignment vertical="center"/>
      <protection/>
    </xf>
    <xf numFmtId="37" fontId="12" fillId="0" borderId="8" xfId="0" applyNumberFormat="1" applyFont="1" applyFill="1" applyBorder="1" applyAlignment="1" applyProtection="1">
      <alignment vertical="center"/>
      <protection/>
    </xf>
    <xf numFmtId="177" fontId="11" fillId="0" borderId="6" xfId="0" applyNumberFormat="1" applyFont="1" applyFill="1" applyBorder="1" applyAlignment="1" applyProtection="1">
      <alignment vertical="center"/>
      <protection locked="0"/>
    </xf>
    <xf numFmtId="177" fontId="11" fillId="0" borderId="8" xfId="0" applyNumberFormat="1" applyFont="1" applyFill="1" applyBorder="1" applyAlignment="1" applyProtection="1">
      <alignment vertical="center"/>
      <protection locked="0"/>
    </xf>
    <xf numFmtId="178" fontId="11" fillId="0" borderId="5" xfId="0" applyNumberFormat="1" applyFont="1" applyFill="1" applyBorder="1" applyAlignment="1" applyProtection="1">
      <alignment vertical="center"/>
      <protection locked="0"/>
    </xf>
    <xf numFmtId="38" fontId="11" fillId="0" borderId="8" xfId="17" applyFont="1" applyFill="1" applyBorder="1" applyAlignment="1" applyProtection="1">
      <alignment vertical="center"/>
      <protection locked="0"/>
    </xf>
    <xf numFmtId="184" fontId="11" fillId="0" borderId="1" xfId="17" applyNumberFormat="1" applyFont="1" applyFill="1" applyBorder="1" applyAlignment="1" applyProtection="1">
      <alignment vertical="center"/>
      <protection locked="0"/>
    </xf>
    <xf numFmtId="2" fontId="11" fillId="0" borderId="9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37" fontId="12" fillId="0" borderId="12" xfId="0" applyNumberFormat="1" applyFont="1" applyFill="1" applyBorder="1" applyAlignment="1" applyProtection="1">
      <alignment vertical="center"/>
      <protection locked="0"/>
    </xf>
    <xf numFmtId="177" fontId="11" fillId="0" borderId="22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37" fontId="12" fillId="0" borderId="8" xfId="0" applyNumberFormat="1" applyFont="1" applyFill="1" applyBorder="1" applyAlignment="1" applyProtection="1">
      <alignment vertical="center"/>
      <protection locked="0"/>
    </xf>
    <xf numFmtId="37" fontId="11" fillId="0" borderId="1" xfId="0" applyNumberFormat="1" applyFont="1" applyFill="1" applyBorder="1" applyAlignment="1" applyProtection="1">
      <alignment vertical="center"/>
      <protection locked="0"/>
    </xf>
    <xf numFmtId="2" fontId="11" fillId="0" borderId="1" xfId="0" applyNumberFormat="1" applyFont="1" applyFill="1" applyBorder="1" applyAlignment="1" applyProtection="1">
      <alignment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7" fillId="0" borderId="4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horizontal="center" vertical="center"/>
      <protection/>
    </xf>
    <xf numFmtId="0" fontId="17" fillId="0" borderId="44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7" fillId="0" borderId="9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流通段階におけるＬＰガス価格推移グラフ</a:t>
            </a:r>
          </a:p>
        </c:rich>
      </c:tx>
      <c:layout>
        <c:manualLayout>
          <c:xMode val="factor"/>
          <c:yMode val="factor"/>
          <c:x val="-0.002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1325"/>
          <c:w val="0.8325"/>
          <c:h val="0.838"/>
        </c:manualLayout>
      </c:layout>
      <c:lineChart>
        <c:grouping val="standard"/>
        <c:varyColors val="0"/>
        <c:ser>
          <c:idx val="0"/>
          <c:order val="0"/>
          <c:tx>
            <c:strRef>
              <c:f>'価格ﾌﾛｰ'!$B$52</c:f>
              <c:strCache>
                <c:ptCount val="1"/>
                <c:pt idx="0">
                  <c:v>FOB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'価格ﾌﾛｰ'!$A$53:$A$112</c:f>
              <c:strCache>
                <c:ptCount val="60"/>
                <c:pt idx="0">
                  <c:v>99.4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0.1</c:v>
                </c:pt>
                <c:pt idx="10">
                  <c:v>2</c:v>
                </c:pt>
                <c:pt idx="11">
                  <c:v>3</c:v>
                </c:pt>
                <c:pt idx="12">
                  <c:v>0.4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1.1</c:v>
                </c:pt>
                <c:pt idx="22">
                  <c:v>2</c:v>
                </c:pt>
                <c:pt idx="23">
                  <c:v>3</c:v>
                </c:pt>
                <c:pt idx="24">
                  <c:v>1.4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2.1</c:v>
                </c:pt>
                <c:pt idx="34">
                  <c:v>2</c:v>
                </c:pt>
                <c:pt idx="35">
                  <c:v>3</c:v>
                </c:pt>
                <c:pt idx="36">
                  <c:v>2.4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3.1</c:v>
                </c:pt>
                <c:pt idx="46">
                  <c:v>2</c:v>
                </c:pt>
                <c:pt idx="47">
                  <c:v>3</c:v>
                </c:pt>
                <c:pt idx="48">
                  <c:v>3.4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4.1</c:v>
                </c:pt>
                <c:pt idx="58">
                  <c:v>2</c:v>
                </c:pt>
                <c:pt idx="59">
                  <c:v>3</c:v>
                </c:pt>
              </c:strCache>
            </c:strRef>
          </c:cat>
          <c:val>
            <c:numRef>
              <c:f>'価格ﾌﾛｰ'!$B$53:$B$112</c:f>
              <c:numCache>
                <c:ptCount val="60"/>
                <c:pt idx="0">
                  <c:v>15428</c:v>
                </c:pt>
                <c:pt idx="1">
                  <c:v>15988</c:v>
                </c:pt>
                <c:pt idx="2">
                  <c:v>17985</c:v>
                </c:pt>
                <c:pt idx="3">
                  <c:v>22247</c:v>
                </c:pt>
                <c:pt idx="4">
                  <c:v>30727</c:v>
                </c:pt>
                <c:pt idx="5">
                  <c:v>31961</c:v>
                </c:pt>
                <c:pt idx="6">
                  <c:v>28180</c:v>
                </c:pt>
                <c:pt idx="7">
                  <c:v>25777</c:v>
                </c:pt>
                <c:pt idx="8">
                  <c:v>24379</c:v>
                </c:pt>
                <c:pt idx="9">
                  <c:v>26304</c:v>
                </c:pt>
                <c:pt idx="10">
                  <c:v>28904</c:v>
                </c:pt>
                <c:pt idx="11">
                  <c:v>35198</c:v>
                </c:pt>
                <c:pt idx="12">
                  <c:v>32071</c:v>
                </c:pt>
                <c:pt idx="13">
                  <c:v>27382</c:v>
                </c:pt>
                <c:pt idx="14">
                  <c:v>28941</c:v>
                </c:pt>
                <c:pt idx="15">
                  <c:v>31530</c:v>
                </c:pt>
                <c:pt idx="16">
                  <c:v>32339</c:v>
                </c:pt>
                <c:pt idx="17">
                  <c:v>31497</c:v>
                </c:pt>
                <c:pt idx="18">
                  <c:v>35061</c:v>
                </c:pt>
                <c:pt idx="19">
                  <c:v>37308</c:v>
                </c:pt>
                <c:pt idx="20">
                  <c:v>37074</c:v>
                </c:pt>
                <c:pt idx="21">
                  <c:v>37784</c:v>
                </c:pt>
                <c:pt idx="22">
                  <c:v>38756</c:v>
                </c:pt>
                <c:pt idx="23">
                  <c:v>36907</c:v>
                </c:pt>
                <c:pt idx="24">
                  <c:v>31923</c:v>
                </c:pt>
                <c:pt idx="25">
                  <c:v>30947</c:v>
                </c:pt>
                <c:pt idx="26">
                  <c:v>31445</c:v>
                </c:pt>
                <c:pt idx="27">
                  <c:v>31103</c:v>
                </c:pt>
                <c:pt idx="28">
                  <c:v>28097</c:v>
                </c:pt>
                <c:pt idx="29">
                  <c:v>26694</c:v>
                </c:pt>
                <c:pt idx="30">
                  <c:v>28358</c:v>
                </c:pt>
                <c:pt idx="31">
                  <c:v>28424</c:v>
                </c:pt>
                <c:pt idx="32">
                  <c:v>25803</c:v>
                </c:pt>
                <c:pt idx="33">
                  <c:v>28320</c:v>
                </c:pt>
                <c:pt idx="34">
                  <c:v>26997</c:v>
                </c:pt>
                <c:pt idx="35">
                  <c:v>26068</c:v>
                </c:pt>
                <c:pt idx="36">
                  <c:v>26418</c:v>
                </c:pt>
                <c:pt idx="37">
                  <c:v>28323</c:v>
                </c:pt>
                <c:pt idx="38">
                  <c:v>27465</c:v>
                </c:pt>
                <c:pt idx="39">
                  <c:v>26437</c:v>
                </c:pt>
                <c:pt idx="40">
                  <c:v>27230</c:v>
                </c:pt>
                <c:pt idx="41">
                  <c:v>30625</c:v>
                </c:pt>
                <c:pt idx="42">
                  <c:v>36350</c:v>
                </c:pt>
                <c:pt idx="43">
                  <c:v>40024</c:v>
                </c:pt>
                <c:pt idx="44">
                  <c:v>40165</c:v>
                </c:pt>
                <c:pt idx="45">
                  <c:v>40505</c:v>
                </c:pt>
                <c:pt idx="46">
                  <c:v>44141</c:v>
                </c:pt>
                <c:pt idx="47">
                  <c:v>43977</c:v>
                </c:pt>
                <c:pt idx="48">
                  <c:v>37979</c:v>
                </c:pt>
                <c:pt idx="49">
                  <c:v>26079</c:v>
                </c:pt>
                <c:pt idx="50">
                  <c:v>28435</c:v>
                </c:pt>
                <c:pt idx="51">
                  <c:v>31648</c:v>
                </c:pt>
                <c:pt idx="52">
                  <c:v>31926</c:v>
                </c:pt>
                <c:pt idx="53">
                  <c:v>31826</c:v>
                </c:pt>
                <c:pt idx="54">
                  <c:v>28709</c:v>
                </c:pt>
                <c:pt idx="55">
                  <c:v>30570</c:v>
                </c:pt>
                <c:pt idx="56">
                  <c:v>33981</c:v>
                </c:pt>
                <c:pt idx="57">
                  <c:v>34218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'価格ﾌﾛｰ'!$C$52</c:f>
              <c:strCache>
                <c:ptCount val="1"/>
                <c:pt idx="0">
                  <c:v>CIF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'価格ﾌﾛｰ'!$A$53:$A$112</c:f>
              <c:strCache>
                <c:ptCount val="60"/>
                <c:pt idx="0">
                  <c:v>99.4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0.1</c:v>
                </c:pt>
                <c:pt idx="10">
                  <c:v>2</c:v>
                </c:pt>
                <c:pt idx="11">
                  <c:v>3</c:v>
                </c:pt>
                <c:pt idx="12">
                  <c:v>0.4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1.1</c:v>
                </c:pt>
                <c:pt idx="22">
                  <c:v>2</c:v>
                </c:pt>
                <c:pt idx="23">
                  <c:v>3</c:v>
                </c:pt>
                <c:pt idx="24">
                  <c:v>1.4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2.1</c:v>
                </c:pt>
                <c:pt idx="34">
                  <c:v>2</c:v>
                </c:pt>
                <c:pt idx="35">
                  <c:v>3</c:v>
                </c:pt>
                <c:pt idx="36">
                  <c:v>2.4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3.1</c:v>
                </c:pt>
                <c:pt idx="46">
                  <c:v>2</c:v>
                </c:pt>
                <c:pt idx="47">
                  <c:v>3</c:v>
                </c:pt>
                <c:pt idx="48">
                  <c:v>3.4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4.1</c:v>
                </c:pt>
                <c:pt idx="58">
                  <c:v>2</c:v>
                </c:pt>
                <c:pt idx="59">
                  <c:v>3</c:v>
                </c:pt>
              </c:strCache>
            </c:strRef>
          </c:cat>
          <c:val>
            <c:numRef>
              <c:f>'価格ﾌﾛｰ'!$C$53:$C$112</c:f>
              <c:numCache>
                <c:ptCount val="60"/>
                <c:pt idx="0">
                  <c:v>19525</c:v>
                </c:pt>
                <c:pt idx="1">
                  <c:v>19691</c:v>
                </c:pt>
                <c:pt idx="2">
                  <c:v>20285</c:v>
                </c:pt>
                <c:pt idx="3">
                  <c:v>22891</c:v>
                </c:pt>
                <c:pt idx="4">
                  <c:v>27379</c:v>
                </c:pt>
                <c:pt idx="5">
                  <c:v>33606</c:v>
                </c:pt>
                <c:pt idx="6">
                  <c:v>33073</c:v>
                </c:pt>
                <c:pt idx="7">
                  <c:v>31641</c:v>
                </c:pt>
                <c:pt idx="8">
                  <c:v>29847</c:v>
                </c:pt>
                <c:pt idx="9">
                  <c:v>28986</c:v>
                </c:pt>
                <c:pt idx="10">
                  <c:v>30806</c:v>
                </c:pt>
                <c:pt idx="11">
                  <c:v>34877</c:v>
                </c:pt>
                <c:pt idx="12">
                  <c:v>38362</c:v>
                </c:pt>
                <c:pt idx="13">
                  <c:v>35066</c:v>
                </c:pt>
                <c:pt idx="14">
                  <c:v>32263</c:v>
                </c:pt>
                <c:pt idx="15">
                  <c:v>33331</c:v>
                </c:pt>
                <c:pt idx="16">
                  <c:v>36513</c:v>
                </c:pt>
                <c:pt idx="17">
                  <c:v>35773</c:v>
                </c:pt>
                <c:pt idx="18">
                  <c:v>36596</c:v>
                </c:pt>
                <c:pt idx="19">
                  <c:v>40263</c:v>
                </c:pt>
                <c:pt idx="20">
                  <c:v>42493</c:v>
                </c:pt>
                <c:pt idx="21">
                  <c:v>42767</c:v>
                </c:pt>
                <c:pt idx="22">
                  <c:v>43546</c:v>
                </c:pt>
                <c:pt idx="23">
                  <c:v>44234</c:v>
                </c:pt>
                <c:pt idx="24">
                  <c:v>42648</c:v>
                </c:pt>
                <c:pt idx="25">
                  <c:v>37504</c:v>
                </c:pt>
                <c:pt idx="26">
                  <c:v>37235</c:v>
                </c:pt>
                <c:pt idx="27">
                  <c:v>37377</c:v>
                </c:pt>
                <c:pt idx="28">
                  <c:v>36152</c:v>
                </c:pt>
                <c:pt idx="29">
                  <c:v>32534</c:v>
                </c:pt>
                <c:pt idx="30">
                  <c:v>31941</c:v>
                </c:pt>
                <c:pt idx="31">
                  <c:v>33560</c:v>
                </c:pt>
                <c:pt idx="32">
                  <c:v>33234</c:v>
                </c:pt>
                <c:pt idx="33">
                  <c:v>32753</c:v>
                </c:pt>
                <c:pt idx="34">
                  <c:v>32991</c:v>
                </c:pt>
                <c:pt idx="35">
                  <c:v>31833</c:v>
                </c:pt>
                <c:pt idx="36">
                  <c:v>31705</c:v>
                </c:pt>
                <c:pt idx="37">
                  <c:v>31224</c:v>
                </c:pt>
                <c:pt idx="38">
                  <c:v>31925</c:v>
                </c:pt>
                <c:pt idx="39">
                  <c:v>30106</c:v>
                </c:pt>
                <c:pt idx="40">
                  <c:v>30209</c:v>
                </c:pt>
                <c:pt idx="41">
                  <c:v>31992</c:v>
                </c:pt>
                <c:pt idx="42">
                  <c:v>37196</c:v>
                </c:pt>
                <c:pt idx="43">
                  <c:v>41384</c:v>
                </c:pt>
                <c:pt idx="44">
                  <c:v>44318</c:v>
                </c:pt>
                <c:pt idx="45">
                  <c:v>43480</c:v>
                </c:pt>
                <c:pt idx="46">
                  <c:v>45714</c:v>
                </c:pt>
                <c:pt idx="47">
                  <c:v>48209</c:v>
                </c:pt>
                <c:pt idx="48">
                  <c:v>46637</c:v>
                </c:pt>
                <c:pt idx="49">
                  <c:v>40054</c:v>
                </c:pt>
                <c:pt idx="50">
                  <c:v>31260</c:v>
                </c:pt>
                <c:pt idx="51">
                  <c:v>33865</c:v>
                </c:pt>
                <c:pt idx="52">
                  <c:v>35661</c:v>
                </c:pt>
                <c:pt idx="53">
                  <c:v>35836</c:v>
                </c:pt>
                <c:pt idx="54">
                  <c:v>33870</c:v>
                </c:pt>
                <c:pt idx="55">
                  <c:v>32880</c:v>
                </c:pt>
                <c:pt idx="56">
                  <c:v>35312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'価格ﾌﾛｰ'!$D$52</c:f>
              <c:strCache>
                <c:ptCount val="1"/>
                <c:pt idx="0">
                  <c:v>卸売価格p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'価格ﾌﾛｰ'!$A$53:$A$112</c:f>
              <c:strCache>
                <c:ptCount val="60"/>
                <c:pt idx="0">
                  <c:v>99.4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0.1</c:v>
                </c:pt>
                <c:pt idx="10">
                  <c:v>2</c:v>
                </c:pt>
                <c:pt idx="11">
                  <c:v>3</c:v>
                </c:pt>
                <c:pt idx="12">
                  <c:v>0.4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1.1</c:v>
                </c:pt>
                <c:pt idx="22">
                  <c:v>2</c:v>
                </c:pt>
                <c:pt idx="23">
                  <c:v>3</c:v>
                </c:pt>
                <c:pt idx="24">
                  <c:v>1.4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2.1</c:v>
                </c:pt>
                <c:pt idx="34">
                  <c:v>2</c:v>
                </c:pt>
                <c:pt idx="35">
                  <c:v>3</c:v>
                </c:pt>
                <c:pt idx="36">
                  <c:v>2.4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3.1</c:v>
                </c:pt>
                <c:pt idx="46">
                  <c:v>2</c:v>
                </c:pt>
                <c:pt idx="47">
                  <c:v>3</c:v>
                </c:pt>
                <c:pt idx="48">
                  <c:v>3.4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4.1</c:v>
                </c:pt>
                <c:pt idx="58">
                  <c:v>2</c:v>
                </c:pt>
                <c:pt idx="59">
                  <c:v>3</c:v>
                </c:pt>
              </c:strCache>
            </c:strRef>
          </c:cat>
          <c:val>
            <c:numRef>
              <c:f>'価格ﾌﾛｰ'!$D$53:$D$112</c:f>
              <c:numCache>
                <c:ptCount val="60"/>
                <c:pt idx="0">
                  <c:v>85000</c:v>
                </c:pt>
                <c:pt idx="1">
                  <c:v>85000</c:v>
                </c:pt>
                <c:pt idx="2">
                  <c:v>85000</c:v>
                </c:pt>
                <c:pt idx="3">
                  <c:v>85000</c:v>
                </c:pt>
                <c:pt idx="4">
                  <c:v>85000</c:v>
                </c:pt>
                <c:pt idx="5">
                  <c:v>86400</c:v>
                </c:pt>
                <c:pt idx="6">
                  <c:v>92000</c:v>
                </c:pt>
                <c:pt idx="7">
                  <c:v>95000</c:v>
                </c:pt>
                <c:pt idx="8">
                  <c:v>95000</c:v>
                </c:pt>
                <c:pt idx="9">
                  <c:v>95000</c:v>
                </c:pt>
                <c:pt idx="10">
                  <c:v>95800</c:v>
                </c:pt>
                <c:pt idx="11">
                  <c:v>98000</c:v>
                </c:pt>
                <c:pt idx="12">
                  <c:v>98000</c:v>
                </c:pt>
                <c:pt idx="13">
                  <c:v>98000</c:v>
                </c:pt>
                <c:pt idx="14">
                  <c:v>98000</c:v>
                </c:pt>
                <c:pt idx="15">
                  <c:v>98500</c:v>
                </c:pt>
                <c:pt idx="16">
                  <c:v>99000</c:v>
                </c:pt>
                <c:pt idx="17">
                  <c:v>99300</c:v>
                </c:pt>
                <c:pt idx="18">
                  <c:v>100000</c:v>
                </c:pt>
                <c:pt idx="19">
                  <c:v>100300</c:v>
                </c:pt>
                <c:pt idx="20">
                  <c:v>101500</c:v>
                </c:pt>
                <c:pt idx="21">
                  <c:v>101800</c:v>
                </c:pt>
                <c:pt idx="22">
                  <c:v>102000</c:v>
                </c:pt>
                <c:pt idx="23">
                  <c:v>102000</c:v>
                </c:pt>
                <c:pt idx="24">
                  <c:v>102000</c:v>
                </c:pt>
                <c:pt idx="25">
                  <c:v>101200</c:v>
                </c:pt>
                <c:pt idx="26">
                  <c:v>101000</c:v>
                </c:pt>
                <c:pt idx="27">
                  <c:v>101000</c:v>
                </c:pt>
                <c:pt idx="28">
                  <c:v>101000</c:v>
                </c:pt>
                <c:pt idx="29">
                  <c:v>101000</c:v>
                </c:pt>
                <c:pt idx="30">
                  <c:v>101000</c:v>
                </c:pt>
                <c:pt idx="31">
                  <c:v>99800</c:v>
                </c:pt>
                <c:pt idx="32">
                  <c:v>99000</c:v>
                </c:pt>
                <c:pt idx="33">
                  <c:v>99000</c:v>
                </c:pt>
                <c:pt idx="34">
                  <c:v>99000</c:v>
                </c:pt>
                <c:pt idx="35">
                  <c:v>99000</c:v>
                </c:pt>
                <c:pt idx="36">
                  <c:v>99000</c:v>
                </c:pt>
                <c:pt idx="37">
                  <c:v>99000</c:v>
                </c:pt>
                <c:pt idx="38">
                  <c:v>99000</c:v>
                </c:pt>
                <c:pt idx="39">
                  <c:v>99000</c:v>
                </c:pt>
                <c:pt idx="40">
                  <c:v>99000</c:v>
                </c:pt>
                <c:pt idx="41">
                  <c:v>99000</c:v>
                </c:pt>
                <c:pt idx="42">
                  <c:v>99000</c:v>
                </c:pt>
                <c:pt idx="43">
                  <c:v>99000</c:v>
                </c:pt>
                <c:pt idx="44">
                  <c:v>99300</c:v>
                </c:pt>
                <c:pt idx="45">
                  <c:v>99300</c:v>
                </c:pt>
                <c:pt idx="46">
                  <c:v>100000</c:v>
                </c:pt>
                <c:pt idx="47">
                  <c:v>100000</c:v>
                </c:pt>
                <c:pt idx="48">
                  <c:v>100000</c:v>
                </c:pt>
                <c:pt idx="49">
                  <c:v>100000</c:v>
                </c:pt>
                <c:pt idx="50">
                  <c:v>93000</c:v>
                </c:pt>
                <c:pt idx="51">
                  <c:v>97800</c:v>
                </c:pt>
                <c:pt idx="52">
                  <c:v>101000</c:v>
                </c:pt>
                <c:pt idx="53">
                  <c:v>102000</c:v>
                </c:pt>
                <c:pt idx="54">
                  <c:v>101400</c:v>
                </c:pt>
                <c:pt idx="55">
                  <c:v>99000</c:v>
                </c:pt>
                <c:pt idx="56">
                  <c:v>101000</c:v>
                </c:pt>
                <c:pt idx="57">
                  <c:v>101000</c:v>
                </c:pt>
                <c:pt idx="58">
                  <c:v>104000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'価格ﾌﾛｰ'!$E$52</c:f>
              <c:strCache>
                <c:ptCount val="1"/>
                <c:pt idx="0">
                  <c:v>卸売価格b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'価格ﾌﾛｰ'!$A$53:$A$112</c:f>
              <c:strCache>
                <c:ptCount val="60"/>
                <c:pt idx="0">
                  <c:v>99.4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0.1</c:v>
                </c:pt>
                <c:pt idx="10">
                  <c:v>2</c:v>
                </c:pt>
                <c:pt idx="11">
                  <c:v>3</c:v>
                </c:pt>
                <c:pt idx="12">
                  <c:v>0.4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1.1</c:v>
                </c:pt>
                <c:pt idx="22">
                  <c:v>2</c:v>
                </c:pt>
                <c:pt idx="23">
                  <c:v>3</c:v>
                </c:pt>
                <c:pt idx="24">
                  <c:v>1.4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2.1</c:v>
                </c:pt>
                <c:pt idx="34">
                  <c:v>2</c:v>
                </c:pt>
                <c:pt idx="35">
                  <c:v>3</c:v>
                </c:pt>
                <c:pt idx="36">
                  <c:v>2.4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3.1</c:v>
                </c:pt>
                <c:pt idx="46">
                  <c:v>2</c:v>
                </c:pt>
                <c:pt idx="47">
                  <c:v>3</c:v>
                </c:pt>
                <c:pt idx="48">
                  <c:v>3.4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4.1</c:v>
                </c:pt>
                <c:pt idx="58">
                  <c:v>2</c:v>
                </c:pt>
                <c:pt idx="59">
                  <c:v>3</c:v>
                </c:pt>
              </c:strCache>
            </c:strRef>
          </c:cat>
          <c:val>
            <c:numRef>
              <c:f>'価格ﾌﾛｰ'!$E$53:$E$112</c:f>
              <c:numCache>
                <c:ptCount val="60"/>
                <c:pt idx="0">
                  <c:v>39500</c:v>
                </c:pt>
                <c:pt idx="1">
                  <c:v>39500</c:v>
                </c:pt>
                <c:pt idx="2">
                  <c:v>39500</c:v>
                </c:pt>
                <c:pt idx="3">
                  <c:v>39500</c:v>
                </c:pt>
                <c:pt idx="4">
                  <c:v>39500</c:v>
                </c:pt>
                <c:pt idx="5">
                  <c:v>40100</c:v>
                </c:pt>
                <c:pt idx="6">
                  <c:v>42500</c:v>
                </c:pt>
                <c:pt idx="7">
                  <c:v>47500</c:v>
                </c:pt>
                <c:pt idx="8">
                  <c:v>47500</c:v>
                </c:pt>
                <c:pt idx="9">
                  <c:v>47500</c:v>
                </c:pt>
                <c:pt idx="10">
                  <c:v>47500</c:v>
                </c:pt>
                <c:pt idx="11">
                  <c:v>47500</c:v>
                </c:pt>
                <c:pt idx="12">
                  <c:v>49300</c:v>
                </c:pt>
                <c:pt idx="13">
                  <c:v>49500</c:v>
                </c:pt>
                <c:pt idx="14">
                  <c:v>49500</c:v>
                </c:pt>
                <c:pt idx="15">
                  <c:v>50000</c:v>
                </c:pt>
                <c:pt idx="16">
                  <c:v>50500</c:v>
                </c:pt>
                <c:pt idx="17">
                  <c:v>50800</c:v>
                </c:pt>
                <c:pt idx="18">
                  <c:v>51800</c:v>
                </c:pt>
                <c:pt idx="19">
                  <c:v>52000</c:v>
                </c:pt>
                <c:pt idx="20">
                  <c:v>52300</c:v>
                </c:pt>
                <c:pt idx="21">
                  <c:v>53600</c:v>
                </c:pt>
                <c:pt idx="22">
                  <c:v>54000</c:v>
                </c:pt>
                <c:pt idx="23">
                  <c:v>54000</c:v>
                </c:pt>
                <c:pt idx="24">
                  <c:v>54000</c:v>
                </c:pt>
                <c:pt idx="25">
                  <c:v>53200</c:v>
                </c:pt>
                <c:pt idx="26">
                  <c:v>53000</c:v>
                </c:pt>
                <c:pt idx="27">
                  <c:v>53000</c:v>
                </c:pt>
                <c:pt idx="28">
                  <c:v>53000</c:v>
                </c:pt>
                <c:pt idx="29">
                  <c:v>53000</c:v>
                </c:pt>
                <c:pt idx="30">
                  <c:v>53000</c:v>
                </c:pt>
                <c:pt idx="31">
                  <c:v>51800</c:v>
                </c:pt>
                <c:pt idx="32">
                  <c:v>51000</c:v>
                </c:pt>
                <c:pt idx="33">
                  <c:v>51000</c:v>
                </c:pt>
                <c:pt idx="34">
                  <c:v>51000</c:v>
                </c:pt>
                <c:pt idx="35">
                  <c:v>51000</c:v>
                </c:pt>
                <c:pt idx="36">
                  <c:v>51000</c:v>
                </c:pt>
                <c:pt idx="37">
                  <c:v>51000</c:v>
                </c:pt>
                <c:pt idx="38">
                  <c:v>51000</c:v>
                </c:pt>
                <c:pt idx="39">
                  <c:v>51000</c:v>
                </c:pt>
                <c:pt idx="40">
                  <c:v>51000</c:v>
                </c:pt>
                <c:pt idx="41">
                  <c:v>51000</c:v>
                </c:pt>
                <c:pt idx="42">
                  <c:v>51000</c:v>
                </c:pt>
                <c:pt idx="43">
                  <c:v>52300</c:v>
                </c:pt>
                <c:pt idx="44">
                  <c:v>72500</c:v>
                </c:pt>
                <c:pt idx="45">
                  <c:v>72500</c:v>
                </c:pt>
                <c:pt idx="46">
                  <c:v>85000</c:v>
                </c:pt>
                <c:pt idx="47">
                  <c:v>69000</c:v>
                </c:pt>
                <c:pt idx="48">
                  <c:v>52200</c:v>
                </c:pt>
                <c:pt idx="49">
                  <c:v>52000</c:v>
                </c:pt>
                <c:pt idx="50">
                  <c:v>47000</c:v>
                </c:pt>
                <c:pt idx="51">
                  <c:v>51800</c:v>
                </c:pt>
                <c:pt idx="52">
                  <c:v>55000</c:v>
                </c:pt>
                <c:pt idx="53">
                  <c:v>56000</c:v>
                </c:pt>
                <c:pt idx="54">
                  <c:v>55800</c:v>
                </c:pt>
                <c:pt idx="55">
                  <c:v>54000</c:v>
                </c:pt>
                <c:pt idx="56">
                  <c:v>56000</c:v>
                </c:pt>
                <c:pt idx="57">
                  <c:v>59000</c:v>
                </c:pt>
                <c:pt idx="58">
                  <c:v>59000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'価格ﾌﾛｰ'!$F$52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'価格ﾌﾛｰ'!$A$53:$A$112</c:f>
              <c:strCache>
                <c:ptCount val="60"/>
                <c:pt idx="0">
                  <c:v>99.4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0.1</c:v>
                </c:pt>
                <c:pt idx="10">
                  <c:v>2</c:v>
                </c:pt>
                <c:pt idx="11">
                  <c:v>3</c:v>
                </c:pt>
                <c:pt idx="12">
                  <c:v>0.4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1.1</c:v>
                </c:pt>
                <c:pt idx="22">
                  <c:v>2</c:v>
                </c:pt>
                <c:pt idx="23">
                  <c:v>3</c:v>
                </c:pt>
                <c:pt idx="24">
                  <c:v>1.4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2.1</c:v>
                </c:pt>
                <c:pt idx="34">
                  <c:v>2</c:v>
                </c:pt>
                <c:pt idx="35">
                  <c:v>3</c:v>
                </c:pt>
                <c:pt idx="36">
                  <c:v>2.4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3.1</c:v>
                </c:pt>
                <c:pt idx="46">
                  <c:v>2</c:v>
                </c:pt>
                <c:pt idx="47">
                  <c:v>3</c:v>
                </c:pt>
                <c:pt idx="48">
                  <c:v>3.4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4.1</c:v>
                </c:pt>
                <c:pt idx="58">
                  <c:v>2</c:v>
                </c:pt>
                <c:pt idx="59">
                  <c:v>3</c:v>
                </c:pt>
              </c:strCache>
            </c:strRef>
          </c:cat>
          <c:val>
            <c:numRef>
              <c:f>'価格ﾌﾛｰ'!$F$53:$F$112</c:f>
              <c:numCache>
                <c:ptCount val="60"/>
              </c:numCache>
            </c:numRef>
          </c:val>
          <c:smooth val="0"/>
        </c:ser>
        <c:ser>
          <c:idx val="5"/>
          <c:order val="5"/>
          <c:tx>
            <c:strRef>
              <c:f>'価格ﾌﾛｰ'!$G$52</c:f>
              <c:strCache>
                <c:ptCount val="1"/>
                <c:pt idx="0">
                  <c:v>家庭用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'価格ﾌﾛｰ'!$A$53:$A$112</c:f>
              <c:strCache>
                <c:ptCount val="60"/>
                <c:pt idx="0">
                  <c:v>99.4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0.1</c:v>
                </c:pt>
                <c:pt idx="10">
                  <c:v>2</c:v>
                </c:pt>
                <c:pt idx="11">
                  <c:v>3</c:v>
                </c:pt>
                <c:pt idx="12">
                  <c:v>0.4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1.1</c:v>
                </c:pt>
                <c:pt idx="22">
                  <c:v>2</c:v>
                </c:pt>
                <c:pt idx="23">
                  <c:v>3</c:v>
                </c:pt>
                <c:pt idx="24">
                  <c:v>1.4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2.1</c:v>
                </c:pt>
                <c:pt idx="34">
                  <c:v>2</c:v>
                </c:pt>
                <c:pt idx="35">
                  <c:v>3</c:v>
                </c:pt>
                <c:pt idx="36">
                  <c:v>2.4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3.1</c:v>
                </c:pt>
                <c:pt idx="46">
                  <c:v>2</c:v>
                </c:pt>
                <c:pt idx="47">
                  <c:v>3</c:v>
                </c:pt>
                <c:pt idx="48">
                  <c:v>3.4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4.1</c:v>
                </c:pt>
                <c:pt idx="58">
                  <c:v>2</c:v>
                </c:pt>
                <c:pt idx="59">
                  <c:v>3</c:v>
                </c:pt>
              </c:strCache>
            </c:strRef>
          </c:cat>
          <c:val>
            <c:numRef>
              <c:f>'価格ﾌﾛｰ'!$G$53:$G$112</c:f>
              <c:numCache>
                <c:ptCount val="60"/>
                <c:pt idx="0">
                  <c:v>274692</c:v>
                </c:pt>
                <c:pt idx="1">
                  <c:v>275029</c:v>
                </c:pt>
                <c:pt idx="2">
                  <c:v>275029</c:v>
                </c:pt>
                <c:pt idx="3">
                  <c:v>275029</c:v>
                </c:pt>
                <c:pt idx="4">
                  <c:v>274692</c:v>
                </c:pt>
                <c:pt idx="5">
                  <c:v>274692</c:v>
                </c:pt>
                <c:pt idx="6">
                  <c:v>275897</c:v>
                </c:pt>
                <c:pt idx="7">
                  <c:v>277391</c:v>
                </c:pt>
                <c:pt idx="8">
                  <c:v>277584</c:v>
                </c:pt>
                <c:pt idx="9">
                  <c:v>278018</c:v>
                </c:pt>
                <c:pt idx="10">
                  <c:v>276668</c:v>
                </c:pt>
                <c:pt idx="11">
                  <c:v>276668</c:v>
                </c:pt>
                <c:pt idx="12">
                  <c:v>276668</c:v>
                </c:pt>
                <c:pt idx="13">
                  <c:v>276668</c:v>
                </c:pt>
                <c:pt idx="14">
                  <c:v>276668</c:v>
                </c:pt>
                <c:pt idx="15">
                  <c:v>276861</c:v>
                </c:pt>
                <c:pt idx="16">
                  <c:v>276861</c:v>
                </c:pt>
                <c:pt idx="17">
                  <c:v>276475</c:v>
                </c:pt>
                <c:pt idx="18">
                  <c:v>278307</c:v>
                </c:pt>
                <c:pt idx="19">
                  <c:v>279078</c:v>
                </c:pt>
                <c:pt idx="20">
                  <c:v>279415</c:v>
                </c:pt>
                <c:pt idx="21">
                  <c:v>280235</c:v>
                </c:pt>
                <c:pt idx="22">
                  <c:v>276813</c:v>
                </c:pt>
                <c:pt idx="23">
                  <c:v>277102</c:v>
                </c:pt>
                <c:pt idx="24">
                  <c:v>276957</c:v>
                </c:pt>
                <c:pt idx="25">
                  <c:v>276957</c:v>
                </c:pt>
                <c:pt idx="26">
                  <c:v>276957</c:v>
                </c:pt>
                <c:pt idx="27">
                  <c:v>276957</c:v>
                </c:pt>
                <c:pt idx="28">
                  <c:v>276572</c:v>
                </c:pt>
                <c:pt idx="29">
                  <c:v>276572</c:v>
                </c:pt>
                <c:pt idx="30">
                  <c:v>282356</c:v>
                </c:pt>
                <c:pt idx="31">
                  <c:v>282404</c:v>
                </c:pt>
                <c:pt idx="32">
                  <c:v>282934</c:v>
                </c:pt>
                <c:pt idx="33">
                  <c:v>282645</c:v>
                </c:pt>
                <c:pt idx="34">
                  <c:v>276572</c:v>
                </c:pt>
                <c:pt idx="35">
                  <c:v>276572</c:v>
                </c:pt>
                <c:pt idx="36">
                  <c:v>276572</c:v>
                </c:pt>
                <c:pt idx="37">
                  <c:v>276234</c:v>
                </c:pt>
                <c:pt idx="38">
                  <c:v>276234</c:v>
                </c:pt>
                <c:pt idx="39">
                  <c:v>276234</c:v>
                </c:pt>
                <c:pt idx="40">
                  <c:v>276234</c:v>
                </c:pt>
                <c:pt idx="41">
                  <c:v>276234</c:v>
                </c:pt>
                <c:pt idx="42">
                  <c:v>280861</c:v>
                </c:pt>
                <c:pt idx="43">
                  <c:v>279946</c:v>
                </c:pt>
                <c:pt idx="44">
                  <c:v>279801</c:v>
                </c:pt>
                <c:pt idx="45">
                  <c:v>279946</c:v>
                </c:pt>
                <c:pt idx="46">
                  <c:v>277054</c:v>
                </c:pt>
                <c:pt idx="47">
                  <c:v>277054</c:v>
                </c:pt>
                <c:pt idx="48">
                  <c:v>276090</c:v>
                </c:pt>
                <c:pt idx="49">
                  <c:v>277150</c:v>
                </c:pt>
                <c:pt idx="50">
                  <c:v>277150</c:v>
                </c:pt>
                <c:pt idx="51">
                  <c:v>276572</c:v>
                </c:pt>
                <c:pt idx="52">
                  <c:v>275752</c:v>
                </c:pt>
                <c:pt idx="53">
                  <c:v>275752</c:v>
                </c:pt>
                <c:pt idx="54">
                  <c:v>275752</c:v>
                </c:pt>
                <c:pt idx="55">
                  <c:v>275752</c:v>
                </c:pt>
                <c:pt idx="56">
                  <c:v>278740.6</c:v>
                </c:pt>
                <c:pt idx="57">
                  <c:v>276909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'価格ﾌﾛｰ'!$H$52</c:f>
              <c:strCache>
                <c:ptCount val="1"/>
                <c:pt idx="0">
                  <c:v>自動車用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'価格ﾌﾛｰ'!$A$53:$A$112</c:f>
              <c:strCache>
                <c:ptCount val="60"/>
                <c:pt idx="0">
                  <c:v>99.4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0.1</c:v>
                </c:pt>
                <c:pt idx="10">
                  <c:v>2</c:v>
                </c:pt>
                <c:pt idx="11">
                  <c:v>3</c:v>
                </c:pt>
                <c:pt idx="12">
                  <c:v>0.4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1.1</c:v>
                </c:pt>
                <c:pt idx="22">
                  <c:v>2</c:v>
                </c:pt>
                <c:pt idx="23">
                  <c:v>3</c:v>
                </c:pt>
                <c:pt idx="24">
                  <c:v>1.4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2.1</c:v>
                </c:pt>
                <c:pt idx="34">
                  <c:v>2</c:v>
                </c:pt>
                <c:pt idx="35">
                  <c:v>3</c:v>
                </c:pt>
                <c:pt idx="36">
                  <c:v>2.4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3.1</c:v>
                </c:pt>
                <c:pt idx="46">
                  <c:v>2</c:v>
                </c:pt>
                <c:pt idx="47">
                  <c:v>3</c:v>
                </c:pt>
                <c:pt idx="48">
                  <c:v>3.4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4.1</c:v>
                </c:pt>
                <c:pt idx="58">
                  <c:v>2</c:v>
                </c:pt>
                <c:pt idx="59">
                  <c:v>3</c:v>
                </c:pt>
              </c:strCache>
            </c:strRef>
          </c:cat>
          <c:val>
            <c:numRef>
              <c:f>'価格ﾌﾛｰ'!$H$53:$H$112</c:f>
              <c:numCache>
                <c:ptCount val="60"/>
                <c:pt idx="0">
                  <c:v>84290</c:v>
                </c:pt>
                <c:pt idx="1">
                  <c:v>84370</c:v>
                </c:pt>
                <c:pt idx="2">
                  <c:v>83740</c:v>
                </c:pt>
                <c:pt idx="3">
                  <c:v>84470</c:v>
                </c:pt>
                <c:pt idx="4">
                  <c:v>86010</c:v>
                </c:pt>
                <c:pt idx="5">
                  <c:v>88770</c:v>
                </c:pt>
                <c:pt idx="6">
                  <c:v>88870</c:v>
                </c:pt>
                <c:pt idx="7">
                  <c:v>88730</c:v>
                </c:pt>
                <c:pt idx="8">
                  <c:v>88340</c:v>
                </c:pt>
                <c:pt idx="9">
                  <c:v>88080</c:v>
                </c:pt>
                <c:pt idx="10">
                  <c:v>88350</c:v>
                </c:pt>
                <c:pt idx="11">
                  <c:v>88570</c:v>
                </c:pt>
                <c:pt idx="12">
                  <c:v>90370</c:v>
                </c:pt>
                <c:pt idx="13">
                  <c:v>91060</c:v>
                </c:pt>
                <c:pt idx="14">
                  <c:v>89940</c:v>
                </c:pt>
                <c:pt idx="15">
                  <c:v>90060</c:v>
                </c:pt>
                <c:pt idx="16">
                  <c:v>90400</c:v>
                </c:pt>
                <c:pt idx="17">
                  <c:v>90630</c:v>
                </c:pt>
                <c:pt idx="18">
                  <c:v>90990</c:v>
                </c:pt>
                <c:pt idx="19">
                  <c:v>91800</c:v>
                </c:pt>
                <c:pt idx="20">
                  <c:v>92320</c:v>
                </c:pt>
                <c:pt idx="21">
                  <c:v>92600</c:v>
                </c:pt>
                <c:pt idx="22">
                  <c:v>92550</c:v>
                </c:pt>
                <c:pt idx="23">
                  <c:v>92460</c:v>
                </c:pt>
                <c:pt idx="24">
                  <c:v>92360</c:v>
                </c:pt>
                <c:pt idx="25">
                  <c:v>91440</c:v>
                </c:pt>
                <c:pt idx="26">
                  <c:v>90680</c:v>
                </c:pt>
                <c:pt idx="27">
                  <c:v>90030</c:v>
                </c:pt>
                <c:pt idx="28">
                  <c:v>91660</c:v>
                </c:pt>
                <c:pt idx="29">
                  <c:v>90620</c:v>
                </c:pt>
                <c:pt idx="30">
                  <c:v>89460</c:v>
                </c:pt>
                <c:pt idx="31">
                  <c:v>90130</c:v>
                </c:pt>
                <c:pt idx="32">
                  <c:v>89170</c:v>
                </c:pt>
                <c:pt idx="33">
                  <c:v>90270</c:v>
                </c:pt>
                <c:pt idx="34">
                  <c:v>90420</c:v>
                </c:pt>
                <c:pt idx="35">
                  <c:v>90150</c:v>
                </c:pt>
                <c:pt idx="36">
                  <c:v>89380</c:v>
                </c:pt>
                <c:pt idx="37">
                  <c:v>89270</c:v>
                </c:pt>
                <c:pt idx="38">
                  <c:v>89710</c:v>
                </c:pt>
                <c:pt idx="39">
                  <c:v>88970</c:v>
                </c:pt>
                <c:pt idx="40">
                  <c:v>86960</c:v>
                </c:pt>
                <c:pt idx="41">
                  <c:v>89090</c:v>
                </c:pt>
                <c:pt idx="42">
                  <c:v>88975</c:v>
                </c:pt>
                <c:pt idx="43">
                  <c:v>90250</c:v>
                </c:pt>
                <c:pt idx="44">
                  <c:v>94510</c:v>
                </c:pt>
                <c:pt idx="45">
                  <c:v>92255</c:v>
                </c:pt>
                <c:pt idx="46">
                  <c:v>92175</c:v>
                </c:pt>
                <c:pt idx="47">
                  <c:v>93520</c:v>
                </c:pt>
                <c:pt idx="48">
                  <c:v>88970</c:v>
                </c:pt>
                <c:pt idx="49">
                  <c:v>92110</c:v>
                </c:pt>
                <c:pt idx="50">
                  <c:v>90180</c:v>
                </c:pt>
                <c:pt idx="51">
                  <c:v>89640</c:v>
                </c:pt>
                <c:pt idx="52">
                  <c:v>89410</c:v>
                </c:pt>
                <c:pt idx="53">
                  <c:v>90120</c:v>
                </c:pt>
                <c:pt idx="54">
                  <c:v>90900</c:v>
                </c:pt>
                <c:pt idx="55">
                  <c:v>89725</c:v>
                </c:pt>
                <c:pt idx="56">
                  <c:v>89030</c:v>
                </c:pt>
                <c:pt idx="57">
                  <c:v>91010</c:v>
                </c:pt>
              </c:numCache>
            </c:numRef>
          </c:val>
          <c:smooth val="0"/>
        </c:ser>
        <c:marker val="1"/>
        <c:axId val="19716666"/>
        <c:axId val="54990067"/>
      </c:lineChart>
      <c:catAx>
        <c:axId val="19716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75" b="0" i="0" u="none" baseline="0"/>
            </a:pPr>
          </a:p>
        </c:txPr>
        <c:crossAx val="54990067"/>
        <c:crosses val="autoZero"/>
        <c:auto val="1"/>
        <c:lblOffset val="100"/>
        <c:noMultiLvlLbl val="0"/>
      </c:catAx>
      <c:valAx>
        <c:axId val="54990067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円／ｔ</a:t>
                </a:r>
              </a:p>
            </c:rich>
          </c:tx>
          <c:layout>
            <c:manualLayout>
              <c:xMode val="factor"/>
              <c:yMode val="factor"/>
              <c:x val="0.018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9716666"/>
        <c:crossesAt val="1"/>
        <c:crossBetween val="between"/>
        <c:dispUnits/>
        <c:minorUnit val="10000"/>
      </c:valAx>
      <c:spPr>
        <a:noFill/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86125"/>
          <c:y val="0.37075"/>
          <c:w val="0.13725"/>
          <c:h val="0.337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headerFooter>
    <oddFooter>&amp;C&amp;"ＭＳ ゴシック,標準"&amp;20-3-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53100"/>
    <xdr:graphicFrame>
      <xdr:nvGraphicFramePr>
        <xdr:cNvPr id="1" name="Shape 1025"/>
        <xdr:cNvGraphicFramePr/>
      </xdr:nvGraphicFramePr>
      <xdr:xfrm>
        <a:off x="0" y="0"/>
        <a:ext cx="9258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40</xdr:row>
      <xdr:rowOff>133350</xdr:rowOff>
    </xdr:from>
    <xdr:to>
      <xdr:col>15</xdr:col>
      <xdr:colOff>266700</xdr:colOff>
      <xdr:row>46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11687175"/>
          <a:ext cx="13868400" cy="1381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注） 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2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月から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9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月までモニター価格を実施しないため、平成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9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4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月より石油・エネルギー動向（総務省・都区部）の資料を参考
出所）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FOB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：サウジの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CP
          CIF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：除く電力用を使用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        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卸売価格：日経商品指数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        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小売価格：家庭用（通産省モニター）、自動用（東旅協「会報」）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O155"/>
  <sheetViews>
    <sheetView tabSelected="1" zoomScale="55" zoomScaleNormal="55" zoomScaleSheetLayoutView="55" workbookViewId="0" topLeftCell="A1">
      <pane ySplit="5" topLeftCell="BM20" activePane="bottomLeft" state="frozen"/>
      <selection pane="topLeft" activeCell="A1" sqref="A1"/>
      <selection pane="bottomLeft" activeCell="K98" sqref="K98"/>
    </sheetView>
  </sheetViews>
  <sheetFormatPr defaultColWidth="10.58203125" defaultRowHeight="18"/>
  <cols>
    <col min="1" max="1" width="11.58203125" style="0" bestFit="1" customWidth="1"/>
    <col min="2" max="5" width="7.66015625" style="0" customWidth="1"/>
    <col min="6" max="9" width="7.5" style="0" customWidth="1"/>
    <col min="10" max="10" width="9.66015625" style="0" customWidth="1"/>
    <col min="11" max="12" width="8" style="0" customWidth="1"/>
    <col min="13" max="13" width="7.41015625" style="0" customWidth="1"/>
    <col min="14" max="14" width="7.66015625" style="0" customWidth="1"/>
    <col min="15" max="16" width="8" style="0" customWidth="1"/>
    <col min="17" max="18" width="7.5" style="0" customWidth="1"/>
    <col min="19" max="20" width="8.16015625" style="0" customWidth="1"/>
    <col min="21" max="21" width="7.66015625" style="0" customWidth="1"/>
    <col min="22" max="23" width="8" style="0" customWidth="1"/>
    <col min="24" max="25" width="7.5" style="0" customWidth="1"/>
    <col min="26" max="26" width="9.16015625" style="0" customWidth="1"/>
    <col min="28" max="28" width="14.58203125" style="0" customWidth="1"/>
    <col min="35" max="35" width="12.41015625" style="0" bestFit="1" customWidth="1"/>
  </cols>
  <sheetData>
    <row r="1" spans="1:26" ht="33.75" customHeight="1">
      <c r="A1" s="151" t="s">
        <v>54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</row>
    <row r="2" spans="1:26" ht="22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4"/>
      <c r="Z2" s="14"/>
    </row>
    <row r="3" spans="1:32" s="9" customFormat="1" ht="24" customHeight="1" thickBot="1">
      <c r="A3" s="152"/>
      <c r="B3" s="150" t="s">
        <v>13</v>
      </c>
      <c r="C3" s="148"/>
      <c r="D3" s="148"/>
      <c r="E3" s="149"/>
      <c r="F3" s="150" t="s">
        <v>14</v>
      </c>
      <c r="G3" s="157"/>
      <c r="H3" s="157"/>
      <c r="I3" s="157"/>
      <c r="J3" s="157"/>
      <c r="K3" s="157"/>
      <c r="L3" s="158"/>
      <c r="M3" s="150" t="s">
        <v>15</v>
      </c>
      <c r="N3" s="148"/>
      <c r="O3" s="148"/>
      <c r="P3" s="148"/>
      <c r="Q3" s="148"/>
      <c r="R3" s="149"/>
      <c r="S3" s="150" t="s">
        <v>26</v>
      </c>
      <c r="T3" s="148"/>
      <c r="U3" s="148"/>
      <c r="V3" s="148"/>
      <c r="W3" s="148"/>
      <c r="X3" s="148"/>
      <c r="Y3" s="162"/>
      <c r="Z3" s="159" t="s">
        <v>12</v>
      </c>
      <c r="AA3" s="8"/>
      <c r="AE3" s="13"/>
      <c r="AF3" s="13"/>
    </row>
    <row r="4" spans="1:32" s="9" customFormat="1" ht="24" customHeight="1" thickBot="1">
      <c r="A4" s="153"/>
      <c r="B4" s="147" t="s">
        <v>27</v>
      </c>
      <c r="C4" s="148"/>
      <c r="D4" s="148"/>
      <c r="E4" s="149"/>
      <c r="F4" s="147" t="s">
        <v>28</v>
      </c>
      <c r="G4" s="148"/>
      <c r="H4" s="148"/>
      <c r="I4" s="148"/>
      <c r="J4" s="148"/>
      <c r="K4" s="148"/>
      <c r="L4" s="149"/>
      <c r="M4" s="150" t="s">
        <v>17</v>
      </c>
      <c r="N4" s="148"/>
      <c r="O4" s="148"/>
      <c r="P4" s="148"/>
      <c r="Q4" s="148"/>
      <c r="R4" s="149"/>
      <c r="S4" s="150" t="s">
        <v>18</v>
      </c>
      <c r="T4" s="148"/>
      <c r="U4" s="148"/>
      <c r="V4" s="148"/>
      <c r="W4" s="148"/>
      <c r="X4" s="148"/>
      <c r="Y4" s="148"/>
      <c r="Z4" s="160"/>
      <c r="AA4" s="8"/>
      <c r="AE4" s="13"/>
      <c r="AF4" s="13"/>
    </row>
    <row r="5" spans="1:32" s="9" customFormat="1" ht="24" customHeight="1" thickBot="1">
      <c r="A5" s="154"/>
      <c r="B5" s="19" t="s">
        <v>29</v>
      </c>
      <c r="C5" s="20" t="s">
        <v>30</v>
      </c>
      <c r="D5" s="21" t="s">
        <v>29</v>
      </c>
      <c r="E5" s="20" t="s">
        <v>30</v>
      </c>
      <c r="F5" s="155" t="s">
        <v>20</v>
      </c>
      <c r="G5" s="156"/>
      <c r="H5" s="22" t="s">
        <v>0</v>
      </c>
      <c r="I5" s="23" t="s">
        <v>1</v>
      </c>
      <c r="J5" s="23" t="s">
        <v>31</v>
      </c>
      <c r="K5" s="24" t="s">
        <v>2</v>
      </c>
      <c r="L5" s="18" t="s">
        <v>3</v>
      </c>
      <c r="M5" s="25" t="s">
        <v>0</v>
      </c>
      <c r="N5" s="23" t="s">
        <v>1</v>
      </c>
      <c r="O5" s="26" t="s">
        <v>0</v>
      </c>
      <c r="P5" s="23" t="s">
        <v>1</v>
      </c>
      <c r="Q5" s="26" t="s">
        <v>0</v>
      </c>
      <c r="R5" s="23" t="s">
        <v>1</v>
      </c>
      <c r="S5" s="150" t="s">
        <v>16</v>
      </c>
      <c r="T5" s="148"/>
      <c r="U5" s="149"/>
      <c r="V5" s="150" t="s">
        <v>19</v>
      </c>
      <c r="W5" s="148"/>
      <c r="X5" s="148"/>
      <c r="Y5" s="162"/>
      <c r="Z5" s="161"/>
      <c r="AA5" s="8"/>
      <c r="AE5" s="13"/>
      <c r="AF5" s="13"/>
    </row>
    <row r="6" spans="1:41" s="9" customFormat="1" ht="24" customHeight="1" thickBot="1">
      <c r="A6" s="27" t="s">
        <v>4</v>
      </c>
      <c r="B6" s="28" t="s">
        <v>5</v>
      </c>
      <c r="C6" s="29" t="s">
        <v>5</v>
      </c>
      <c r="D6" s="30" t="s">
        <v>21</v>
      </c>
      <c r="E6" s="31" t="s">
        <v>21</v>
      </c>
      <c r="F6" s="28" t="s">
        <v>5</v>
      </c>
      <c r="G6" s="31" t="s">
        <v>21</v>
      </c>
      <c r="H6" s="30" t="s">
        <v>21</v>
      </c>
      <c r="I6" s="31" t="s">
        <v>21</v>
      </c>
      <c r="J6" s="31" t="s">
        <v>21</v>
      </c>
      <c r="K6" s="30" t="s">
        <v>21</v>
      </c>
      <c r="L6" s="32" t="s">
        <v>21</v>
      </c>
      <c r="M6" s="28" t="s">
        <v>5</v>
      </c>
      <c r="N6" s="29" t="s">
        <v>5</v>
      </c>
      <c r="O6" s="30" t="s">
        <v>21</v>
      </c>
      <c r="P6" s="31" t="s">
        <v>21</v>
      </c>
      <c r="Q6" s="30" t="s">
        <v>22</v>
      </c>
      <c r="R6" s="31" t="s">
        <v>22</v>
      </c>
      <c r="S6" s="28" t="s">
        <v>5</v>
      </c>
      <c r="T6" s="31" t="s">
        <v>21</v>
      </c>
      <c r="U6" s="31" t="s">
        <v>32</v>
      </c>
      <c r="V6" s="28" t="s">
        <v>5</v>
      </c>
      <c r="W6" s="31" t="s">
        <v>21</v>
      </c>
      <c r="X6" s="31" t="s">
        <v>23</v>
      </c>
      <c r="Y6" s="31" t="s">
        <v>33</v>
      </c>
      <c r="Z6" s="33" t="s">
        <v>24</v>
      </c>
      <c r="AA6" s="8"/>
      <c r="AC6" s="10"/>
      <c r="AD6" s="10"/>
      <c r="AE6" s="11"/>
      <c r="AF6" s="11"/>
      <c r="AG6" s="10"/>
      <c r="AH6" s="10"/>
      <c r="AJ6" s="10"/>
      <c r="AK6" s="10"/>
      <c r="AL6" s="10"/>
      <c r="AM6" s="10"/>
      <c r="AN6" s="10"/>
      <c r="AO6" s="12"/>
    </row>
    <row r="7" spans="1:41" s="9" customFormat="1" ht="21.75" customHeight="1">
      <c r="A7" s="118" t="s">
        <v>57</v>
      </c>
      <c r="B7" s="38">
        <v>137.9</v>
      </c>
      <c r="C7" s="91">
        <v>143.6</v>
      </c>
      <c r="D7" s="37">
        <f aca="true" t="shared" si="0" ref="D7:D34">B7*Z7</f>
        <v>18111.786</v>
      </c>
      <c r="E7" s="119">
        <f aca="true" t="shared" si="1" ref="E7:E34">C7*Z7</f>
        <v>18860.424</v>
      </c>
      <c r="F7" s="38">
        <f aca="true" t="shared" si="2" ref="F7:F37">G7/Z7</f>
        <v>173.13080554286583</v>
      </c>
      <c r="G7" s="39">
        <v>22739</v>
      </c>
      <c r="H7" s="37">
        <v>22617</v>
      </c>
      <c r="I7" s="39">
        <v>22988</v>
      </c>
      <c r="J7" s="39"/>
      <c r="K7" s="40">
        <v>22762</v>
      </c>
      <c r="L7" s="41">
        <v>21827</v>
      </c>
      <c r="M7" s="38">
        <f aca="true" t="shared" si="3" ref="M7:M15">O7/Z7</f>
        <v>650.9821836455002</v>
      </c>
      <c r="N7" s="120">
        <f aca="true" t="shared" si="4" ref="N7:N15">P7/Z7</f>
        <v>303.030303030303</v>
      </c>
      <c r="O7" s="37">
        <v>85500</v>
      </c>
      <c r="P7" s="39">
        <v>39800</v>
      </c>
      <c r="Q7" s="42">
        <v>85.5</v>
      </c>
      <c r="R7" s="91">
        <v>39.8</v>
      </c>
      <c r="S7" s="121">
        <f aca="true" t="shared" si="5" ref="S7:S15">T7/Z7</f>
        <v>2086.684939850769</v>
      </c>
      <c r="T7" s="39">
        <f aca="true" t="shared" si="6" ref="T7:T14">U7*0.0482*1000</f>
        <v>274065.2</v>
      </c>
      <c r="U7" s="93">
        <v>5686</v>
      </c>
      <c r="V7" s="38">
        <f aca="true" t="shared" si="7" ref="V7:V15">W7/Z7</f>
        <v>663.468859448759</v>
      </c>
      <c r="W7" s="39">
        <f aca="true" t="shared" si="8" ref="W7:W15">X7/0.56*1000</f>
        <v>87140</v>
      </c>
      <c r="X7" s="91">
        <f aca="true" t="shared" si="9" ref="X7:X14">Y7*0.56</f>
        <v>48.79840000000001</v>
      </c>
      <c r="Y7" s="91">
        <v>87.14</v>
      </c>
      <c r="Z7" s="43">
        <v>131.34</v>
      </c>
      <c r="AA7" s="122"/>
      <c r="AB7" s="12"/>
      <c r="AC7" s="10"/>
      <c r="AD7" s="10"/>
      <c r="AE7" s="11"/>
      <c r="AF7" s="11"/>
      <c r="AG7" s="10"/>
      <c r="AH7" s="10"/>
      <c r="AJ7" s="10"/>
      <c r="AK7" s="10"/>
      <c r="AL7" s="10"/>
      <c r="AM7" s="10"/>
      <c r="AN7" s="10"/>
      <c r="AO7" s="10"/>
    </row>
    <row r="8" spans="1:41" s="9" customFormat="1" ht="21.75" customHeight="1">
      <c r="A8" s="123" t="s">
        <v>58</v>
      </c>
      <c r="B8" s="56">
        <v>195</v>
      </c>
      <c r="C8" s="60">
        <v>193.58</v>
      </c>
      <c r="D8" s="54">
        <f t="shared" si="0"/>
        <v>22366.5</v>
      </c>
      <c r="E8" s="57">
        <f t="shared" si="1"/>
        <v>22203.626</v>
      </c>
      <c r="F8" s="56">
        <f t="shared" si="2"/>
        <v>220.10462074978204</v>
      </c>
      <c r="G8" s="57">
        <v>25246</v>
      </c>
      <c r="H8" s="54">
        <v>24990</v>
      </c>
      <c r="I8" s="57">
        <v>25789</v>
      </c>
      <c r="J8" s="57"/>
      <c r="K8" s="58">
        <v>25256</v>
      </c>
      <c r="L8" s="59">
        <v>24830</v>
      </c>
      <c r="M8" s="56">
        <f t="shared" si="3"/>
        <v>761.9877942458587</v>
      </c>
      <c r="N8" s="60">
        <f t="shared" si="4"/>
        <v>358.32606800348736</v>
      </c>
      <c r="O8" s="54">
        <v>87400</v>
      </c>
      <c r="P8" s="57">
        <v>41100</v>
      </c>
      <c r="Q8" s="61">
        <v>87.4</v>
      </c>
      <c r="R8" s="60">
        <v>41.1</v>
      </c>
      <c r="S8" s="63">
        <f t="shared" si="5"/>
        <v>2399.9145597210113</v>
      </c>
      <c r="T8" s="57">
        <f t="shared" si="6"/>
        <v>275270.2</v>
      </c>
      <c r="U8" s="64">
        <v>5711</v>
      </c>
      <c r="V8" s="56">
        <f t="shared" si="7"/>
        <v>751.5257192676547</v>
      </c>
      <c r="W8" s="57">
        <f t="shared" si="8"/>
        <v>86200</v>
      </c>
      <c r="X8" s="60">
        <f t="shared" si="9"/>
        <v>48.272000000000006</v>
      </c>
      <c r="Y8" s="60">
        <v>86.2</v>
      </c>
      <c r="Z8" s="65">
        <v>114.7</v>
      </c>
      <c r="AA8" s="122"/>
      <c r="AC8" s="10"/>
      <c r="AD8" s="10"/>
      <c r="AE8" s="11"/>
      <c r="AF8" s="11"/>
      <c r="AG8" s="10"/>
      <c r="AH8" s="10"/>
      <c r="AI8" s="10"/>
      <c r="AJ8" s="10"/>
      <c r="AK8" s="10"/>
      <c r="AL8" s="10"/>
      <c r="AM8" s="10"/>
      <c r="AN8" s="10"/>
      <c r="AO8" s="10"/>
    </row>
    <row r="9" spans="1:41" s="9" customFormat="1" ht="21.75" customHeight="1">
      <c r="A9" s="123" t="s">
        <v>59</v>
      </c>
      <c r="B9" s="56">
        <v>297.17</v>
      </c>
      <c r="C9" s="60">
        <v>297.83</v>
      </c>
      <c r="D9" s="54">
        <f t="shared" si="0"/>
        <v>31916.058000000005</v>
      </c>
      <c r="E9" s="57">
        <f t="shared" si="1"/>
        <v>31986.942</v>
      </c>
      <c r="F9" s="56">
        <f t="shared" si="2"/>
        <v>330.48417132216014</v>
      </c>
      <c r="G9" s="57">
        <v>35494</v>
      </c>
      <c r="H9" s="54">
        <v>35297</v>
      </c>
      <c r="I9" s="57">
        <v>35940</v>
      </c>
      <c r="J9" s="57">
        <v>1266533</v>
      </c>
      <c r="K9" s="58">
        <v>35499</v>
      </c>
      <c r="L9" s="59">
        <v>34686</v>
      </c>
      <c r="M9" s="56">
        <f t="shared" si="3"/>
        <v>917.1322160148975</v>
      </c>
      <c r="N9" s="60">
        <f t="shared" si="4"/>
        <v>464.6182495344506</v>
      </c>
      <c r="O9" s="54">
        <v>98500</v>
      </c>
      <c r="P9" s="57">
        <v>49900</v>
      </c>
      <c r="Q9" s="61">
        <v>98.5</v>
      </c>
      <c r="R9" s="62">
        <v>49.9</v>
      </c>
      <c r="S9" s="63">
        <f t="shared" si="5"/>
        <v>2582.335195530726</v>
      </c>
      <c r="T9" s="57">
        <f t="shared" si="6"/>
        <v>277342.8</v>
      </c>
      <c r="U9" s="124">
        <v>5754</v>
      </c>
      <c r="V9" s="56">
        <f t="shared" si="7"/>
        <v>839.8510242085661</v>
      </c>
      <c r="W9" s="57">
        <f t="shared" si="8"/>
        <v>90200</v>
      </c>
      <c r="X9" s="60">
        <f t="shared" si="9"/>
        <v>50.51200000000001</v>
      </c>
      <c r="Y9" s="125">
        <v>90.2</v>
      </c>
      <c r="Z9" s="65">
        <v>107.4</v>
      </c>
      <c r="AA9" s="122"/>
      <c r="AE9" s="13"/>
      <c r="AF9" s="13"/>
      <c r="AO9" s="10"/>
    </row>
    <row r="10" spans="1:41" s="9" customFormat="1" ht="21.75" customHeight="1">
      <c r="A10" s="123" t="s">
        <v>60</v>
      </c>
      <c r="B10" s="56">
        <v>272.92</v>
      </c>
      <c r="C10" s="60">
        <v>247.25</v>
      </c>
      <c r="D10" s="54">
        <f t="shared" si="0"/>
        <v>33012.4032</v>
      </c>
      <c r="E10" s="57">
        <f t="shared" si="1"/>
        <v>29907.359999999997</v>
      </c>
      <c r="F10" s="56">
        <f t="shared" si="2"/>
        <v>312.99603174603175</v>
      </c>
      <c r="G10" s="57">
        <v>37860</v>
      </c>
      <c r="H10" s="54">
        <v>38749</v>
      </c>
      <c r="I10" s="57">
        <v>35768</v>
      </c>
      <c r="J10" s="57">
        <v>504896</v>
      </c>
      <c r="K10" s="58">
        <v>37930</v>
      </c>
      <c r="L10" s="59">
        <v>32492</v>
      </c>
      <c r="M10" s="56">
        <f t="shared" si="3"/>
        <v>835.8134920634922</v>
      </c>
      <c r="N10" s="60">
        <f t="shared" si="4"/>
        <v>438.98809523809524</v>
      </c>
      <c r="O10" s="54">
        <v>101100</v>
      </c>
      <c r="P10" s="57">
        <v>53100</v>
      </c>
      <c r="Q10" s="61">
        <v>101.1</v>
      </c>
      <c r="R10" s="62">
        <v>53.1</v>
      </c>
      <c r="S10" s="63">
        <f t="shared" si="5"/>
        <v>2302.809193121693</v>
      </c>
      <c r="T10" s="57">
        <f t="shared" si="6"/>
        <v>278547.8</v>
      </c>
      <c r="U10" s="124">
        <v>5779</v>
      </c>
      <c r="V10" s="56">
        <f t="shared" si="7"/>
        <v>753.1415343915344</v>
      </c>
      <c r="W10" s="57">
        <f t="shared" si="8"/>
        <v>91100</v>
      </c>
      <c r="X10" s="60">
        <f t="shared" si="9"/>
        <v>51.016</v>
      </c>
      <c r="Y10" s="125">
        <v>91.1</v>
      </c>
      <c r="Z10" s="65">
        <v>120.96</v>
      </c>
      <c r="AA10" s="122"/>
      <c r="AB10" s="12"/>
      <c r="AC10" s="10"/>
      <c r="AD10" s="10"/>
      <c r="AE10" s="11"/>
      <c r="AF10" s="11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1:41" s="9" customFormat="1" ht="21.75" customHeight="1" thickBot="1">
      <c r="A11" s="126" t="s">
        <v>61</v>
      </c>
      <c r="B11" s="127">
        <v>250.1</v>
      </c>
      <c r="C11" s="128">
        <v>235.3</v>
      </c>
      <c r="D11" s="129">
        <f t="shared" si="0"/>
        <v>31450.075</v>
      </c>
      <c r="E11" s="130">
        <f t="shared" si="1"/>
        <v>29588.975000000002</v>
      </c>
      <c r="F11" s="127">
        <f t="shared" si="2"/>
        <v>270.91848906560637</v>
      </c>
      <c r="G11" s="130">
        <v>34068</v>
      </c>
      <c r="H11" s="129">
        <v>34436</v>
      </c>
      <c r="I11" s="130">
        <v>33183</v>
      </c>
      <c r="J11" s="130">
        <v>613590</v>
      </c>
      <c r="K11" s="131">
        <v>34218</v>
      </c>
      <c r="L11" s="132">
        <v>28312</v>
      </c>
      <c r="M11" s="127">
        <f t="shared" si="3"/>
        <v>787.2763419483101</v>
      </c>
      <c r="N11" s="128">
        <f t="shared" si="4"/>
        <v>406.36182902584494</v>
      </c>
      <c r="O11" s="129">
        <v>99000</v>
      </c>
      <c r="P11" s="130">
        <v>51100</v>
      </c>
      <c r="Q11" s="133">
        <v>99</v>
      </c>
      <c r="R11" s="134">
        <v>51.1</v>
      </c>
      <c r="S11" s="135">
        <f t="shared" si="5"/>
        <v>2209.342345924453</v>
      </c>
      <c r="T11" s="130">
        <f t="shared" si="6"/>
        <v>277824.8</v>
      </c>
      <c r="U11" s="136">
        <v>5764</v>
      </c>
      <c r="V11" s="127">
        <f t="shared" si="7"/>
        <v>714.1153081510935</v>
      </c>
      <c r="W11" s="130">
        <f t="shared" si="8"/>
        <v>89800</v>
      </c>
      <c r="X11" s="128">
        <f t="shared" si="9"/>
        <v>50.288000000000004</v>
      </c>
      <c r="Y11" s="137">
        <v>89.8</v>
      </c>
      <c r="Z11" s="138">
        <v>125.75</v>
      </c>
      <c r="AA11" s="122"/>
      <c r="AC11" s="10"/>
      <c r="AD11" s="10"/>
      <c r="AE11" s="11"/>
      <c r="AF11" s="11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s="9" customFormat="1" ht="21.75" customHeight="1">
      <c r="A12" s="118" t="s">
        <v>62</v>
      </c>
      <c r="B12" s="38">
        <v>137.17</v>
      </c>
      <c r="C12" s="139">
        <v>142.4</v>
      </c>
      <c r="D12" s="37">
        <f t="shared" si="0"/>
        <v>17581.078899999997</v>
      </c>
      <c r="E12" s="140">
        <f t="shared" si="1"/>
        <v>18251.408</v>
      </c>
      <c r="F12" s="38">
        <f t="shared" si="2"/>
        <v>167.56651322462358</v>
      </c>
      <c r="G12" s="39">
        <v>21477</v>
      </c>
      <c r="H12" s="37">
        <v>21218</v>
      </c>
      <c r="I12" s="39">
        <v>22012</v>
      </c>
      <c r="J12" s="39"/>
      <c r="K12" s="40">
        <v>21507</v>
      </c>
      <c r="L12" s="41">
        <v>20047</v>
      </c>
      <c r="M12" s="38">
        <f t="shared" si="3"/>
        <v>655.379574003277</v>
      </c>
      <c r="N12" s="141">
        <f t="shared" si="4"/>
        <v>301.9427323086526</v>
      </c>
      <c r="O12" s="37">
        <v>84000</v>
      </c>
      <c r="P12" s="39">
        <v>38700</v>
      </c>
      <c r="Q12" s="42">
        <v>84</v>
      </c>
      <c r="R12" s="91">
        <v>38.7</v>
      </c>
      <c r="S12" s="121">
        <f t="shared" si="5"/>
        <v>2138.670515721308</v>
      </c>
      <c r="T12" s="39">
        <f t="shared" si="6"/>
        <v>274113.4</v>
      </c>
      <c r="U12" s="93">
        <v>5687</v>
      </c>
      <c r="V12" s="38">
        <f t="shared" si="7"/>
        <v>671.6080205976439</v>
      </c>
      <c r="W12" s="39">
        <f t="shared" si="8"/>
        <v>86080</v>
      </c>
      <c r="X12" s="36">
        <f t="shared" si="9"/>
        <v>48.204800000000006</v>
      </c>
      <c r="Y12" s="36">
        <v>86.08</v>
      </c>
      <c r="Z12" s="43">
        <v>128.17</v>
      </c>
      <c r="AA12" s="122"/>
      <c r="AE12" s="13"/>
      <c r="AF12" s="13"/>
      <c r="AO12" s="10"/>
    </row>
    <row r="13" spans="1:41" s="9" customFormat="1" ht="21.75" customHeight="1">
      <c r="A13" s="123" t="s">
        <v>63</v>
      </c>
      <c r="B13" s="56">
        <v>229.58</v>
      </c>
      <c r="C13" s="60">
        <v>227.33</v>
      </c>
      <c r="D13" s="54">
        <f t="shared" si="0"/>
        <v>25726.734800000002</v>
      </c>
      <c r="E13" s="55">
        <f t="shared" si="1"/>
        <v>25474.599800000004</v>
      </c>
      <c r="F13" s="56">
        <f t="shared" si="2"/>
        <v>247.00160628234875</v>
      </c>
      <c r="G13" s="57">
        <v>27679</v>
      </c>
      <c r="H13" s="54">
        <v>27578</v>
      </c>
      <c r="I13" s="57">
        <v>27893</v>
      </c>
      <c r="J13" s="57"/>
      <c r="K13" s="58">
        <v>27727</v>
      </c>
      <c r="L13" s="59">
        <v>25549</v>
      </c>
      <c r="M13" s="56">
        <f t="shared" si="3"/>
        <v>804.9259325361413</v>
      </c>
      <c r="N13" s="69">
        <f t="shared" si="4"/>
        <v>384.6153846153846</v>
      </c>
      <c r="O13" s="54">
        <v>90200</v>
      </c>
      <c r="P13" s="57">
        <v>43100</v>
      </c>
      <c r="Q13" s="61">
        <v>90.2</v>
      </c>
      <c r="R13" s="60">
        <v>43.1</v>
      </c>
      <c r="S13" s="63">
        <f t="shared" si="5"/>
        <v>2462.4754595752274</v>
      </c>
      <c r="T13" s="57">
        <f t="shared" si="6"/>
        <v>275945</v>
      </c>
      <c r="U13" s="64">
        <v>5725</v>
      </c>
      <c r="V13" s="56">
        <f t="shared" si="7"/>
        <v>775.2989469926824</v>
      </c>
      <c r="W13" s="57">
        <f t="shared" si="8"/>
        <v>86880</v>
      </c>
      <c r="X13" s="53">
        <f t="shared" si="9"/>
        <v>48.6528</v>
      </c>
      <c r="Y13" s="53">
        <v>86.88</v>
      </c>
      <c r="Z13" s="65">
        <v>112.06</v>
      </c>
      <c r="AA13" s="122"/>
      <c r="AE13" s="13"/>
      <c r="AF13" s="13"/>
      <c r="AO13" s="10"/>
    </row>
    <row r="14" spans="1:41" s="9" customFormat="1" ht="21.75" customHeight="1">
      <c r="A14" s="123" t="s">
        <v>64</v>
      </c>
      <c r="B14" s="56">
        <v>310.83</v>
      </c>
      <c r="C14" s="60">
        <v>304.83</v>
      </c>
      <c r="D14" s="54">
        <f t="shared" si="0"/>
        <v>34169.541900000004</v>
      </c>
      <c r="E14" s="55">
        <f t="shared" si="1"/>
        <v>33509.9619</v>
      </c>
      <c r="F14" s="56">
        <f t="shared" si="2"/>
        <v>349.86809788046935</v>
      </c>
      <c r="G14" s="57">
        <v>38461</v>
      </c>
      <c r="H14" s="54">
        <v>38452</v>
      </c>
      <c r="I14" s="57">
        <v>38476</v>
      </c>
      <c r="J14" s="57">
        <v>880135</v>
      </c>
      <c r="K14" s="58">
        <v>38471</v>
      </c>
      <c r="L14" s="59">
        <v>36632</v>
      </c>
      <c r="M14" s="56">
        <f t="shared" si="3"/>
        <v>908.7601200764122</v>
      </c>
      <c r="N14" s="69">
        <f t="shared" si="4"/>
        <v>467.57027199126713</v>
      </c>
      <c r="O14" s="54">
        <v>99900</v>
      </c>
      <c r="P14" s="57">
        <v>51400</v>
      </c>
      <c r="Q14" s="61">
        <v>99.9</v>
      </c>
      <c r="R14" s="60">
        <v>51.4</v>
      </c>
      <c r="S14" s="63">
        <f t="shared" si="5"/>
        <v>2525.095970162831</v>
      </c>
      <c r="T14" s="57">
        <f t="shared" si="6"/>
        <v>277583.8</v>
      </c>
      <c r="U14" s="64">
        <v>5759</v>
      </c>
      <c r="V14" s="56">
        <f t="shared" si="7"/>
        <v>830.1646502319658</v>
      </c>
      <c r="W14" s="57">
        <f t="shared" si="8"/>
        <v>91260</v>
      </c>
      <c r="X14" s="53">
        <f t="shared" si="9"/>
        <v>51.10560000000001</v>
      </c>
      <c r="Y14" s="53">
        <v>91.26</v>
      </c>
      <c r="Z14" s="65">
        <v>109.93</v>
      </c>
      <c r="AA14" s="122"/>
      <c r="AE14" s="13"/>
      <c r="AF14" s="13"/>
      <c r="AI14" s="142"/>
      <c r="AL14" s="143"/>
      <c r="AO14" s="10"/>
    </row>
    <row r="15" spans="1:41" s="9" customFormat="1" ht="21.75" customHeight="1">
      <c r="A15" s="123" t="s">
        <v>65</v>
      </c>
      <c r="B15" s="56">
        <v>243.5</v>
      </c>
      <c r="C15" s="60">
        <v>217.25</v>
      </c>
      <c r="D15" s="54">
        <f t="shared" si="0"/>
        <v>30410.715</v>
      </c>
      <c r="E15" s="55">
        <f t="shared" si="1"/>
        <v>27132.3525</v>
      </c>
      <c r="F15" s="56">
        <f t="shared" si="2"/>
        <v>280.2866522539835</v>
      </c>
      <c r="G15" s="57">
        <v>35005</v>
      </c>
      <c r="H15" s="54">
        <v>35840</v>
      </c>
      <c r="I15" s="57">
        <v>32978</v>
      </c>
      <c r="J15" s="57">
        <v>505248</v>
      </c>
      <c r="K15" s="58">
        <v>35070</v>
      </c>
      <c r="L15" s="59">
        <v>31012</v>
      </c>
      <c r="M15" s="56">
        <f t="shared" si="3"/>
        <v>803.1067339258548</v>
      </c>
      <c r="N15" s="69">
        <f t="shared" si="4"/>
        <v>418.768516294339</v>
      </c>
      <c r="O15" s="54">
        <v>100300</v>
      </c>
      <c r="P15" s="57">
        <v>52300</v>
      </c>
      <c r="Q15" s="61">
        <v>100.3</v>
      </c>
      <c r="R15" s="60">
        <v>52.3</v>
      </c>
      <c r="S15" s="63">
        <f t="shared" si="5"/>
        <v>2231.5029225718636</v>
      </c>
      <c r="T15" s="57">
        <f>U15*0.0482*1000</f>
        <v>278692.4</v>
      </c>
      <c r="U15" s="64">
        <v>5782</v>
      </c>
      <c r="V15" s="56">
        <f t="shared" si="7"/>
        <v>724.87789254544</v>
      </c>
      <c r="W15" s="57">
        <f t="shared" si="8"/>
        <v>90530</v>
      </c>
      <c r="X15" s="53">
        <f>Y15*0.56</f>
        <v>50.6968</v>
      </c>
      <c r="Y15" s="53">
        <v>90.53</v>
      </c>
      <c r="Z15" s="65">
        <v>124.89</v>
      </c>
      <c r="AA15" s="122"/>
      <c r="AO15" s="10"/>
    </row>
    <row r="16" spans="1:41" s="9" customFormat="1" ht="21.75" customHeight="1" thickBot="1">
      <c r="A16" s="126" t="s">
        <v>66</v>
      </c>
      <c r="B16" s="127">
        <v>286.75</v>
      </c>
      <c r="C16" s="128">
        <v>276.172</v>
      </c>
      <c r="D16" s="129">
        <f t="shared" si="0"/>
        <v>35043.7175</v>
      </c>
      <c r="E16" s="144">
        <f t="shared" si="1"/>
        <v>33750.98012</v>
      </c>
      <c r="F16" s="127">
        <f t="shared" si="2"/>
        <v>306.37427379101547</v>
      </c>
      <c r="G16" s="130">
        <v>37442</v>
      </c>
      <c r="H16" s="129">
        <v>37901</v>
      </c>
      <c r="I16" s="130">
        <v>36357</v>
      </c>
      <c r="J16" s="130">
        <v>678206</v>
      </c>
      <c r="K16" s="129">
        <v>37618</v>
      </c>
      <c r="L16" s="130">
        <v>29667</v>
      </c>
      <c r="M16" s="127">
        <f>O16/Z16</f>
        <v>811.7175353899027</v>
      </c>
      <c r="N16" s="128">
        <f>P16/Z16</f>
        <v>468.0468046804681</v>
      </c>
      <c r="O16" s="129">
        <v>99200</v>
      </c>
      <c r="P16" s="130">
        <v>57200</v>
      </c>
      <c r="Q16" s="133">
        <v>99.2</v>
      </c>
      <c r="R16" s="128">
        <v>57.2</v>
      </c>
      <c r="S16" s="135">
        <f>T16/Z16</f>
        <v>2272.1561247033796</v>
      </c>
      <c r="T16" s="130">
        <f>U16*0.0482*1000</f>
        <v>277680.2</v>
      </c>
      <c r="U16" s="145">
        <v>5761</v>
      </c>
      <c r="V16" s="127">
        <f>W16/Z16</f>
        <v>739.8739873987399</v>
      </c>
      <c r="W16" s="130">
        <f>X16/0.56*1000</f>
        <v>90420</v>
      </c>
      <c r="X16" s="146">
        <f>Y16*0.56</f>
        <v>50.635200000000005</v>
      </c>
      <c r="Y16" s="146">
        <v>90.42</v>
      </c>
      <c r="Z16" s="138">
        <v>122.21</v>
      </c>
      <c r="AA16" s="122"/>
      <c r="AO16" s="10"/>
    </row>
    <row r="17" spans="1:27" s="9" customFormat="1" ht="22.5" customHeight="1">
      <c r="A17" s="51" t="s">
        <v>40</v>
      </c>
      <c r="B17" s="52">
        <v>215</v>
      </c>
      <c r="C17" s="53">
        <v>185</v>
      </c>
      <c r="D17" s="54">
        <f t="shared" si="0"/>
        <v>28399.350000000002</v>
      </c>
      <c r="E17" s="55">
        <f t="shared" si="1"/>
        <v>24436.65</v>
      </c>
      <c r="F17" s="56">
        <f t="shared" si="2"/>
        <v>240.02574002574002</v>
      </c>
      <c r="G17" s="57">
        <v>31705</v>
      </c>
      <c r="H17" s="54">
        <v>32959</v>
      </c>
      <c r="I17" s="57">
        <v>28662</v>
      </c>
      <c r="J17" s="57">
        <v>440704</v>
      </c>
      <c r="K17" s="58">
        <v>32056</v>
      </c>
      <c r="L17" s="59">
        <v>27861</v>
      </c>
      <c r="M17" s="56">
        <f aca="true" t="shared" si="10" ref="M17:M36">O17/Z17</f>
        <v>749.4889847831024</v>
      </c>
      <c r="N17" s="60">
        <f aca="true" t="shared" si="11" ref="N17:N36">P17/Z17</f>
        <v>386.1003861003861</v>
      </c>
      <c r="O17" s="54">
        <v>99000</v>
      </c>
      <c r="P17" s="57">
        <v>51000</v>
      </c>
      <c r="Q17" s="61">
        <v>99</v>
      </c>
      <c r="R17" s="62">
        <v>51</v>
      </c>
      <c r="S17" s="63">
        <f aca="true" t="shared" si="12" ref="S17:S38">T17/Z17</f>
        <v>2093.8117949882653</v>
      </c>
      <c r="T17" s="57">
        <f aca="true" t="shared" si="13" ref="T17:T38">U17*0.0482*1000</f>
        <v>276571.6</v>
      </c>
      <c r="U17" s="64">
        <v>5738</v>
      </c>
      <c r="V17" s="56">
        <f aca="true" t="shared" si="14" ref="V17:V35">W17/Z17</f>
        <v>676.6598531304413</v>
      </c>
      <c r="W17" s="57">
        <f aca="true" t="shared" si="15" ref="W17:W35">X17/0.56*1000</f>
        <v>89380</v>
      </c>
      <c r="X17" s="53">
        <f aca="true" t="shared" si="16" ref="X17:X35">Y17*0.56</f>
        <v>50.052800000000005</v>
      </c>
      <c r="Y17" s="53">
        <v>89.38</v>
      </c>
      <c r="Z17" s="65">
        <v>132.09</v>
      </c>
      <c r="AA17" s="8"/>
    </row>
    <row r="18" spans="1:27" s="9" customFormat="1" ht="22.5" customHeight="1">
      <c r="A18" s="51" t="s">
        <v>41</v>
      </c>
      <c r="B18" s="52">
        <v>230</v>
      </c>
      <c r="C18" s="53">
        <v>210</v>
      </c>
      <c r="D18" s="54">
        <f t="shared" si="0"/>
        <v>29610.2</v>
      </c>
      <c r="E18" s="55">
        <f t="shared" si="1"/>
        <v>27035.4</v>
      </c>
      <c r="F18" s="56">
        <f t="shared" si="2"/>
        <v>242.83827870125833</v>
      </c>
      <c r="G18" s="57">
        <v>31263</v>
      </c>
      <c r="H18" s="54">
        <v>32122</v>
      </c>
      <c r="I18" s="57">
        <v>28773</v>
      </c>
      <c r="J18" s="57">
        <v>538261</v>
      </c>
      <c r="K18" s="58">
        <v>31582</v>
      </c>
      <c r="L18" s="59">
        <v>27157</v>
      </c>
      <c r="M18" s="56">
        <f t="shared" si="10"/>
        <v>768.9917663507845</v>
      </c>
      <c r="N18" s="60">
        <f t="shared" si="11"/>
        <v>396.14727357464653</v>
      </c>
      <c r="O18" s="54">
        <v>99000</v>
      </c>
      <c r="P18" s="57">
        <v>51000</v>
      </c>
      <c r="Q18" s="61">
        <v>99</v>
      </c>
      <c r="R18" s="62">
        <v>51</v>
      </c>
      <c r="S18" s="63">
        <f t="shared" si="12"/>
        <v>2145.6750038837968</v>
      </c>
      <c r="T18" s="57">
        <f t="shared" si="13"/>
        <v>276234.2</v>
      </c>
      <c r="U18" s="64">
        <v>5731</v>
      </c>
      <c r="V18" s="56">
        <f t="shared" si="14"/>
        <v>693.4130806276215</v>
      </c>
      <c r="W18" s="57">
        <f t="shared" si="15"/>
        <v>89270</v>
      </c>
      <c r="X18" s="53">
        <f t="shared" si="16"/>
        <v>49.9912</v>
      </c>
      <c r="Y18" s="53">
        <v>89.27</v>
      </c>
      <c r="Z18" s="65">
        <v>128.74</v>
      </c>
      <c r="AA18" s="8"/>
    </row>
    <row r="19" spans="1:27" s="9" customFormat="1" ht="22.5" customHeight="1">
      <c r="A19" s="51" t="s">
        <v>42</v>
      </c>
      <c r="B19" s="52">
        <v>225</v>
      </c>
      <c r="C19" s="53">
        <v>215</v>
      </c>
      <c r="D19" s="54">
        <f t="shared" si="0"/>
        <v>28089</v>
      </c>
      <c r="E19" s="55">
        <f t="shared" si="1"/>
        <v>26840.600000000002</v>
      </c>
      <c r="F19" s="56">
        <f t="shared" si="2"/>
        <v>255.72733098365907</v>
      </c>
      <c r="G19" s="57">
        <v>31925</v>
      </c>
      <c r="H19" s="54">
        <v>32361</v>
      </c>
      <c r="I19" s="57">
        <v>30854</v>
      </c>
      <c r="J19" s="57">
        <v>0</v>
      </c>
      <c r="K19" s="58">
        <v>32059</v>
      </c>
      <c r="L19" s="59">
        <v>29079</v>
      </c>
      <c r="M19" s="56">
        <f t="shared" si="10"/>
        <v>793.0150592758731</v>
      </c>
      <c r="N19" s="60">
        <f t="shared" si="11"/>
        <v>408.52290932393464</v>
      </c>
      <c r="O19" s="54">
        <v>99000</v>
      </c>
      <c r="P19" s="57">
        <v>51000</v>
      </c>
      <c r="Q19" s="61">
        <v>99</v>
      </c>
      <c r="R19" s="62">
        <v>51</v>
      </c>
      <c r="S19" s="63">
        <f t="shared" si="12"/>
        <v>2212.7058635052867</v>
      </c>
      <c r="T19" s="57">
        <f t="shared" si="13"/>
        <v>276234.2</v>
      </c>
      <c r="U19" s="64">
        <v>5731</v>
      </c>
      <c r="V19" s="56">
        <f t="shared" si="14"/>
        <v>718.5998077539251</v>
      </c>
      <c r="W19" s="57">
        <f t="shared" si="15"/>
        <v>89710.00000000001</v>
      </c>
      <c r="X19" s="53">
        <f t="shared" si="16"/>
        <v>50.23760000000001</v>
      </c>
      <c r="Y19" s="53">
        <f>(93.47+85.95)/2</f>
        <v>89.71000000000001</v>
      </c>
      <c r="Z19" s="65">
        <v>124.84</v>
      </c>
      <c r="AA19" s="8"/>
    </row>
    <row r="20" spans="1:27" s="9" customFormat="1" ht="22.5" customHeight="1">
      <c r="A20" s="51" t="s">
        <v>43</v>
      </c>
      <c r="B20" s="52">
        <v>225</v>
      </c>
      <c r="C20" s="53">
        <v>215</v>
      </c>
      <c r="D20" s="54">
        <f t="shared" si="0"/>
        <v>27038.25</v>
      </c>
      <c r="E20" s="55">
        <f t="shared" si="1"/>
        <v>25836.55</v>
      </c>
      <c r="F20" s="56">
        <f t="shared" si="2"/>
        <v>250.52009652991595</v>
      </c>
      <c r="G20" s="57">
        <v>30105</v>
      </c>
      <c r="H20" s="54">
        <v>30569</v>
      </c>
      <c r="I20" s="57">
        <v>29156</v>
      </c>
      <c r="J20" s="57">
        <v>296111</v>
      </c>
      <c r="K20" s="58">
        <v>30147</v>
      </c>
      <c r="L20" s="59">
        <v>28656</v>
      </c>
      <c r="M20" s="56">
        <f t="shared" si="10"/>
        <v>823.8329033868686</v>
      </c>
      <c r="N20" s="60">
        <f t="shared" si="11"/>
        <v>424.39876841141717</v>
      </c>
      <c r="O20" s="54">
        <v>99000</v>
      </c>
      <c r="P20" s="57">
        <v>51000</v>
      </c>
      <c r="Q20" s="61">
        <v>99</v>
      </c>
      <c r="R20" s="62">
        <v>51</v>
      </c>
      <c r="S20" s="63">
        <f t="shared" si="12"/>
        <v>2298.695181825747</v>
      </c>
      <c r="T20" s="57">
        <f t="shared" si="13"/>
        <v>276234.2</v>
      </c>
      <c r="U20" s="64">
        <v>5731</v>
      </c>
      <c r="V20" s="56">
        <f t="shared" si="14"/>
        <v>740.3678122659566</v>
      </c>
      <c r="W20" s="57">
        <f t="shared" si="15"/>
        <v>88970</v>
      </c>
      <c r="X20" s="53">
        <f t="shared" si="16"/>
        <v>49.82320000000001</v>
      </c>
      <c r="Y20" s="53">
        <f>(93.23+84.71)/2</f>
        <v>88.97</v>
      </c>
      <c r="Z20" s="65">
        <v>120.17</v>
      </c>
      <c r="AA20" s="8"/>
    </row>
    <row r="21" spans="1:27" s="9" customFormat="1" ht="22.5" customHeight="1">
      <c r="A21" s="51" t="s">
        <v>44</v>
      </c>
      <c r="B21" s="52">
        <v>235</v>
      </c>
      <c r="C21" s="53">
        <v>225</v>
      </c>
      <c r="D21" s="54">
        <f t="shared" si="0"/>
        <v>27821.65</v>
      </c>
      <c r="E21" s="55">
        <f t="shared" si="1"/>
        <v>26637.75</v>
      </c>
      <c r="F21" s="56">
        <f t="shared" si="2"/>
        <v>255.16513219021877</v>
      </c>
      <c r="G21" s="57">
        <v>30209</v>
      </c>
      <c r="H21" s="54">
        <v>30615</v>
      </c>
      <c r="I21" s="57">
        <v>29489</v>
      </c>
      <c r="J21" s="57">
        <v>0</v>
      </c>
      <c r="K21" s="58">
        <v>30248</v>
      </c>
      <c r="L21" s="59">
        <v>25755</v>
      </c>
      <c r="M21" s="56">
        <f t="shared" si="10"/>
        <v>836.2192752766281</v>
      </c>
      <c r="N21" s="60">
        <f t="shared" si="11"/>
        <v>430.7796266576569</v>
      </c>
      <c r="O21" s="54">
        <v>99000</v>
      </c>
      <c r="P21" s="57">
        <v>51000</v>
      </c>
      <c r="Q21" s="61">
        <v>99</v>
      </c>
      <c r="R21" s="62">
        <v>51</v>
      </c>
      <c r="S21" s="63">
        <f t="shared" si="12"/>
        <v>2333.2561871779712</v>
      </c>
      <c r="T21" s="57">
        <f t="shared" si="13"/>
        <v>276234.2</v>
      </c>
      <c r="U21" s="64">
        <v>5731</v>
      </c>
      <c r="V21" s="56">
        <f t="shared" si="14"/>
        <v>734.5214967480362</v>
      </c>
      <c r="W21" s="57">
        <f t="shared" si="15"/>
        <v>86960</v>
      </c>
      <c r="X21" s="53">
        <f t="shared" si="16"/>
        <v>48.6976</v>
      </c>
      <c r="Y21" s="53">
        <f>(89.85+84.07)/2</f>
        <v>86.96</v>
      </c>
      <c r="Z21" s="65">
        <v>118.39</v>
      </c>
      <c r="AA21" s="8"/>
    </row>
    <row r="22" spans="1:27" s="9" customFormat="1" ht="22.5" customHeight="1">
      <c r="A22" s="51" t="s">
        <v>34</v>
      </c>
      <c r="B22" s="52">
        <v>260</v>
      </c>
      <c r="C22" s="53">
        <v>255</v>
      </c>
      <c r="D22" s="54">
        <f t="shared" si="0"/>
        <v>30921.800000000003</v>
      </c>
      <c r="E22" s="55">
        <f t="shared" si="1"/>
        <v>30327.15</v>
      </c>
      <c r="F22" s="56">
        <f t="shared" si="2"/>
        <v>269.07424535441015</v>
      </c>
      <c r="G22" s="57">
        <v>32001</v>
      </c>
      <c r="H22" s="54">
        <v>32114</v>
      </c>
      <c r="I22" s="57">
        <v>31764</v>
      </c>
      <c r="J22" s="57">
        <v>576455</v>
      </c>
      <c r="K22" s="58">
        <v>32040</v>
      </c>
      <c r="L22" s="59">
        <v>29717</v>
      </c>
      <c r="M22" s="56">
        <f t="shared" si="10"/>
        <v>832.4224333641638</v>
      </c>
      <c r="N22" s="60">
        <f t="shared" si="11"/>
        <v>428.8236777936601</v>
      </c>
      <c r="O22" s="54">
        <v>99000</v>
      </c>
      <c r="P22" s="57">
        <v>51000</v>
      </c>
      <c r="Q22" s="61">
        <v>99</v>
      </c>
      <c r="R22" s="62">
        <v>51</v>
      </c>
      <c r="S22" s="63">
        <f t="shared" si="12"/>
        <v>2322.6620701252837</v>
      </c>
      <c r="T22" s="57">
        <f t="shared" si="13"/>
        <v>276234.2</v>
      </c>
      <c r="U22" s="64">
        <v>5731</v>
      </c>
      <c r="V22" s="56">
        <f t="shared" si="14"/>
        <v>749.0961069536702</v>
      </c>
      <c r="W22" s="57">
        <f t="shared" si="15"/>
        <v>89090</v>
      </c>
      <c r="X22" s="53">
        <f t="shared" si="16"/>
        <v>49.89040000000001</v>
      </c>
      <c r="Y22" s="53">
        <f>(93.52+84.66)/2</f>
        <v>89.09</v>
      </c>
      <c r="Z22" s="65">
        <v>118.93</v>
      </c>
      <c r="AA22" s="8"/>
    </row>
    <row r="23" spans="1:27" s="9" customFormat="1" ht="22.5" customHeight="1">
      <c r="A23" s="51" t="s">
        <v>35</v>
      </c>
      <c r="B23" s="52">
        <v>295</v>
      </c>
      <c r="C23" s="53">
        <v>295</v>
      </c>
      <c r="D23" s="54">
        <f t="shared" si="0"/>
        <v>36349.9</v>
      </c>
      <c r="E23" s="55">
        <f t="shared" si="1"/>
        <v>36349.9</v>
      </c>
      <c r="F23" s="56">
        <f t="shared" si="2"/>
        <v>301.86658010063303</v>
      </c>
      <c r="G23" s="57">
        <v>37196</v>
      </c>
      <c r="H23" s="54">
        <v>36953</v>
      </c>
      <c r="I23" s="57">
        <v>37650</v>
      </c>
      <c r="J23" s="57">
        <v>1041250</v>
      </c>
      <c r="K23" s="58">
        <v>37221</v>
      </c>
      <c r="L23" s="59">
        <v>29545</v>
      </c>
      <c r="M23" s="56">
        <f t="shared" si="10"/>
        <v>803.4409998376887</v>
      </c>
      <c r="N23" s="60">
        <f t="shared" si="11"/>
        <v>413.8938484012336</v>
      </c>
      <c r="O23" s="54">
        <v>99000</v>
      </c>
      <c r="P23" s="57">
        <v>51000</v>
      </c>
      <c r="Q23" s="61">
        <v>99</v>
      </c>
      <c r="R23" s="62">
        <v>51</v>
      </c>
      <c r="S23" s="63">
        <f t="shared" si="12"/>
        <v>2279.3491316344753</v>
      </c>
      <c r="T23" s="57">
        <f t="shared" si="13"/>
        <v>280861.4</v>
      </c>
      <c r="U23" s="64">
        <v>5827</v>
      </c>
      <c r="V23" s="56">
        <f t="shared" si="14"/>
        <v>722.082454147054</v>
      </c>
      <c r="W23" s="57">
        <f t="shared" si="15"/>
        <v>88975</v>
      </c>
      <c r="X23" s="53">
        <f t="shared" si="16"/>
        <v>49.826</v>
      </c>
      <c r="Y23" s="53">
        <f>(92.31+85.64)/2</f>
        <v>88.975</v>
      </c>
      <c r="Z23" s="65">
        <v>123.22</v>
      </c>
      <c r="AA23" s="8"/>
    </row>
    <row r="24" spans="1:27" s="9" customFormat="1" ht="22.5" customHeight="1">
      <c r="A24" s="51" t="s">
        <v>36</v>
      </c>
      <c r="B24" s="52">
        <v>327</v>
      </c>
      <c r="C24" s="53">
        <v>327</v>
      </c>
      <c r="D24" s="54">
        <f t="shared" si="0"/>
        <v>40024.8</v>
      </c>
      <c r="E24" s="55">
        <f t="shared" si="1"/>
        <v>40024.8</v>
      </c>
      <c r="F24" s="56">
        <f t="shared" si="2"/>
        <v>338.1045751633987</v>
      </c>
      <c r="G24" s="57">
        <v>41384</v>
      </c>
      <c r="H24" s="54">
        <v>41036</v>
      </c>
      <c r="I24" s="57">
        <v>42108</v>
      </c>
      <c r="J24" s="57">
        <v>1180375</v>
      </c>
      <c r="K24" s="58">
        <v>41371</v>
      </c>
      <c r="L24" s="59">
        <v>40663</v>
      </c>
      <c r="M24" s="56">
        <f t="shared" si="10"/>
        <v>808.8235294117646</v>
      </c>
      <c r="N24" s="60">
        <f t="shared" si="11"/>
        <v>416.66666666666663</v>
      </c>
      <c r="O24" s="54">
        <v>99000</v>
      </c>
      <c r="P24" s="57">
        <v>51000</v>
      </c>
      <c r="Q24" s="61">
        <v>99</v>
      </c>
      <c r="R24" s="62">
        <v>51</v>
      </c>
      <c r="S24" s="63">
        <f t="shared" si="12"/>
        <v>2287.137254901961</v>
      </c>
      <c r="T24" s="57">
        <f t="shared" si="13"/>
        <v>279945.60000000003</v>
      </c>
      <c r="U24" s="64">
        <v>5808</v>
      </c>
      <c r="V24" s="56">
        <f t="shared" si="14"/>
        <v>737.3366013071895</v>
      </c>
      <c r="W24" s="57">
        <f t="shared" si="15"/>
        <v>90250</v>
      </c>
      <c r="X24" s="53">
        <f t="shared" si="16"/>
        <v>50.540000000000006</v>
      </c>
      <c r="Y24" s="53">
        <f>(94.79+85.71)/2</f>
        <v>90.25</v>
      </c>
      <c r="Z24" s="65">
        <v>122.4</v>
      </c>
      <c r="AA24" s="8"/>
    </row>
    <row r="25" spans="1:27" s="9" customFormat="1" ht="22.5" customHeight="1">
      <c r="A25" s="51" t="s">
        <v>37</v>
      </c>
      <c r="B25" s="52">
        <v>327</v>
      </c>
      <c r="C25" s="53">
        <v>327</v>
      </c>
      <c r="D25" s="54">
        <f t="shared" si="0"/>
        <v>40165.409999999996</v>
      </c>
      <c r="E25" s="55">
        <f t="shared" si="1"/>
        <v>40165.409999999996</v>
      </c>
      <c r="F25" s="56">
        <f t="shared" si="2"/>
        <v>360.81576162175367</v>
      </c>
      <c r="G25" s="57">
        <v>44319</v>
      </c>
      <c r="H25" s="54">
        <v>43958</v>
      </c>
      <c r="I25" s="57">
        <v>45135</v>
      </c>
      <c r="J25" s="57">
        <v>0</v>
      </c>
      <c r="K25" s="58">
        <v>44320</v>
      </c>
      <c r="L25" s="59">
        <v>43917</v>
      </c>
      <c r="M25" s="56">
        <f t="shared" si="10"/>
        <v>805.9920214931205</v>
      </c>
      <c r="N25" s="60">
        <f t="shared" si="11"/>
        <v>425.79174468777984</v>
      </c>
      <c r="O25" s="54">
        <v>99000</v>
      </c>
      <c r="P25" s="57">
        <v>52300</v>
      </c>
      <c r="Q25" s="61">
        <v>99</v>
      </c>
      <c r="R25" s="62">
        <v>52.3</v>
      </c>
      <c r="S25" s="63">
        <f t="shared" si="12"/>
        <v>2277.9532687454207</v>
      </c>
      <c r="T25" s="57">
        <f t="shared" si="13"/>
        <v>279801</v>
      </c>
      <c r="U25" s="64">
        <v>5805</v>
      </c>
      <c r="V25" s="56">
        <f t="shared" si="14"/>
        <v>769.4374338516648</v>
      </c>
      <c r="W25" s="57">
        <f t="shared" si="15"/>
        <v>94509.99999999999</v>
      </c>
      <c r="X25" s="53">
        <f t="shared" si="16"/>
        <v>52.9256</v>
      </c>
      <c r="Y25" s="53">
        <f>(101.24+87.78)/2</f>
        <v>94.50999999999999</v>
      </c>
      <c r="Z25" s="65">
        <v>122.83</v>
      </c>
      <c r="AA25" s="8"/>
    </row>
    <row r="26" spans="1:27" s="9" customFormat="1" ht="22.5" customHeight="1">
      <c r="A26" s="66" t="s">
        <v>67</v>
      </c>
      <c r="B26" s="52">
        <v>342</v>
      </c>
      <c r="C26" s="53">
        <v>335</v>
      </c>
      <c r="D26" s="54">
        <f t="shared" si="0"/>
        <v>40923.72</v>
      </c>
      <c r="E26" s="55">
        <f t="shared" si="1"/>
        <v>40086.1</v>
      </c>
      <c r="F26" s="56">
        <f t="shared" si="2"/>
        <v>363.3628614407488</v>
      </c>
      <c r="G26" s="57">
        <v>43480</v>
      </c>
      <c r="H26" s="54">
        <v>43288</v>
      </c>
      <c r="I26" s="57">
        <v>43988</v>
      </c>
      <c r="J26" s="57">
        <v>734105</v>
      </c>
      <c r="K26" s="58">
        <v>43470</v>
      </c>
      <c r="L26" s="59">
        <v>0</v>
      </c>
      <c r="M26" s="56">
        <f t="shared" si="10"/>
        <v>829.8512451947184</v>
      </c>
      <c r="N26" s="60">
        <f t="shared" si="11"/>
        <v>605.8833361190038</v>
      </c>
      <c r="O26" s="54">
        <v>99300</v>
      </c>
      <c r="P26" s="57">
        <v>72500</v>
      </c>
      <c r="Q26" s="61">
        <v>99.3</v>
      </c>
      <c r="R26" s="62">
        <v>72.5</v>
      </c>
      <c r="S26" s="63">
        <f t="shared" si="12"/>
        <v>2339.508607721879</v>
      </c>
      <c r="T26" s="57">
        <f t="shared" si="13"/>
        <v>279945.60000000003</v>
      </c>
      <c r="U26" s="64">
        <v>5808</v>
      </c>
      <c r="V26" s="56">
        <f t="shared" si="14"/>
        <v>770.9760989470166</v>
      </c>
      <c r="W26" s="57">
        <f t="shared" si="15"/>
        <v>92255</v>
      </c>
      <c r="X26" s="53">
        <f t="shared" si="16"/>
        <v>51.662800000000004</v>
      </c>
      <c r="Y26" s="53">
        <f>(96.82+87.69)/2</f>
        <v>92.255</v>
      </c>
      <c r="Z26" s="65">
        <v>119.66</v>
      </c>
      <c r="AA26" s="8"/>
    </row>
    <row r="27" spans="1:27" s="9" customFormat="1" ht="22.5" customHeight="1">
      <c r="A27" s="66" t="s">
        <v>38</v>
      </c>
      <c r="B27" s="52">
        <v>375</v>
      </c>
      <c r="C27" s="53">
        <v>365</v>
      </c>
      <c r="D27" s="54">
        <f t="shared" si="0"/>
        <v>44737.5</v>
      </c>
      <c r="E27" s="55">
        <f t="shared" si="1"/>
        <v>43544.5</v>
      </c>
      <c r="F27" s="56">
        <f t="shared" si="2"/>
        <v>383.18524727577534</v>
      </c>
      <c r="G27" s="57">
        <v>45714</v>
      </c>
      <c r="H27" s="54">
        <v>45839</v>
      </c>
      <c r="I27" s="57">
        <v>45362</v>
      </c>
      <c r="J27" s="57">
        <v>1346125</v>
      </c>
      <c r="K27" s="58">
        <v>45726</v>
      </c>
      <c r="L27" s="59">
        <v>44359</v>
      </c>
      <c r="M27" s="56">
        <f t="shared" si="10"/>
        <v>838.2229673093043</v>
      </c>
      <c r="N27" s="60">
        <f t="shared" si="11"/>
        <v>712.4895222129087</v>
      </c>
      <c r="O27" s="54">
        <v>100000</v>
      </c>
      <c r="P27" s="57">
        <v>85000</v>
      </c>
      <c r="Q27" s="61">
        <v>100</v>
      </c>
      <c r="R27" s="62">
        <v>85</v>
      </c>
      <c r="S27" s="63">
        <f t="shared" si="12"/>
        <v>2322.326906957251</v>
      </c>
      <c r="T27" s="57">
        <f t="shared" si="13"/>
        <v>277053.60000000003</v>
      </c>
      <c r="U27" s="64">
        <v>5748</v>
      </c>
      <c r="V27" s="56">
        <f t="shared" si="14"/>
        <v>772.6320201173512</v>
      </c>
      <c r="W27" s="57">
        <f t="shared" si="15"/>
        <v>92175</v>
      </c>
      <c r="X27" s="53">
        <f t="shared" si="16"/>
        <v>51.618</v>
      </c>
      <c r="Y27" s="53">
        <f>(96.22+88.13)/2</f>
        <v>92.175</v>
      </c>
      <c r="Z27" s="65">
        <v>119.3</v>
      </c>
      <c r="AA27" s="8"/>
    </row>
    <row r="28" spans="1:27" s="9" customFormat="1" ht="22.5" customHeight="1">
      <c r="A28" s="51" t="s">
        <v>39</v>
      </c>
      <c r="B28" s="52">
        <v>385</v>
      </c>
      <c r="C28" s="53">
        <v>360</v>
      </c>
      <c r="D28" s="54">
        <f t="shared" si="0"/>
        <v>45453.1</v>
      </c>
      <c r="E28" s="55">
        <f t="shared" si="1"/>
        <v>42501.6</v>
      </c>
      <c r="F28" s="56">
        <f t="shared" si="2"/>
        <v>408.343215314247</v>
      </c>
      <c r="G28" s="57">
        <v>48209</v>
      </c>
      <c r="H28" s="54">
        <v>48641</v>
      </c>
      <c r="I28" s="57">
        <v>46790</v>
      </c>
      <c r="J28" s="57">
        <v>611581</v>
      </c>
      <c r="K28" s="58">
        <v>48210</v>
      </c>
      <c r="L28" s="59">
        <v>44814</v>
      </c>
      <c r="M28" s="56">
        <f t="shared" si="10"/>
        <v>847.0269354565474</v>
      </c>
      <c r="N28" s="60">
        <f t="shared" si="11"/>
        <v>584.4485854650178</v>
      </c>
      <c r="O28" s="54">
        <v>100000</v>
      </c>
      <c r="P28" s="57">
        <v>69000</v>
      </c>
      <c r="Q28" s="61">
        <v>100</v>
      </c>
      <c r="R28" s="62">
        <v>69</v>
      </c>
      <c r="S28" s="63">
        <f t="shared" si="12"/>
        <v>2346.7186176520418</v>
      </c>
      <c r="T28" s="57">
        <f t="shared" si="13"/>
        <v>277053.60000000003</v>
      </c>
      <c r="U28" s="64">
        <v>5748</v>
      </c>
      <c r="V28" s="56">
        <f t="shared" si="14"/>
        <v>792.1395900389632</v>
      </c>
      <c r="W28" s="57">
        <f t="shared" si="15"/>
        <v>93520</v>
      </c>
      <c r="X28" s="53">
        <f t="shared" si="16"/>
        <v>52.3712</v>
      </c>
      <c r="Y28" s="53">
        <v>93.52</v>
      </c>
      <c r="Z28" s="65">
        <v>118.06</v>
      </c>
      <c r="AA28" s="8"/>
    </row>
    <row r="29" spans="1:27" s="9" customFormat="1" ht="22.5" customHeight="1">
      <c r="A29" s="51" t="s">
        <v>40</v>
      </c>
      <c r="B29" s="52">
        <v>325</v>
      </c>
      <c r="C29" s="53">
        <v>310</v>
      </c>
      <c r="D29" s="54">
        <f t="shared" si="0"/>
        <v>38876.5</v>
      </c>
      <c r="E29" s="55">
        <f t="shared" si="1"/>
        <v>37082.200000000004</v>
      </c>
      <c r="F29" s="56">
        <f t="shared" si="2"/>
        <v>389.876274870423</v>
      </c>
      <c r="G29" s="57">
        <v>46637</v>
      </c>
      <c r="H29" s="54">
        <v>46985</v>
      </c>
      <c r="I29" s="57">
        <v>45323</v>
      </c>
      <c r="J29" s="57">
        <v>469444</v>
      </c>
      <c r="K29" s="58">
        <v>46673</v>
      </c>
      <c r="L29" s="59">
        <v>39870</v>
      </c>
      <c r="M29" s="56">
        <f t="shared" si="10"/>
        <v>835.9806052499582</v>
      </c>
      <c r="N29" s="60">
        <f t="shared" si="11"/>
        <v>436.38187594047815</v>
      </c>
      <c r="O29" s="54">
        <v>100000</v>
      </c>
      <c r="P29" s="57">
        <v>52200</v>
      </c>
      <c r="Q29" s="61">
        <v>100</v>
      </c>
      <c r="R29" s="62">
        <v>52.2</v>
      </c>
      <c r="S29" s="63">
        <f t="shared" si="12"/>
        <v>2308.0555091121887</v>
      </c>
      <c r="T29" s="57">
        <f t="shared" si="13"/>
        <v>276089.60000000003</v>
      </c>
      <c r="U29" s="64">
        <v>5728</v>
      </c>
      <c r="V29" s="56">
        <f t="shared" si="14"/>
        <v>792.5096137769604</v>
      </c>
      <c r="W29" s="57">
        <f t="shared" si="15"/>
        <v>94800</v>
      </c>
      <c r="X29" s="53">
        <f t="shared" si="16"/>
        <v>53.088</v>
      </c>
      <c r="Y29" s="53">
        <v>94.8</v>
      </c>
      <c r="Z29" s="65">
        <v>119.62</v>
      </c>
      <c r="AA29" s="8"/>
    </row>
    <row r="30" spans="1:27" s="9" customFormat="1" ht="22.5" customHeight="1">
      <c r="A30" s="51" t="s">
        <v>41</v>
      </c>
      <c r="B30" s="52">
        <v>230</v>
      </c>
      <c r="C30" s="53">
        <v>210</v>
      </c>
      <c r="D30" s="54">
        <f t="shared" si="0"/>
        <v>27264.2</v>
      </c>
      <c r="E30" s="55">
        <f t="shared" si="1"/>
        <v>24893.4</v>
      </c>
      <c r="F30" s="56">
        <f t="shared" si="2"/>
        <v>337.8943816433271</v>
      </c>
      <c r="G30" s="57">
        <v>40054</v>
      </c>
      <c r="H30" s="54">
        <v>40447</v>
      </c>
      <c r="I30" s="57">
        <v>38892</v>
      </c>
      <c r="J30" s="57">
        <v>985750</v>
      </c>
      <c r="K30" s="58">
        <v>40042</v>
      </c>
      <c r="L30" s="59">
        <v>47798</v>
      </c>
      <c r="M30" s="56">
        <f t="shared" si="10"/>
        <v>843.5970980259827</v>
      </c>
      <c r="N30" s="60">
        <f t="shared" si="11"/>
        <v>438.67049097351105</v>
      </c>
      <c r="O30" s="54">
        <f aca="true" t="shared" si="17" ref="O30:O36">Q30*1000</f>
        <v>100000</v>
      </c>
      <c r="P30" s="57">
        <f aca="true" t="shared" si="18" ref="P30:P36">R30*1000</f>
        <v>52000</v>
      </c>
      <c r="Q30" s="61">
        <v>100</v>
      </c>
      <c r="R30" s="62">
        <v>52</v>
      </c>
      <c r="S30" s="63">
        <f t="shared" si="12"/>
        <v>2338.029357179011</v>
      </c>
      <c r="T30" s="57">
        <f t="shared" si="13"/>
        <v>277150</v>
      </c>
      <c r="U30" s="64">
        <v>5750</v>
      </c>
      <c r="V30" s="56">
        <f t="shared" si="14"/>
        <v>777.0372869917327</v>
      </c>
      <c r="W30" s="57">
        <f t="shared" si="15"/>
        <v>92110</v>
      </c>
      <c r="X30" s="53">
        <f t="shared" si="16"/>
        <v>51.5816</v>
      </c>
      <c r="Y30" s="53">
        <v>92.11</v>
      </c>
      <c r="Z30" s="65">
        <v>118.54</v>
      </c>
      <c r="AA30" s="8"/>
    </row>
    <row r="31" spans="1:27" s="9" customFormat="1" ht="22.5" customHeight="1">
      <c r="A31" s="51" t="s">
        <v>42</v>
      </c>
      <c r="B31" s="52">
        <v>248</v>
      </c>
      <c r="C31" s="53">
        <v>235</v>
      </c>
      <c r="D31" s="54">
        <f t="shared" si="0"/>
        <v>29199.52</v>
      </c>
      <c r="E31" s="55">
        <f t="shared" si="1"/>
        <v>27668.899999999998</v>
      </c>
      <c r="F31" s="56">
        <f t="shared" si="2"/>
        <v>265.500254798709</v>
      </c>
      <c r="G31" s="57">
        <v>31260</v>
      </c>
      <c r="H31" s="54">
        <v>31680</v>
      </c>
      <c r="I31" s="57">
        <v>30331</v>
      </c>
      <c r="J31" s="57">
        <v>808545</v>
      </c>
      <c r="K31" s="58">
        <v>31251</v>
      </c>
      <c r="L31" s="59">
        <v>31358</v>
      </c>
      <c r="M31" s="56">
        <f t="shared" si="10"/>
        <v>789.8759979616103</v>
      </c>
      <c r="N31" s="60">
        <f t="shared" si="11"/>
        <v>399.1846441311364</v>
      </c>
      <c r="O31" s="54">
        <f t="shared" si="17"/>
        <v>93000</v>
      </c>
      <c r="P31" s="57">
        <f t="shared" si="18"/>
        <v>47000</v>
      </c>
      <c r="Q31" s="61">
        <v>93</v>
      </c>
      <c r="R31" s="62">
        <v>47</v>
      </c>
      <c r="S31" s="63">
        <f t="shared" si="12"/>
        <v>2353.9154068286057</v>
      </c>
      <c r="T31" s="57">
        <f t="shared" si="13"/>
        <v>277150</v>
      </c>
      <c r="U31" s="64">
        <v>5750</v>
      </c>
      <c r="V31" s="56">
        <f t="shared" si="14"/>
        <v>765.9249193137422</v>
      </c>
      <c r="W31" s="57">
        <f t="shared" si="15"/>
        <v>90180</v>
      </c>
      <c r="X31" s="53">
        <f t="shared" si="16"/>
        <v>50.500800000000005</v>
      </c>
      <c r="Y31" s="53">
        <v>90.18</v>
      </c>
      <c r="Z31" s="65">
        <v>117.74</v>
      </c>
      <c r="AA31" s="8"/>
    </row>
    <row r="32" spans="1:27" s="9" customFormat="1" ht="22.5" customHeight="1">
      <c r="A32" s="51" t="s">
        <v>43</v>
      </c>
      <c r="B32" s="52">
        <v>275</v>
      </c>
      <c r="C32" s="53">
        <v>260</v>
      </c>
      <c r="D32" s="54">
        <f t="shared" si="0"/>
        <v>32535.25</v>
      </c>
      <c r="E32" s="55">
        <f t="shared" si="1"/>
        <v>30760.600000000002</v>
      </c>
      <c r="F32" s="56">
        <f t="shared" si="2"/>
        <v>286.2395401910236</v>
      </c>
      <c r="G32" s="57">
        <v>33865</v>
      </c>
      <c r="H32" s="54">
        <v>34061</v>
      </c>
      <c r="I32" s="57">
        <v>33361</v>
      </c>
      <c r="J32" s="57">
        <v>650414</v>
      </c>
      <c r="K32" s="58">
        <v>33554</v>
      </c>
      <c r="L32" s="59">
        <v>28319</v>
      </c>
      <c r="M32" s="56">
        <f t="shared" si="10"/>
        <v>826.6418730453892</v>
      </c>
      <c r="N32" s="60">
        <f t="shared" si="11"/>
        <v>437.8328121037951</v>
      </c>
      <c r="O32" s="54">
        <f t="shared" si="17"/>
        <v>97800</v>
      </c>
      <c r="P32" s="57">
        <f t="shared" si="18"/>
        <v>51800</v>
      </c>
      <c r="Q32" s="61">
        <v>97.8</v>
      </c>
      <c r="R32" s="62">
        <v>51.8</v>
      </c>
      <c r="S32" s="63">
        <f t="shared" si="12"/>
        <v>2337.6857408503083</v>
      </c>
      <c r="T32" s="57">
        <f t="shared" si="13"/>
        <v>276571.6</v>
      </c>
      <c r="U32" s="64">
        <v>5738</v>
      </c>
      <c r="V32" s="56">
        <f t="shared" si="14"/>
        <v>757.6705265827064</v>
      </c>
      <c r="W32" s="57">
        <f t="shared" si="15"/>
        <v>89640</v>
      </c>
      <c r="X32" s="53">
        <f t="shared" si="16"/>
        <v>50.19840000000001</v>
      </c>
      <c r="Y32" s="53">
        <v>89.64</v>
      </c>
      <c r="Z32" s="65">
        <v>118.31</v>
      </c>
      <c r="AA32" s="8"/>
    </row>
    <row r="33" spans="1:27" s="9" customFormat="1" ht="22.5" customHeight="1">
      <c r="A33" s="51" t="s">
        <v>25</v>
      </c>
      <c r="B33" s="52">
        <v>275</v>
      </c>
      <c r="C33" s="53">
        <v>260</v>
      </c>
      <c r="D33" s="54">
        <f t="shared" si="0"/>
        <v>32821.25</v>
      </c>
      <c r="E33" s="55">
        <f t="shared" si="1"/>
        <v>31031</v>
      </c>
      <c r="F33" s="56">
        <f t="shared" si="2"/>
        <v>298.7934645999162</v>
      </c>
      <c r="G33" s="57">
        <v>35661</v>
      </c>
      <c r="H33" s="54">
        <v>36002</v>
      </c>
      <c r="I33" s="57">
        <v>34845</v>
      </c>
      <c r="J33" s="57">
        <v>804800</v>
      </c>
      <c r="K33" s="58">
        <v>35654</v>
      </c>
      <c r="L33" s="59">
        <v>0</v>
      </c>
      <c r="M33" s="56">
        <f t="shared" si="10"/>
        <v>846.2505236698786</v>
      </c>
      <c r="N33" s="60">
        <f t="shared" si="11"/>
        <v>460.82949308755764</v>
      </c>
      <c r="O33" s="54">
        <f t="shared" si="17"/>
        <v>101000</v>
      </c>
      <c r="P33" s="57">
        <f t="shared" si="18"/>
        <v>55000</v>
      </c>
      <c r="Q33" s="61">
        <v>101</v>
      </c>
      <c r="R33" s="62">
        <v>55</v>
      </c>
      <c r="S33" s="63">
        <f t="shared" si="12"/>
        <v>2310.449937159615</v>
      </c>
      <c r="T33" s="57">
        <f t="shared" si="13"/>
        <v>275752.2</v>
      </c>
      <c r="U33" s="64">
        <v>5721</v>
      </c>
      <c r="V33" s="56">
        <f t="shared" si="14"/>
        <v>749.141181399246</v>
      </c>
      <c r="W33" s="57">
        <f t="shared" si="15"/>
        <v>89410</v>
      </c>
      <c r="X33" s="53">
        <f t="shared" si="16"/>
        <v>50.0696</v>
      </c>
      <c r="Y33" s="53">
        <v>89.41</v>
      </c>
      <c r="Z33" s="65">
        <v>119.35</v>
      </c>
      <c r="AA33" s="8"/>
    </row>
    <row r="34" spans="1:27" s="46" customFormat="1" ht="22.5" customHeight="1">
      <c r="A34" s="51" t="s">
        <v>45</v>
      </c>
      <c r="B34" s="52">
        <v>278</v>
      </c>
      <c r="C34" s="67">
        <v>265</v>
      </c>
      <c r="D34" s="54">
        <f t="shared" si="0"/>
        <v>32614.96</v>
      </c>
      <c r="E34" s="55">
        <f t="shared" si="1"/>
        <v>31089.8</v>
      </c>
      <c r="F34" s="56">
        <f t="shared" si="2"/>
        <v>305.4551653597</v>
      </c>
      <c r="G34" s="68">
        <v>35836</v>
      </c>
      <c r="H34" s="54">
        <v>36283</v>
      </c>
      <c r="I34" s="57">
        <v>34866</v>
      </c>
      <c r="J34" s="68">
        <v>386714</v>
      </c>
      <c r="K34" s="58">
        <v>35836</v>
      </c>
      <c r="L34" s="59">
        <v>35048</v>
      </c>
      <c r="M34" s="56">
        <f t="shared" si="10"/>
        <v>869.4169792021821</v>
      </c>
      <c r="N34" s="69">
        <f t="shared" si="11"/>
        <v>477.32696897374706</v>
      </c>
      <c r="O34" s="54">
        <f t="shared" si="17"/>
        <v>102000</v>
      </c>
      <c r="P34" s="68">
        <f t="shared" si="18"/>
        <v>56000</v>
      </c>
      <c r="Q34" s="61">
        <v>102</v>
      </c>
      <c r="R34" s="62">
        <v>56</v>
      </c>
      <c r="S34" s="63">
        <f t="shared" si="12"/>
        <v>2350.4278895329016</v>
      </c>
      <c r="T34" s="57">
        <f t="shared" si="13"/>
        <v>275752.2</v>
      </c>
      <c r="U34" s="70">
        <v>5721</v>
      </c>
      <c r="V34" s="56">
        <f t="shared" si="14"/>
        <v>768.1554722127515</v>
      </c>
      <c r="W34" s="57">
        <f t="shared" si="15"/>
        <v>90120</v>
      </c>
      <c r="X34" s="53">
        <f t="shared" si="16"/>
        <v>50.467200000000005</v>
      </c>
      <c r="Y34" s="71">
        <v>90.12</v>
      </c>
      <c r="Z34" s="65">
        <v>117.32</v>
      </c>
      <c r="AA34" s="45"/>
    </row>
    <row r="35" spans="1:27" s="46" customFormat="1" ht="22.5" customHeight="1">
      <c r="A35" s="51" t="s">
        <v>55</v>
      </c>
      <c r="B35" s="52">
        <v>260</v>
      </c>
      <c r="C35" s="53">
        <v>255</v>
      </c>
      <c r="D35" s="54">
        <f>B35*Z35</f>
        <v>28987.399999999998</v>
      </c>
      <c r="E35" s="55">
        <f>C35*Z35</f>
        <v>28429.949999999997</v>
      </c>
      <c r="F35" s="56">
        <f t="shared" si="2"/>
        <v>303.7940622477352</v>
      </c>
      <c r="G35" s="68">
        <v>33870</v>
      </c>
      <c r="H35" s="54">
        <v>33648</v>
      </c>
      <c r="I35" s="57">
        <v>34427</v>
      </c>
      <c r="J35" s="68">
        <v>164560</v>
      </c>
      <c r="K35" s="58">
        <v>33842</v>
      </c>
      <c r="L35" s="59">
        <v>33505</v>
      </c>
      <c r="M35" s="56">
        <f t="shared" si="10"/>
        <v>909.498609740784</v>
      </c>
      <c r="N35" s="69">
        <f t="shared" si="11"/>
        <v>500.4933177863486</v>
      </c>
      <c r="O35" s="54">
        <f t="shared" si="17"/>
        <v>101400</v>
      </c>
      <c r="P35" s="68">
        <f t="shared" si="18"/>
        <v>55800</v>
      </c>
      <c r="Q35" s="61">
        <v>101.4</v>
      </c>
      <c r="R35" s="62">
        <v>55.8</v>
      </c>
      <c r="S35" s="63">
        <f t="shared" si="12"/>
        <v>2473.3357251771463</v>
      </c>
      <c r="T35" s="57">
        <f t="shared" si="13"/>
        <v>275752.2</v>
      </c>
      <c r="U35" s="70">
        <v>5721</v>
      </c>
      <c r="V35" s="56">
        <f>W35/Z35</f>
        <v>815.3197596196969</v>
      </c>
      <c r="W35" s="57">
        <f>X35/0.56*1000</f>
        <v>90900</v>
      </c>
      <c r="X35" s="53">
        <f>Y35*0.56</f>
        <v>50.90400000000001</v>
      </c>
      <c r="Y35" s="71">
        <v>90.9</v>
      </c>
      <c r="Z35" s="65">
        <v>111.49</v>
      </c>
      <c r="AA35" s="45"/>
    </row>
    <row r="36" spans="1:27" s="46" customFormat="1" ht="22.5" customHeight="1">
      <c r="A36" s="34" t="s">
        <v>56</v>
      </c>
      <c r="B36" s="35">
        <v>280</v>
      </c>
      <c r="C36" s="36">
        <v>280</v>
      </c>
      <c r="D36" s="54">
        <f>B36*Z36</f>
        <v>30570.4</v>
      </c>
      <c r="E36" s="55">
        <f>C36*Z36</f>
        <v>30570.4</v>
      </c>
      <c r="F36" s="38">
        <f t="shared" si="2"/>
        <v>301.15405751969223</v>
      </c>
      <c r="G36" s="72">
        <v>32880</v>
      </c>
      <c r="H36" s="37">
        <v>32500</v>
      </c>
      <c r="I36" s="39">
        <v>33654</v>
      </c>
      <c r="J36" s="72">
        <v>147615</v>
      </c>
      <c r="K36" s="40">
        <v>32871</v>
      </c>
      <c r="L36" s="41">
        <v>32169</v>
      </c>
      <c r="M36" s="56">
        <f>O36/Z36</f>
        <v>906.7594797581975</v>
      </c>
      <c r="N36" s="69">
        <f>P36/Z36</f>
        <v>494.59607986810767</v>
      </c>
      <c r="O36" s="54">
        <f t="shared" si="17"/>
        <v>99000</v>
      </c>
      <c r="P36" s="68">
        <f t="shared" si="18"/>
        <v>54000</v>
      </c>
      <c r="Q36" s="42">
        <v>99</v>
      </c>
      <c r="R36" s="44">
        <v>54</v>
      </c>
      <c r="S36" s="63">
        <f t="shared" si="12"/>
        <v>2525.6658728704892</v>
      </c>
      <c r="T36" s="57">
        <f t="shared" si="13"/>
        <v>275752.2</v>
      </c>
      <c r="U36" s="73">
        <v>5721</v>
      </c>
      <c r="V36" s="56">
        <f>W36/Z36</f>
        <v>821.8080234475178</v>
      </c>
      <c r="W36" s="57">
        <f>X36/0.56*1000</f>
        <v>89725</v>
      </c>
      <c r="X36" s="53">
        <f>Y36*0.56</f>
        <v>50.246</v>
      </c>
      <c r="Y36" s="74">
        <v>89.725</v>
      </c>
      <c r="Z36" s="43">
        <v>109.18</v>
      </c>
      <c r="AA36" s="45"/>
    </row>
    <row r="37" spans="1:27" s="46" customFormat="1" ht="22.5" customHeight="1">
      <c r="A37" s="94" t="s">
        <v>68</v>
      </c>
      <c r="B37" s="95">
        <v>310</v>
      </c>
      <c r="C37" s="96">
        <v>315</v>
      </c>
      <c r="D37" s="97">
        <f>B37*Z37</f>
        <v>33709.4</v>
      </c>
      <c r="E37" s="98">
        <f>C37*Z37</f>
        <v>34253.1</v>
      </c>
      <c r="F37" s="99">
        <f t="shared" si="2"/>
        <v>324.737906933971</v>
      </c>
      <c r="G37" s="100">
        <v>35312</v>
      </c>
      <c r="H37" s="97">
        <v>34854</v>
      </c>
      <c r="I37" s="101">
        <v>36719</v>
      </c>
      <c r="J37" s="100">
        <v>178943</v>
      </c>
      <c r="K37" s="102">
        <v>35284</v>
      </c>
      <c r="L37" s="103">
        <v>32376</v>
      </c>
      <c r="M37" s="99">
        <f>O37/Z37</f>
        <v>928.8210410152658</v>
      </c>
      <c r="N37" s="104">
        <f>P37/Z37</f>
        <v>514.9898841272761</v>
      </c>
      <c r="O37" s="37">
        <f>Q37*1000</f>
        <v>101000</v>
      </c>
      <c r="P37" s="72">
        <f>R37*1000</f>
        <v>56000</v>
      </c>
      <c r="Q37" s="105">
        <v>101</v>
      </c>
      <c r="R37" s="106">
        <v>56</v>
      </c>
      <c r="S37" s="107">
        <f t="shared" si="12"/>
        <v>2563.367665992275</v>
      </c>
      <c r="T37" s="101">
        <f t="shared" si="13"/>
        <v>278740.6</v>
      </c>
      <c r="U37" s="108">
        <v>5783</v>
      </c>
      <c r="V37" s="99">
        <f>W37/Z37</f>
        <v>818.7419532830605</v>
      </c>
      <c r="W37" s="101">
        <f>X37/0.56*1000</f>
        <v>89030</v>
      </c>
      <c r="X37" s="96">
        <f>Y37*0.56</f>
        <v>49.85680000000001</v>
      </c>
      <c r="Y37" s="109">
        <v>89.03</v>
      </c>
      <c r="Z37" s="110">
        <v>108.74</v>
      </c>
      <c r="AA37" s="45"/>
    </row>
    <row r="38" spans="1:27" s="46" customFormat="1" ht="22.5" customHeight="1">
      <c r="A38" s="112" t="s">
        <v>69</v>
      </c>
      <c r="B38" s="95">
        <v>320</v>
      </c>
      <c r="C38" s="96">
        <v>320</v>
      </c>
      <c r="D38" s="97">
        <f>B38*Z38</f>
        <v>34217.600000000006</v>
      </c>
      <c r="E38" s="98">
        <f>C38*Z38</f>
        <v>34217.600000000006</v>
      </c>
      <c r="F38" s="99"/>
      <c r="G38" s="100"/>
      <c r="H38" s="97"/>
      <c r="I38" s="101"/>
      <c r="J38" s="100"/>
      <c r="K38" s="102"/>
      <c r="L38" s="103"/>
      <c r="M38" s="99">
        <f>O38/Z38</f>
        <v>972.598896474329</v>
      </c>
      <c r="N38" s="104">
        <f>P38/Z38</f>
        <v>551.7628354998596</v>
      </c>
      <c r="O38" s="97">
        <f>Q38*1000</f>
        <v>104000</v>
      </c>
      <c r="P38" s="100">
        <f>R38*1000</f>
        <v>59000</v>
      </c>
      <c r="Q38" s="105">
        <v>104</v>
      </c>
      <c r="R38" s="106">
        <v>59</v>
      </c>
      <c r="S38" s="107">
        <f t="shared" si="12"/>
        <v>2589.6287290750956</v>
      </c>
      <c r="T38" s="101">
        <f t="shared" si="13"/>
        <v>276909</v>
      </c>
      <c r="U38" s="108">
        <v>5745</v>
      </c>
      <c r="V38" s="99">
        <f>W38/Z38</f>
        <v>851.1175535396989</v>
      </c>
      <c r="W38" s="101">
        <f>X38/0.56*1000</f>
        <v>91010</v>
      </c>
      <c r="X38" s="96">
        <f>Y38*0.56</f>
        <v>50.96560000000001</v>
      </c>
      <c r="Y38" s="109">
        <v>91.01</v>
      </c>
      <c r="Z38" s="110">
        <v>106.93</v>
      </c>
      <c r="AA38" s="45"/>
    </row>
    <row r="39" spans="1:27" s="47" customFormat="1" ht="22.5" customHeight="1">
      <c r="A39" s="94" t="s">
        <v>70</v>
      </c>
      <c r="B39" s="95">
        <v>330</v>
      </c>
      <c r="C39" s="96">
        <v>330</v>
      </c>
      <c r="D39" s="97"/>
      <c r="E39" s="98"/>
      <c r="F39" s="99"/>
      <c r="G39" s="100"/>
      <c r="H39" s="97"/>
      <c r="I39" s="101"/>
      <c r="J39" s="100"/>
      <c r="K39" s="102"/>
      <c r="L39" s="103"/>
      <c r="M39" s="99"/>
      <c r="N39" s="104"/>
      <c r="O39" s="97">
        <f>Q39*1000</f>
        <v>104000</v>
      </c>
      <c r="P39" s="100">
        <f>R39*1000</f>
        <v>59000</v>
      </c>
      <c r="Q39" s="105">
        <v>104</v>
      </c>
      <c r="R39" s="106">
        <v>59</v>
      </c>
      <c r="S39" s="107"/>
      <c r="T39" s="101"/>
      <c r="U39" s="108"/>
      <c r="V39" s="99"/>
      <c r="W39" s="101"/>
      <c r="X39" s="96"/>
      <c r="Y39" s="109"/>
      <c r="Z39" s="110"/>
      <c r="AA39" s="45"/>
    </row>
    <row r="40" spans="1:27" s="46" customFormat="1" ht="22.5" customHeight="1" thickBot="1">
      <c r="A40" s="111" t="s">
        <v>72</v>
      </c>
      <c r="B40" s="75">
        <v>265</v>
      </c>
      <c r="C40" s="76">
        <v>265</v>
      </c>
      <c r="D40" s="77"/>
      <c r="E40" s="78"/>
      <c r="F40" s="79"/>
      <c r="G40" s="80"/>
      <c r="H40" s="77"/>
      <c r="I40" s="81"/>
      <c r="J40" s="80"/>
      <c r="K40" s="82"/>
      <c r="L40" s="83"/>
      <c r="M40" s="79"/>
      <c r="N40" s="84"/>
      <c r="O40" s="77"/>
      <c r="P40" s="80"/>
      <c r="Q40" s="85"/>
      <c r="R40" s="86"/>
      <c r="S40" s="87"/>
      <c r="T40" s="81"/>
      <c r="U40" s="88"/>
      <c r="V40" s="79"/>
      <c r="W40" s="81"/>
      <c r="X40" s="76"/>
      <c r="Y40" s="89"/>
      <c r="Z40" s="90"/>
      <c r="AA40" s="45"/>
    </row>
    <row r="41" spans="1:17" ht="18.75" customHeight="1">
      <c r="A41" s="6"/>
      <c r="B41" s="2"/>
      <c r="C41" s="2"/>
      <c r="D41" s="2"/>
      <c r="E41" s="2"/>
      <c r="F41" s="2"/>
      <c r="G41" s="2"/>
      <c r="Q41" s="2"/>
    </row>
    <row r="42" spans="1:17" ht="18.75" customHeight="1">
      <c r="A42" s="6"/>
      <c r="B42" s="2"/>
      <c r="C42" s="2"/>
      <c r="D42" s="2"/>
      <c r="E42" s="2"/>
      <c r="G42" s="2"/>
      <c r="Q42" s="2"/>
    </row>
    <row r="43" spans="1:17" ht="18.75" customHeight="1">
      <c r="A43" s="4"/>
      <c r="B43" s="2"/>
      <c r="C43" s="2"/>
      <c r="D43" s="2"/>
      <c r="E43" s="2"/>
      <c r="G43" s="2"/>
      <c r="Q43" s="2"/>
    </row>
    <row r="44" spans="1:17" ht="18.75" customHeight="1">
      <c r="A44" s="4"/>
      <c r="B44" s="2"/>
      <c r="C44" s="2"/>
      <c r="D44" s="2"/>
      <c r="E44" s="2"/>
      <c r="G44" s="2"/>
      <c r="Q44" s="2"/>
    </row>
    <row r="45" spans="1:18" ht="19.5" customHeight="1">
      <c r="A45" s="4"/>
      <c r="B45" s="2"/>
      <c r="C45" s="2"/>
      <c r="D45" s="2"/>
      <c r="E45" s="2"/>
      <c r="F45" s="2"/>
      <c r="G45" s="2"/>
      <c r="H45" s="2"/>
      <c r="O45" s="7"/>
      <c r="P45" s="7"/>
      <c r="Q45" s="2"/>
      <c r="R45" s="2"/>
    </row>
    <row r="46" ht="21.75" customHeight="1"/>
    <row r="49" ht="17.25">
      <c r="O49" s="7"/>
    </row>
    <row r="50" spans="1:8" ht="17.25">
      <c r="A50" s="5"/>
      <c r="B50" s="5"/>
      <c r="C50" s="5"/>
      <c r="D50" s="5"/>
      <c r="E50" s="5"/>
      <c r="F50" s="5"/>
      <c r="G50" s="5"/>
      <c r="H50" s="5"/>
    </row>
    <row r="51" spans="1:10" ht="17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2:19" ht="17.25">
      <c r="B52" s="7" t="s">
        <v>6</v>
      </c>
      <c r="C52" s="7" t="s">
        <v>7</v>
      </c>
      <c r="D52" s="7" t="s">
        <v>8</v>
      </c>
      <c r="E52" s="7" t="s">
        <v>9</v>
      </c>
      <c r="F52" s="16"/>
      <c r="G52" s="7" t="s">
        <v>10</v>
      </c>
      <c r="H52" s="17" t="s">
        <v>11</v>
      </c>
      <c r="J52" s="92"/>
      <c r="K52" s="92"/>
      <c r="L52" s="92"/>
      <c r="M52" s="92"/>
      <c r="N52" s="92"/>
      <c r="O52" s="92"/>
      <c r="P52" s="113"/>
      <c r="Q52" s="92"/>
      <c r="R52" s="92"/>
      <c r="S52" s="92"/>
    </row>
    <row r="53" spans="1:19" ht="17.25">
      <c r="A53" s="15">
        <v>99.4</v>
      </c>
      <c r="B53" s="15">
        <v>15428</v>
      </c>
      <c r="C53" s="15">
        <v>19525</v>
      </c>
      <c r="D53" s="15">
        <v>85000</v>
      </c>
      <c r="E53" s="15">
        <v>39500</v>
      </c>
      <c r="F53" s="15"/>
      <c r="G53" s="15">
        <v>274692</v>
      </c>
      <c r="H53" s="15">
        <v>84290</v>
      </c>
      <c r="J53" s="114"/>
      <c r="K53" s="115"/>
      <c r="L53" s="115"/>
      <c r="M53" s="114"/>
      <c r="N53" s="114"/>
      <c r="O53" s="115"/>
      <c r="P53" s="115"/>
      <c r="Q53" s="115"/>
      <c r="R53" s="92"/>
      <c r="S53" s="92"/>
    </row>
    <row r="54" spans="1:19" ht="17.25">
      <c r="A54" s="15">
        <v>5</v>
      </c>
      <c r="B54" s="15">
        <v>15988</v>
      </c>
      <c r="C54" s="15">
        <v>19691</v>
      </c>
      <c r="D54" s="15">
        <v>85000</v>
      </c>
      <c r="E54" s="15">
        <v>39500</v>
      </c>
      <c r="F54" s="15"/>
      <c r="G54" s="15">
        <v>275029</v>
      </c>
      <c r="H54" s="15">
        <v>84370</v>
      </c>
      <c r="J54" s="115"/>
      <c r="K54" s="115"/>
      <c r="L54" s="115"/>
      <c r="M54" s="115"/>
      <c r="N54" s="115"/>
      <c r="O54" s="115"/>
      <c r="P54" s="115"/>
      <c r="Q54" s="115"/>
      <c r="R54" s="92"/>
      <c r="S54" s="92"/>
    </row>
    <row r="55" spans="1:19" ht="17.25">
      <c r="A55" s="15">
        <v>6</v>
      </c>
      <c r="B55" s="15">
        <v>17985</v>
      </c>
      <c r="C55" s="15">
        <v>20285</v>
      </c>
      <c r="D55" s="15">
        <v>85000</v>
      </c>
      <c r="E55" s="15">
        <v>39500</v>
      </c>
      <c r="F55" s="15"/>
      <c r="G55" s="15">
        <v>275029</v>
      </c>
      <c r="H55" s="15">
        <v>83740</v>
      </c>
      <c r="J55" s="115"/>
      <c r="K55" s="115"/>
      <c r="L55" s="115"/>
      <c r="M55" s="115"/>
      <c r="N55" s="115"/>
      <c r="O55" s="115"/>
      <c r="P55" s="115"/>
      <c r="Q55" s="115"/>
      <c r="R55" s="92"/>
      <c r="S55" s="92"/>
    </row>
    <row r="56" spans="1:19" ht="17.25">
      <c r="A56" s="15">
        <v>7</v>
      </c>
      <c r="B56" s="15">
        <v>22247</v>
      </c>
      <c r="C56" s="15">
        <v>22891</v>
      </c>
      <c r="D56" s="15">
        <v>85000</v>
      </c>
      <c r="E56" s="15">
        <v>39500</v>
      </c>
      <c r="F56" s="15"/>
      <c r="G56" s="15">
        <v>275029</v>
      </c>
      <c r="H56" s="15">
        <v>84470</v>
      </c>
      <c r="J56" s="115"/>
      <c r="K56" s="115"/>
      <c r="L56" s="115"/>
      <c r="M56" s="115"/>
      <c r="N56" s="115"/>
      <c r="O56" s="115"/>
      <c r="P56" s="115"/>
      <c r="Q56" s="115"/>
      <c r="R56" s="92"/>
      <c r="S56" s="92"/>
    </row>
    <row r="57" spans="1:19" ht="17.25">
      <c r="A57" s="15">
        <v>8</v>
      </c>
      <c r="B57" s="15">
        <v>30727</v>
      </c>
      <c r="C57" s="15">
        <v>27379</v>
      </c>
      <c r="D57" s="15">
        <v>85000</v>
      </c>
      <c r="E57" s="15">
        <v>39500</v>
      </c>
      <c r="F57" s="15"/>
      <c r="G57" s="15">
        <v>274692</v>
      </c>
      <c r="H57" s="15">
        <v>86010</v>
      </c>
      <c r="J57" s="115"/>
      <c r="K57" s="115"/>
      <c r="L57" s="115"/>
      <c r="M57" s="115"/>
      <c r="N57" s="115"/>
      <c r="O57" s="115"/>
      <c r="P57" s="115"/>
      <c r="Q57" s="115"/>
      <c r="R57" s="92"/>
      <c r="S57" s="92"/>
    </row>
    <row r="58" spans="1:19" ht="17.25">
      <c r="A58" s="15">
        <v>9</v>
      </c>
      <c r="B58" s="15">
        <v>31961</v>
      </c>
      <c r="C58" s="15">
        <v>33606</v>
      </c>
      <c r="D58" s="15">
        <v>86400</v>
      </c>
      <c r="E58" s="15">
        <v>40100</v>
      </c>
      <c r="F58" s="15"/>
      <c r="G58" s="15">
        <v>274692</v>
      </c>
      <c r="H58" s="15">
        <v>88770</v>
      </c>
      <c r="J58" s="115"/>
      <c r="K58" s="115"/>
      <c r="L58" s="115"/>
      <c r="M58" s="115"/>
      <c r="N58" s="115"/>
      <c r="O58" s="115"/>
      <c r="P58" s="115"/>
      <c r="Q58" s="115"/>
      <c r="R58" s="92"/>
      <c r="S58" s="92"/>
    </row>
    <row r="59" spans="1:19" ht="17.25">
      <c r="A59" s="15">
        <v>10</v>
      </c>
      <c r="B59" s="15">
        <v>28180</v>
      </c>
      <c r="C59" s="15">
        <v>33073</v>
      </c>
      <c r="D59" s="15">
        <v>92000</v>
      </c>
      <c r="E59" s="15">
        <v>42500</v>
      </c>
      <c r="F59" s="15"/>
      <c r="G59" s="15">
        <v>275897</v>
      </c>
      <c r="H59" s="15">
        <v>88870</v>
      </c>
      <c r="J59" s="115"/>
      <c r="K59" s="115"/>
      <c r="L59" s="115"/>
      <c r="M59" s="115"/>
      <c r="N59" s="115"/>
      <c r="O59" s="115"/>
      <c r="P59" s="115"/>
      <c r="Q59" s="115"/>
      <c r="R59" s="92"/>
      <c r="S59" s="92"/>
    </row>
    <row r="60" spans="1:19" ht="17.25">
      <c r="A60" s="15">
        <v>11</v>
      </c>
      <c r="B60" s="15">
        <v>25777</v>
      </c>
      <c r="C60" s="15">
        <v>31641</v>
      </c>
      <c r="D60" s="15">
        <v>95000</v>
      </c>
      <c r="E60" s="15">
        <v>47500</v>
      </c>
      <c r="F60" s="15"/>
      <c r="G60" s="15">
        <v>277391</v>
      </c>
      <c r="H60" s="15">
        <v>88730</v>
      </c>
      <c r="J60" s="115"/>
      <c r="K60" s="115"/>
      <c r="L60" s="115"/>
      <c r="M60" s="115"/>
      <c r="N60" s="115"/>
      <c r="O60" s="115"/>
      <c r="P60" s="115"/>
      <c r="Q60" s="115"/>
      <c r="R60" s="92"/>
      <c r="S60" s="92"/>
    </row>
    <row r="61" spans="1:19" ht="17.25">
      <c r="A61" s="15">
        <v>12</v>
      </c>
      <c r="B61" s="15">
        <v>24379</v>
      </c>
      <c r="C61" s="15">
        <v>29847</v>
      </c>
      <c r="D61" s="15">
        <v>95000</v>
      </c>
      <c r="E61" s="15">
        <v>47500</v>
      </c>
      <c r="F61" s="15"/>
      <c r="G61" s="15">
        <v>277584</v>
      </c>
      <c r="H61" s="15">
        <v>88340</v>
      </c>
      <c r="J61" s="115"/>
      <c r="K61" s="115"/>
      <c r="L61" s="115"/>
      <c r="M61" s="115"/>
      <c r="N61" s="115"/>
      <c r="O61" s="115"/>
      <c r="P61" s="115"/>
      <c r="Q61" s="115"/>
      <c r="R61" s="92"/>
      <c r="S61" s="92"/>
    </row>
    <row r="62" spans="1:19" ht="17.25">
      <c r="A62" s="49" t="s">
        <v>46</v>
      </c>
      <c r="B62" s="15">
        <v>26304</v>
      </c>
      <c r="C62" s="15">
        <v>28986</v>
      </c>
      <c r="D62" s="15">
        <v>95000</v>
      </c>
      <c r="E62" s="15">
        <v>47500</v>
      </c>
      <c r="F62" s="15"/>
      <c r="G62" s="15">
        <v>278018</v>
      </c>
      <c r="H62" s="15">
        <v>88080</v>
      </c>
      <c r="J62" s="115"/>
      <c r="K62" s="115"/>
      <c r="L62" s="115"/>
      <c r="M62" s="115"/>
      <c r="N62" s="115"/>
      <c r="O62" s="115"/>
      <c r="P62" s="115"/>
      <c r="Q62" s="115"/>
      <c r="R62" s="92"/>
      <c r="S62" s="92"/>
    </row>
    <row r="63" spans="1:19" ht="17.25">
      <c r="A63" s="50">
        <v>2</v>
      </c>
      <c r="B63" s="15">
        <v>28904</v>
      </c>
      <c r="C63" s="15">
        <v>30806</v>
      </c>
      <c r="D63" s="15">
        <v>95800</v>
      </c>
      <c r="E63" s="15">
        <v>47500</v>
      </c>
      <c r="F63" s="15"/>
      <c r="G63" s="15">
        <v>276668</v>
      </c>
      <c r="H63" s="15">
        <v>88350</v>
      </c>
      <c r="J63" s="115"/>
      <c r="K63" s="115"/>
      <c r="L63" s="115"/>
      <c r="M63" s="115"/>
      <c r="N63" s="115"/>
      <c r="O63" s="115"/>
      <c r="P63" s="115"/>
      <c r="Q63" s="115"/>
      <c r="R63" s="92"/>
      <c r="S63" s="92"/>
    </row>
    <row r="64" spans="1:19" ht="17.25">
      <c r="A64" s="50">
        <v>3</v>
      </c>
      <c r="B64" s="15">
        <v>35198</v>
      </c>
      <c r="C64" s="15">
        <v>34877</v>
      </c>
      <c r="D64" s="15">
        <v>98000</v>
      </c>
      <c r="E64" s="15">
        <v>47500</v>
      </c>
      <c r="F64" s="15"/>
      <c r="G64" s="15">
        <v>276668</v>
      </c>
      <c r="H64" s="15">
        <v>88570</v>
      </c>
      <c r="J64" s="115"/>
      <c r="K64" s="115"/>
      <c r="L64" s="115"/>
      <c r="M64" s="115"/>
      <c r="N64" s="115"/>
      <c r="O64" s="115"/>
      <c r="P64" s="115"/>
      <c r="Q64" s="115"/>
      <c r="R64" s="92"/>
      <c r="S64" s="92"/>
    </row>
    <row r="65" spans="1:19" ht="17.25">
      <c r="A65" s="49" t="s">
        <v>47</v>
      </c>
      <c r="B65" s="15">
        <v>32071</v>
      </c>
      <c r="C65" s="15">
        <v>38362</v>
      </c>
      <c r="D65" s="15">
        <v>98000</v>
      </c>
      <c r="E65" s="15">
        <v>49300</v>
      </c>
      <c r="F65" s="15"/>
      <c r="G65" s="15">
        <v>276668</v>
      </c>
      <c r="H65" s="15">
        <v>90370</v>
      </c>
      <c r="J65" s="115"/>
      <c r="K65" s="115"/>
      <c r="L65" s="115"/>
      <c r="M65" s="115"/>
      <c r="N65" s="115"/>
      <c r="O65" s="115"/>
      <c r="P65" s="115"/>
      <c r="Q65" s="115"/>
      <c r="R65" s="92"/>
      <c r="S65" s="92"/>
    </row>
    <row r="66" spans="1:19" ht="17.25">
      <c r="A66" s="50">
        <v>5</v>
      </c>
      <c r="B66" s="15">
        <v>27382</v>
      </c>
      <c r="C66" s="15">
        <v>35066</v>
      </c>
      <c r="D66" s="15">
        <v>98000</v>
      </c>
      <c r="E66" s="15">
        <v>49500</v>
      </c>
      <c r="F66" s="15"/>
      <c r="G66" s="15">
        <v>276668</v>
      </c>
      <c r="H66" s="15">
        <v>91060</v>
      </c>
      <c r="J66" s="115"/>
      <c r="K66" s="115"/>
      <c r="L66" s="115"/>
      <c r="M66" s="115"/>
      <c r="N66" s="115"/>
      <c r="O66" s="115"/>
      <c r="P66" s="115"/>
      <c r="Q66" s="115"/>
      <c r="R66" s="92"/>
      <c r="S66" s="92"/>
    </row>
    <row r="67" spans="1:19" ht="17.25">
      <c r="A67" s="50">
        <v>6</v>
      </c>
      <c r="B67" s="15">
        <v>28941</v>
      </c>
      <c r="C67" s="15">
        <v>32263</v>
      </c>
      <c r="D67" s="15">
        <v>98000</v>
      </c>
      <c r="E67" s="15">
        <v>49500</v>
      </c>
      <c r="F67" s="15"/>
      <c r="G67" s="15">
        <v>276668</v>
      </c>
      <c r="H67" s="15">
        <v>89940</v>
      </c>
      <c r="J67" s="115"/>
      <c r="K67" s="115"/>
      <c r="L67" s="115"/>
      <c r="M67" s="115"/>
      <c r="N67" s="115"/>
      <c r="O67" s="115"/>
      <c r="P67" s="115"/>
      <c r="Q67" s="115"/>
      <c r="R67" s="92"/>
      <c r="S67" s="92"/>
    </row>
    <row r="68" spans="1:19" ht="17.25">
      <c r="A68" s="15">
        <v>7</v>
      </c>
      <c r="B68" s="15">
        <v>31530</v>
      </c>
      <c r="C68" s="15">
        <v>33331</v>
      </c>
      <c r="D68" s="15">
        <v>98500</v>
      </c>
      <c r="E68" s="15">
        <v>50000</v>
      </c>
      <c r="F68" s="15"/>
      <c r="G68" s="15">
        <v>276861</v>
      </c>
      <c r="H68" s="15">
        <v>90060</v>
      </c>
      <c r="J68" s="115"/>
      <c r="K68" s="115"/>
      <c r="L68" s="115"/>
      <c r="M68" s="115"/>
      <c r="N68" s="115"/>
      <c r="O68" s="115"/>
      <c r="P68" s="115"/>
      <c r="Q68" s="115"/>
      <c r="R68" s="92"/>
      <c r="S68" s="92"/>
    </row>
    <row r="69" spans="1:19" ht="17.25">
      <c r="A69" s="15">
        <v>8</v>
      </c>
      <c r="B69" s="15">
        <v>32339</v>
      </c>
      <c r="C69" s="15">
        <v>36513</v>
      </c>
      <c r="D69" s="15">
        <v>99000</v>
      </c>
      <c r="E69" s="15">
        <v>50500</v>
      </c>
      <c r="F69" s="15"/>
      <c r="G69" s="15">
        <v>276861</v>
      </c>
      <c r="H69" s="15">
        <v>90400</v>
      </c>
      <c r="J69" s="115"/>
      <c r="K69" s="115"/>
      <c r="L69" s="115"/>
      <c r="M69" s="115"/>
      <c r="N69" s="115"/>
      <c r="O69" s="115"/>
      <c r="P69" s="115"/>
      <c r="Q69" s="115"/>
      <c r="R69" s="92"/>
      <c r="S69" s="92"/>
    </row>
    <row r="70" spans="1:19" ht="17.25">
      <c r="A70" s="15">
        <v>9</v>
      </c>
      <c r="B70" s="15">
        <v>31497</v>
      </c>
      <c r="C70" s="15">
        <v>35773</v>
      </c>
      <c r="D70" s="15">
        <v>99300</v>
      </c>
      <c r="E70" s="15">
        <v>50800</v>
      </c>
      <c r="F70" s="15"/>
      <c r="G70" s="15">
        <v>276475</v>
      </c>
      <c r="H70" s="15">
        <v>90630</v>
      </c>
      <c r="J70" s="115"/>
      <c r="K70" s="115"/>
      <c r="L70" s="115"/>
      <c r="M70" s="115"/>
      <c r="N70" s="115"/>
      <c r="O70" s="115"/>
      <c r="P70" s="115"/>
      <c r="Q70" s="115"/>
      <c r="R70" s="92"/>
      <c r="S70" s="92"/>
    </row>
    <row r="71" spans="1:19" ht="17.25">
      <c r="A71" s="15">
        <v>10</v>
      </c>
      <c r="B71" s="15">
        <v>35061</v>
      </c>
      <c r="C71" s="15">
        <v>36596</v>
      </c>
      <c r="D71" s="15">
        <v>100000</v>
      </c>
      <c r="E71" s="15">
        <v>51800</v>
      </c>
      <c r="F71" s="15"/>
      <c r="G71" s="15">
        <v>278307</v>
      </c>
      <c r="H71" s="15">
        <v>90990</v>
      </c>
      <c r="J71" s="115"/>
      <c r="K71" s="115"/>
      <c r="L71" s="115"/>
      <c r="M71" s="115"/>
      <c r="N71" s="115"/>
      <c r="O71" s="115"/>
      <c r="P71" s="115"/>
      <c r="Q71" s="115"/>
      <c r="R71" s="92"/>
      <c r="S71" s="92"/>
    </row>
    <row r="72" spans="1:19" ht="17.25">
      <c r="A72" s="15">
        <v>11</v>
      </c>
      <c r="B72" s="15">
        <v>37308</v>
      </c>
      <c r="C72" s="15">
        <v>40263</v>
      </c>
      <c r="D72" s="15">
        <v>100300</v>
      </c>
      <c r="E72" s="15">
        <v>52000</v>
      </c>
      <c r="F72" s="15"/>
      <c r="G72" s="15">
        <v>279078</v>
      </c>
      <c r="H72" s="15">
        <v>91800</v>
      </c>
      <c r="J72" s="116"/>
      <c r="K72" s="115"/>
      <c r="L72" s="115"/>
      <c r="M72" s="115"/>
      <c r="N72" s="115"/>
      <c r="O72" s="115"/>
      <c r="P72" s="115"/>
      <c r="Q72" s="115"/>
      <c r="R72" s="92"/>
      <c r="S72" s="92"/>
    </row>
    <row r="73" spans="1:19" ht="17.25">
      <c r="A73" s="15">
        <v>12</v>
      </c>
      <c r="B73" s="15">
        <v>37074</v>
      </c>
      <c r="C73" s="15">
        <v>42493</v>
      </c>
      <c r="D73" s="15">
        <v>101500</v>
      </c>
      <c r="E73" s="15">
        <v>52300</v>
      </c>
      <c r="F73" s="15"/>
      <c r="G73" s="15">
        <v>279415</v>
      </c>
      <c r="H73" s="15">
        <v>92320</v>
      </c>
      <c r="J73" s="117"/>
      <c r="K73" s="115"/>
      <c r="L73" s="115"/>
      <c r="M73" s="115"/>
      <c r="N73" s="115"/>
      <c r="O73" s="115"/>
      <c r="P73" s="115"/>
      <c r="Q73" s="115"/>
      <c r="R73" s="92"/>
      <c r="S73" s="92"/>
    </row>
    <row r="74" spans="1:19" ht="17.25">
      <c r="A74" s="49" t="s">
        <v>48</v>
      </c>
      <c r="B74" s="15">
        <v>37784</v>
      </c>
      <c r="C74" s="15">
        <v>42767</v>
      </c>
      <c r="D74" s="15">
        <v>101800</v>
      </c>
      <c r="E74" s="15">
        <v>53600</v>
      </c>
      <c r="F74" s="15"/>
      <c r="G74" s="15">
        <v>280235</v>
      </c>
      <c r="H74" s="15">
        <v>92600</v>
      </c>
      <c r="J74" s="117"/>
      <c r="K74" s="115"/>
      <c r="L74" s="115"/>
      <c r="M74" s="115"/>
      <c r="N74" s="115"/>
      <c r="O74" s="115"/>
      <c r="P74" s="115"/>
      <c r="Q74" s="115"/>
      <c r="R74" s="92"/>
      <c r="S74" s="92"/>
    </row>
    <row r="75" spans="1:19" ht="17.25">
      <c r="A75" s="50">
        <v>2</v>
      </c>
      <c r="B75" s="15">
        <v>38756</v>
      </c>
      <c r="C75" s="15">
        <v>43546</v>
      </c>
      <c r="D75" s="15">
        <v>102000</v>
      </c>
      <c r="E75" s="15">
        <v>54000</v>
      </c>
      <c r="F75" s="15"/>
      <c r="G75" s="15">
        <v>276813</v>
      </c>
      <c r="H75" s="15">
        <v>92550</v>
      </c>
      <c r="J75" s="116"/>
      <c r="K75" s="115"/>
      <c r="L75" s="115"/>
      <c r="M75" s="115"/>
      <c r="N75" s="115"/>
      <c r="O75" s="115"/>
      <c r="P75" s="115"/>
      <c r="Q75" s="115"/>
      <c r="R75" s="92"/>
      <c r="S75" s="92"/>
    </row>
    <row r="76" spans="1:19" ht="17.25">
      <c r="A76" s="50">
        <v>3</v>
      </c>
      <c r="B76" s="15">
        <v>36907</v>
      </c>
      <c r="C76" s="15">
        <v>44234</v>
      </c>
      <c r="D76" s="15">
        <v>102000</v>
      </c>
      <c r="E76" s="15">
        <v>54000</v>
      </c>
      <c r="F76" s="15"/>
      <c r="G76" s="15">
        <v>277102</v>
      </c>
      <c r="H76" s="15">
        <v>92460</v>
      </c>
      <c r="J76" s="117"/>
      <c r="K76" s="115"/>
      <c r="L76" s="115"/>
      <c r="M76" s="115"/>
      <c r="N76" s="115"/>
      <c r="O76" s="115"/>
      <c r="P76" s="115"/>
      <c r="Q76" s="115"/>
      <c r="R76" s="92"/>
      <c r="S76" s="92"/>
    </row>
    <row r="77" spans="1:19" ht="17.25">
      <c r="A77" s="49" t="s">
        <v>49</v>
      </c>
      <c r="B77" s="15">
        <v>31923</v>
      </c>
      <c r="C77" s="15">
        <v>42648</v>
      </c>
      <c r="D77" s="15">
        <v>102000</v>
      </c>
      <c r="E77" s="15">
        <v>54000</v>
      </c>
      <c r="F77" s="15"/>
      <c r="G77" s="15">
        <v>276957</v>
      </c>
      <c r="H77" s="15">
        <v>92360</v>
      </c>
      <c r="J77" s="117"/>
      <c r="K77" s="115"/>
      <c r="L77" s="115"/>
      <c r="M77" s="115"/>
      <c r="N77" s="115"/>
      <c r="O77" s="115"/>
      <c r="P77" s="115"/>
      <c r="Q77" s="115"/>
      <c r="R77" s="92"/>
      <c r="S77" s="92"/>
    </row>
    <row r="78" spans="1:19" ht="17.25">
      <c r="A78" s="50">
        <v>5</v>
      </c>
      <c r="B78" s="15">
        <v>30947</v>
      </c>
      <c r="C78" s="15">
        <v>37504</v>
      </c>
      <c r="D78" s="15">
        <v>101200</v>
      </c>
      <c r="E78" s="15">
        <v>53200</v>
      </c>
      <c r="F78" s="15"/>
      <c r="G78" s="15">
        <v>276957</v>
      </c>
      <c r="H78" s="15">
        <v>91440</v>
      </c>
      <c r="J78" s="115"/>
      <c r="K78" s="115"/>
      <c r="L78" s="115"/>
      <c r="M78" s="115"/>
      <c r="N78" s="115"/>
      <c r="O78" s="115"/>
      <c r="P78" s="115"/>
      <c r="Q78" s="115"/>
      <c r="R78" s="92"/>
      <c r="S78" s="92"/>
    </row>
    <row r="79" spans="1:19" ht="17.25">
      <c r="A79" s="15">
        <v>6</v>
      </c>
      <c r="B79" s="15">
        <v>31445</v>
      </c>
      <c r="C79" s="15">
        <v>37235</v>
      </c>
      <c r="D79" s="15">
        <v>101000</v>
      </c>
      <c r="E79" s="15">
        <v>53000</v>
      </c>
      <c r="F79" s="15"/>
      <c r="G79" s="15">
        <v>276957</v>
      </c>
      <c r="H79" s="15">
        <v>90680</v>
      </c>
      <c r="J79" s="115"/>
      <c r="K79" s="115"/>
      <c r="L79" s="115"/>
      <c r="M79" s="115"/>
      <c r="N79" s="115"/>
      <c r="O79" s="115"/>
      <c r="P79" s="115"/>
      <c r="Q79" s="115"/>
      <c r="R79" s="92"/>
      <c r="S79" s="92"/>
    </row>
    <row r="80" spans="1:19" ht="17.25">
      <c r="A80" s="15">
        <v>7</v>
      </c>
      <c r="B80" s="15">
        <v>31103</v>
      </c>
      <c r="C80" s="15">
        <v>37377</v>
      </c>
      <c r="D80" s="15">
        <v>101000</v>
      </c>
      <c r="E80" s="15">
        <v>53000</v>
      </c>
      <c r="F80" s="15"/>
      <c r="G80" s="15">
        <v>276957</v>
      </c>
      <c r="H80" s="15">
        <v>90030</v>
      </c>
      <c r="J80" s="115"/>
      <c r="K80" s="115"/>
      <c r="L80" s="115"/>
      <c r="M80" s="115"/>
      <c r="N80" s="115"/>
      <c r="O80" s="115"/>
      <c r="P80" s="115"/>
      <c r="Q80" s="115"/>
      <c r="R80" s="92"/>
      <c r="S80" s="92"/>
    </row>
    <row r="81" spans="1:19" ht="17.25">
      <c r="A81" s="15">
        <v>8</v>
      </c>
      <c r="B81" s="15">
        <v>28097</v>
      </c>
      <c r="C81" s="15">
        <v>36152</v>
      </c>
      <c r="D81" s="15">
        <v>101000</v>
      </c>
      <c r="E81" s="15">
        <v>53000</v>
      </c>
      <c r="F81" s="15"/>
      <c r="G81" s="15">
        <v>276572</v>
      </c>
      <c r="H81" s="15">
        <v>91660</v>
      </c>
      <c r="J81" s="115"/>
      <c r="K81" s="115"/>
      <c r="L81" s="115"/>
      <c r="M81" s="115"/>
      <c r="N81" s="115"/>
      <c r="O81" s="115"/>
      <c r="P81" s="115"/>
      <c r="Q81" s="115"/>
      <c r="R81" s="92"/>
      <c r="S81" s="92"/>
    </row>
    <row r="82" spans="1:19" ht="17.25">
      <c r="A82" s="15">
        <v>9</v>
      </c>
      <c r="B82" s="15">
        <v>26694</v>
      </c>
      <c r="C82" s="15">
        <v>32534</v>
      </c>
      <c r="D82" s="15">
        <v>101000</v>
      </c>
      <c r="E82" s="15">
        <v>53000</v>
      </c>
      <c r="F82" s="15"/>
      <c r="G82" s="15">
        <v>276572</v>
      </c>
      <c r="H82" s="15">
        <v>90620</v>
      </c>
      <c r="J82" s="115"/>
      <c r="K82" s="115"/>
      <c r="L82" s="115"/>
      <c r="M82" s="115"/>
      <c r="N82" s="115"/>
      <c r="O82" s="115"/>
      <c r="P82" s="115"/>
      <c r="Q82" s="115"/>
      <c r="R82" s="92"/>
      <c r="S82" s="92"/>
    </row>
    <row r="83" spans="1:19" ht="17.25">
      <c r="A83" s="15">
        <v>10</v>
      </c>
      <c r="B83" s="15">
        <v>28358</v>
      </c>
      <c r="C83" s="15">
        <v>31941</v>
      </c>
      <c r="D83" s="15">
        <v>101000</v>
      </c>
      <c r="E83" s="15">
        <v>53000</v>
      </c>
      <c r="F83" s="15"/>
      <c r="G83" s="15">
        <v>282356</v>
      </c>
      <c r="H83" s="15">
        <v>89460</v>
      </c>
      <c r="J83" s="115"/>
      <c r="K83" s="115"/>
      <c r="L83" s="115"/>
      <c r="M83" s="115"/>
      <c r="N83" s="115"/>
      <c r="O83" s="115"/>
      <c r="P83" s="115"/>
      <c r="Q83" s="115"/>
      <c r="R83" s="92"/>
      <c r="S83" s="92"/>
    </row>
    <row r="84" spans="1:19" ht="17.25">
      <c r="A84" s="15">
        <v>11</v>
      </c>
      <c r="B84" s="15">
        <v>28424</v>
      </c>
      <c r="C84" s="15">
        <v>33560</v>
      </c>
      <c r="D84" s="15">
        <v>99800</v>
      </c>
      <c r="E84" s="15">
        <v>51800</v>
      </c>
      <c r="F84" s="15"/>
      <c r="G84" s="15">
        <v>282404</v>
      </c>
      <c r="H84" s="15">
        <v>90130</v>
      </c>
      <c r="J84" s="116"/>
      <c r="K84" s="115"/>
      <c r="L84" s="115"/>
      <c r="M84" s="115"/>
      <c r="N84" s="115"/>
      <c r="O84" s="115"/>
      <c r="P84" s="115"/>
      <c r="Q84" s="115"/>
      <c r="R84" s="92"/>
      <c r="S84" s="92"/>
    </row>
    <row r="85" spans="1:19" ht="17.25">
      <c r="A85" s="15">
        <v>12</v>
      </c>
      <c r="B85" s="15">
        <v>25803</v>
      </c>
      <c r="C85" s="15">
        <v>33234</v>
      </c>
      <c r="D85" s="15">
        <v>99000</v>
      </c>
      <c r="E85" s="15">
        <v>51000</v>
      </c>
      <c r="F85" s="15"/>
      <c r="G85" s="15">
        <v>282934</v>
      </c>
      <c r="H85" s="15">
        <v>89170</v>
      </c>
      <c r="J85" s="117"/>
      <c r="K85" s="115"/>
      <c r="L85" s="115"/>
      <c r="M85" s="115"/>
      <c r="N85" s="115"/>
      <c r="O85" s="115"/>
      <c r="P85" s="115"/>
      <c r="Q85" s="115"/>
      <c r="R85" s="92"/>
      <c r="S85" s="92"/>
    </row>
    <row r="86" spans="1:19" ht="17.25">
      <c r="A86" s="49" t="s">
        <v>50</v>
      </c>
      <c r="B86" s="15">
        <v>28320</v>
      </c>
      <c r="C86" s="15">
        <v>32753</v>
      </c>
      <c r="D86" s="15">
        <v>99000</v>
      </c>
      <c r="E86" s="15">
        <v>51000</v>
      </c>
      <c r="F86" s="15"/>
      <c r="G86" s="15">
        <v>282645</v>
      </c>
      <c r="H86" s="15">
        <v>90270</v>
      </c>
      <c r="J86" s="117"/>
      <c r="K86" s="115"/>
      <c r="L86" s="115"/>
      <c r="M86" s="115"/>
      <c r="N86" s="115"/>
      <c r="O86" s="115"/>
      <c r="P86" s="115"/>
      <c r="Q86" s="115"/>
      <c r="R86" s="92"/>
      <c r="S86" s="92"/>
    </row>
    <row r="87" spans="1:19" ht="17.25">
      <c r="A87" s="50">
        <v>2</v>
      </c>
      <c r="B87" s="15">
        <v>26997</v>
      </c>
      <c r="C87" s="15">
        <v>32991</v>
      </c>
      <c r="D87" s="15">
        <v>99000</v>
      </c>
      <c r="E87" s="15">
        <v>51000</v>
      </c>
      <c r="F87" s="15"/>
      <c r="G87" s="15">
        <v>276572</v>
      </c>
      <c r="H87" s="15">
        <v>90420</v>
      </c>
      <c r="J87" s="116"/>
      <c r="K87" s="115"/>
      <c r="L87" s="115"/>
      <c r="M87" s="115"/>
      <c r="N87" s="115"/>
      <c r="O87" s="115"/>
      <c r="P87" s="115"/>
      <c r="Q87" s="115"/>
      <c r="R87" s="92"/>
      <c r="S87" s="92"/>
    </row>
    <row r="88" spans="1:19" ht="17.25">
      <c r="A88" s="50">
        <v>3</v>
      </c>
      <c r="B88" s="15">
        <v>26068</v>
      </c>
      <c r="C88" s="15">
        <v>31833</v>
      </c>
      <c r="D88" s="15">
        <v>99000</v>
      </c>
      <c r="E88" s="15">
        <v>51000</v>
      </c>
      <c r="F88" s="15"/>
      <c r="G88" s="15">
        <v>276572</v>
      </c>
      <c r="H88" s="15">
        <v>90150</v>
      </c>
      <c r="J88" s="117"/>
      <c r="K88" s="115"/>
      <c r="L88" s="115"/>
      <c r="M88" s="115"/>
      <c r="N88" s="115"/>
      <c r="O88" s="115"/>
      <c r="P88" s="115"/>
      <c r="Q88" s="115"/>
      <c r="R88" s="92"/>
      <c r="S88" s="92"/>
    </row>
    <row r="89" spans="1:19" ht="17.25">
      <c r="A89" s="49" t="s">
        <v>51</v>
      </c>
      <c r="B89" s="15">
        <v>26418</v>
      </c>
      <c r="C89" s="15">
        <v>31705</v>
      </c>
      <c r="D89" s="15">
        <v>99000</v>
      </c>
      <c r="E89" s="15">
        <v>51000</v>
      </c>
      <c r="F89" s="15"/>
      <c r="G89" s="15">
        <v>276572</v>
      </c>
      <c r="H89" s="15">
        <v>89380</v>
      </c>
      <c r="J89" s="115"/>
      <c r="K89" s="115"/>
      <c r="L89" s="115"/>
      <c r="M89" s="115"/>
      <c r="N89" s="115"/>
      <c r="O89" s="115"/>
      <c r="P89" s="115"/>
      <c r="Q89" s="115"/>
      <c r="R89" s="92"/>
      <c r="S89" s="92"/>
    </row>
    <row r="90" spans="1:19" ht="17.25">
      <c r="A90" s="50">
        <v>5</v>
      </c>
      <c r="B90" s="15">
        <v>28323</v>
      </c>
      <c r="C90" s="15">
        <v>31224</v>
      </c>
      <c r="D90" s="15">
        <v>99000</v>
      </c>
      <c r="E90" s="15">
        <v>51000</v>
      </c>
      <c r="F90" s="15"/>
      <c r="G90" s="15">
        <v>276234</v>
      </c>
      <c r="H90" s="15">
        <v>89270</v>
      </c>
      <c r="J90" s="115"/>
      <c r="K90" s="115"/>
      <c r="L90" s="115"/>
      <c r="M90" s="115"/>
      <c r="N90" s="115"/>
      <c r="O90" s="115"/>
      <c r="P90" s="115"/>
      <c r="Q90" s="115"/>
      <c r="R90" s="92"/>
      <c r="S90" s="92"/>
    </row>
    <row r="91" spans="1:19" ht="17.25">
      <c r="A91" s="15">
        <v>6</v>
      </c>
      <c r="B91" s="15">
        <v>27465</v>
      </c>
      <c r="C91" s="15">
        <v>31925</v>
      </c>
      <c r="D91" s="15">
        <v>99000</v>
      </c>
      <c r="E91" s="15">
        <v>51000</v>
      </c>
      <c r="F91" s="15"/>
      <c r="G91" s="15">
        <v>276234</v>
      </c>
      <c r="H91" s="15">
        <v>89710</v>
      </c>
      <c r="J91" s="115"/>
      <c r="K91" s="115"/>
      <c r="L91" s="115"/>
      <c r="M91" s="115"/>
      <c r="N91" s="115"/>
      <c r="O91" s="115"/>
      <c r="P91" s="115"/>
      <c r="Q91" s="115"/>
      <c r="R91" s="92"/>
      <c r="S91" s="92"/>
    </row>
    <row r="92" spans="1:19" ht="17.25">
      <c r="A92" s="15">
        <v>7</v>
      </c>
      <c r="B92" s="15">
        <v>26437</v>
      </c>
      <c r="C92" s="15">
        <v>30106</v>
      </c>
      <c r="D92" s="15">
        <v>99000</v>
      </c>
      <c r="E92" s="15">
        <v>51000</v>
      </c>
      <c r="F92" s="15"/>
      <c r="G92" s="15">
        <v>276234</v>
      </c>
      <c r="H92" s="15">
        <v>88970</v>
      </c>
      <c r="J92" s="115"/>
      <c r="K92" s="115"/>
      <c r="L92" s="115"/>
      <c r="M92" s="115"/>
      <c r="N92" s="115"/>
      <c r="O92" s="115"/>
      <c r="P92" s="115"/>
      <c r="Q92" s="115"/>
      <c r="R92" s="92"/>
      <c r="S92" s="92"/>
    </row>
    <row r="93" spans="1:19" ht="17.25">
      <c r="A93" s="15">
        <v>8</v>
      </c>
      <c r="B93" s="15">
        <v>27230</v>
      </c>
      <c r="C93" s="15">
        <v>30209</v>
      </c>
      <c r="D93" s="15">
        <v>99000</v>
      </c>
      <c r="E93" s="15">
        <v>51000</v>
      </c>
      <c r="F93" s="15"/>
      <c r="G93" s="15">
        <v>276234</v>
      </c>
      <c r="H93" s="15">
        <v>86960</v>
      </c>
      <c r="J93" s="115"/>
      <c r="K93" s="115"/>
      <c r="L93" s="115"/>
      <c r="M93" s="115"/>
      <c r="N93" s="115"/>
      <c r="O93" s="115"/>
      <c r="P93" s="115"/>
      <c r="Q93" s="115"/>
      <c r="R93" s="92"/>
      <c r="S93" s="92"/>
    </row>
    <row r="94" spans="1:19" ht="17.25">
      <c r="A94" s="15">
        <v>9</v>
      </c>
      <c r="B94" s="15">
        <v>30625</v>
      </c>
      <c r="C94" s="15">
        <v>31992</v>
      </c>
      <c r="D94" s="15">
        <v>99000</v>
      </c>
      <c r="E94" s="15">
        <v>51000</v>
      </c>
      <c r="F94" s="15"/>
      <c r="G94" s="15">
        <v>276234</v>
      </c>
      <c r="H94" s="15">
        <v>89090</v>
      </c>
      <c r="J94" s="115"/>
      <c r="K94" s="115"/>
      <c r="L94" s="115"/>
      <c r="M94" s="115"/>
      <c r="N94" s="115"/>
      <c r="O94" s="115"/>
      <c r="P94" s="115"/>
      <c r="Q94" s="115"/>
      <c r="R94" s="92"/>
      <c r="S94" s="92"/>
    </row>
    <row r="95" spans="1:28" ht="17.25">
      <c r="A95" s="50">
        <v>10</v>
      </c>
      <c r="B95" s="15">
        <v>36350</v>
      </c>
      <c r="C95" s="15">
        <v>37196</v>
      </c>
      <c r="D95" s="15">
        <v>99000</v>
      </c>
      <c r="E95" s="15">
        <v>51000</v>
      </c>
      <c r="F95" s="15"/>
      <c r="G95" s="15">
        <v>280861</v>
      </c>
      <c r="H95" s="15">
        <v>88975</v>
      </c>
      <c r="J95" s="115"/>
      <c r="K95" s="115"/>
      <c r="L95" s="115"/>
      <c r="M95" s="115"/>
      <c r="N95" s="115"/>
      <c r="O95" s="115"/>
      <c r="P95" s="115"/>
      <c r="Q95" s="115"/>
      <c r="R95" s="92"/>
      <c r="S95" s="92"/>
      <c r="AB95" s="3">
        <v>15166197</v>
      </c>
    </row>
    <row r="96" spans="1:19" ht="17.25">
      <c r="A96" s="50">
        <v>11</v>
      </c>
      <c r="B96" s="15">
        <v>40024</v>
      </c>
      <c r="C96" s="15">
        <v>41384</v>
      </c>
      <c r="D96" s="15">
        <v>99000</v>
      </c>
      <c r="E96" s="15">
        <v>52300</v>
      </c>
      <c r="F96" s="15"/>
      <c r="G96" s="15">
        <v>279946</v>
      </c>
      <c r="H96" s="15">
        <v>90250</v>
      </c>
      <c r="J96" s="116"/>
      <c r="K96" s="115"/>
      <c r="L96" s="115"/>
      <c r="M96" s="115"/>
      <c r="N96" s="115"/>
      <c r="O96" s="115"/>
      <c r="P96" s="115"/>
      <c r="Q96" s="115"/>
      <c r="R96" s="92"/>
      <c r="S96" s="92"/>
    </row>
    <row r="97" spans="1:19" ht="17.25">
      <c r="A97" s="50">
        <v>12</v>
      </c>
      <c r="B97" s="15">
        <v>40165</v>
      </c>
      <c r="C97" s="15">
        <v>44318</v>
      </c>
      <c r="D97" s="15">
        <v>99300</v>
      </c>
      <c r="E97" s="15">
        <v>72500</v>
      </c>
      <c r="F97" s="15"/>
      <c r="G97" s="15">
        <v>279801</v>
      </c>
      <c r="H97" s="15">
        <v>94510</v>
      </c>
      <c r="J97" s="117"/>
      <c r="K97" s="115"/>
      <c r="L97" s="115"/>
      <c r="M97" s="115"/>
      <c r="N97" s="115"/>
      <c r="O97" s="115"/>
      <c r="P97" s="115"/>
      <c r="Q97" s="115"/>
      <c r="R97" s="92"/>
      <c r="S97" s="92"/>
    </row>
    <row r="98" spans="1:19" ht="17.25">
      <c r="A98" s="49" t="s">
        <v>52</v>
      </c>
      <c r="B98" s="15">
        <v>40505</v>
      </c>
      <c r="C98" s="15">
        <v>43480</v>
      </c>
      <c r="D98" s="15">
        <v>99300</v>
      </c>
      <c r="E98" s="15">
        <v>72500</v>
      </c>
      <c r="F98" s="15"/>
      <c r="G98" s="15">
        <v>279946</v>
      </c>
      <c r="H98" s="15">
        <v>92255</v>
      </c>
      <c r="J98" s="117"/>
      <c r="K98" s="115"/>
      <c r="L98" s="115"/>
      <c r="M98" s="115"/>
      <c r="N98" s="115"/>
      <c r="O98" s="115"/>
      <c r="P98" s="115"/>
      <c r="Q98" s="115"/>
      <c r="R98" s="92"/>
      <c r="S98" s="92"/>
    </row>
    <row r="99" spans="1:19" ht="17.25">
      <c r="A99" s="50">
        <v>2</v>
      </c>
      <c r="B99" s="15">
        <v>44141</v>
      </c>
      <c r="C99" s="15">
        <v>45714</v>
      </c>
      <c r="D99" s="15">
        <v>100000</v>
      </c>
      <c r="E99" s="15">
        <v>85000</v>
      </c>
      <c r="F99" s="15"/>
      <c r="G99" s="15">
        <v>277054</v>
      </c>
      <c r="H99" s="15">
        <v>92175</v>
      </c>
      <c r="J99" s="116"/>
      <c r="K99" s="115"/>
      <c r="L99" s="115"/>
      <c r="M99" s="115"/>
      <c r="N99" s="115"/>
      <c r="O99" s="115"/>
      <c r="P99" s="115"/>
      <c r="Q99" s="115"/>
      <c r="R99" s="92"/>
      <c r="S99" s="92"/>
    </row>
    <row r="100" spans="1:19" ht="17.25">
      <c r="A100" s="50">
        <v>3</v>
      </c>
      <c r="B100" s="15">
        <v>43977</v>
      </c>
      <c r="C100" s="15">
        <v>48209</v>
      </c>
      <c r="D100" s="15">
        <v>100000</v>
      </c>
      <c r="E100" s="15">
        <v>69000</v>
      </c>
      <c r="F100" s="15"/>
      <c r="G100" s="15">
        <v>277054</v>
      </c>
      <c r="H100" s="15">
        <v>93520</v>
      </c>
      <c r="J100" s="117"/>
      <c r="K100" s="115"/>
      <c r="L100" s="115"/>
      <c r="M100" s="115"/>
      <c r="N100" s="115"/>
      <c r="O100" s="115"/>
      <c r="P100" s="115"/>
      <c r="Q100" s="115"/>
      <c r="R100" s="92"/>
      <c r="S100" s="92"/>
    </row>
    <row r="101" spans="1:19" ht="17.25">
      <c r="A101" s="49" t="s">
        <v>53</v>
      </c>
      <c r="B101" s="15">
        <v>37979</v>
      </c>
      <c r="C101" s="48">
        <v>46637</v>
      </c>
      <c r="D101" s="15">
        <v>100000</v>
      </c>
      <c r="E101" s="15">
        <v>52200</v>
      </c>
      <c r="F101" s="48"/>
      <c r="G101" s="48">
        <v>276090</v>
      </c>
      <c r="H101" s="15">
        <v>88970</v>
      </c>
      <c r="J101" s="115"/>
      <c r="K101" s="115"/>
      <c r="L101" s="115"/>
      <c r="M101" s="115"/>
      <c r="N101" s="115"/>
      <c r="O101" s="115"/>
      <c r="P101" s="115"/>
      <c r="Q101" s="115"/>
      <c r="R101" s="92"/>
      <c r="S101" s="92"/>
    </row>
    <row r="102" spans="1:19" ht="17.25">
      <c r="A102" s="50">
        <v>5</v>
      </c>
      <c r="B102" s="15">
        <v>26079</v>
      </c>
      <c r="C102" s="48">
        <v>40054</v>
      </c>
      <c r="D102" s="15">
        <v>100000</v>
      </c>
      <c r="E102" s="15">
        <v>52000</v>
      </c>
      <c r="F102" s="48"/>
      <c r="G102" s="48">
        <v>277150</v>
      </c>
      <c r="H102" s="15">
        <v>92110</v>
      </c>
      <c r="J102" s="115"/>
      <c r="K102" s="115"/>
      <c r="L102" s="115"/>
      <c r="M102" s="115"/>
      <c r="N102" s="115"/>
      <c r="O102" s="115"/>
      <c r="P102" s="115"/>
      <c r="Q102" s="115"/>
      <c r="R102" s="92"/>
      <c r="S102" s="92"/>
    </row>
    <row r="103" spans="1:19" ht="17.25">
      <c r="A103" s="50">
        <v>6</v>
      </c>
      <c r="B103" s="15">
        <v>28435</v>
      </c>
      <c r="C103" s="48">
        <v>31260</v>
      </c>
      <c r="D103" s="15">
        <v>93000</v>
      </c>
      <c r="E103" s="15">
        <v>47000</v>
      </c>
      <c r="F103" s="48"/>
      <c r="G103" s="48">
        <v>277150</v>
      </c>
      <c r="H103" s="15">
        <v>90180</v>
      </c>
      <c r="J103" s="115"/>
      <c r="K103" s="115"/>
      <c r="L103" s="115"/>
      <c r="M103" s="115"/>
      <c r="N103" s="115"/>
      <c r="O103" s="115"/>
      <c r="P103" s="115"/>
      <c r="Q103" s="115"/>
      <c r="R103" s="92"/>
      <c r="S103" s="92"/>
    </row>
    <row r="104" spans="1:19" ht="17.25">
      <c r="A104" s="50">
        <v>7</v>
      </c>
      <c r="B104" s="15">
        <v>31648</v>
      </c>
      <c r="C104" s="48">
        <v>33865</v>
      </c>
      <c r="D104" s="15">
        <v>97800</v>
      </c>
      <c r="E104" s="15">
        <v>51800</v>
      </c>
      <c r="F104" s="48"/>
      <c r="G104" s="48">
        <v>276572</v>
      </c>
      <c r="H104" s="15">
        <v>89640</v>
      </c>
      <c r="J104" s="115"/>
      <c r="K104" s="115"/>
      <c r="L104" s="115"/>
      <c r="M104" s="115"/>
      <c r="N104" s="115"/>
      <c r="O104" s="115"/>
      <c r="P104" s="115"/>
      <c r="Q104" s="115"/>
      <c r="R104" s="92"/>
      <c r="S104" s="92"/>
    </row>
    <row r="105" spans="1:19" ht="17.25">
      <c r="A105" s="50">
        <v>8</v>
      </c>
      <c r="B105" s="15">
        <v>31926</v>
      </c>
      <c r="C105" s="48">
        <v>35661</v>
      </c>
      <c r="D105" s="15">
        <v>101000</v>
      </c>
      <c r="E105" s="15">
        <v>55000</v>
      </c>
      <c r="F105" s="48"/>
      <c r="G105" s="48">
        <v>275752</v>
      </c>
      <c r="H105" s="15">
        <v>89410</v>
      </c>
      <c r="J105" s="117"/>
      <c r="K105" s="115"/>
      <c r="L105" s="115"/>
      <c r="M105" s="115"/>
      <c r="N105" s="115"/>
      <c r="O105" s="115"/>
      <c r="P105" s="115"/>
      <c r="Q105" s="115"/>
      <c r="R105" s="92"/>
      <c r="S105" s="92"/>
    </row>
    <row r="106" spans="1:19" ht="17.25">
      <c r="A106" s="50">
        <v>9</v>
      </c>
      <c r="B106" s="15">
        <v>31826</v>
      </c>
      <c r="C106" s="48">
        <v>35836</v>
      </c>
      <c r="D106" s="15">
        <v>102000</v>
      </c>
      <c r="E106" s="15">
        <v>56000</v>
      </c>
      <c r="F106" s="48"/>
      <c r="G106" s="48">
        <v>275752</v>
      </c>
      <c r="H106" s="15">
        <v>90120</v>
      </c>
      <c r="J106" s="117"/>
      <c r="K106" s="115"/>
      <c r="L106" s="115"/>
      <c r="M106" s="115"/>
      <c r="N106" s="115"/>
      <c r="O106" s="115"/>
      <c r="P106" s="115"/>
      <c r="Q106" s="115"/>
      <c r="R106" s="92"/>
      <c r="S106" s="92"/>
    </row>
    <row r="107" spans="1:19" ht="17.25">
      <c r="A107" s="50">
        <v>10</v>
      </c>
      <c r="B107" s="15">
        <v>28709</v>
      </c>
      <c r="C107" s="48">
        <v>33870</v>
      </c>
      <c r="D107" s="15">
        <v>101400</v>
      </c>
      <c r="E107" s="15">
        <v>55800</v>
      </c>
      <c r="F107" s="48"/>
      <c r="G107" s="48">
        <v>275752</v>
      </c>
      <c r="H107" s="15">
        <v>90900</v>
      </c>
      <c r="J107" s="117"/>
      <c r="K107" s="115"/>
      <c r="L107" s="115"/>
      <c r="M107" s="115"/>
      <c r="N107" s="115"/>
      <c r="O107" s="115"/>
      <c r="P107" s="115"/>
      <c r="Q107" s="115"/>
      <c r="R107" s="92"/>
      <c r="S107" s="92"/>
    </row>
    <row r="108" spans="1:19" ht="17.25">
      <c r="A108" s="50">
        <v>11</v>
      </c>
      <c r="B108" s="15">
        <v>30570</v>
      </c>
      <c r="C108" s="48">
        <v>32880</v>
      </c>
      <c r="D108" s="15">
        <v>99000</v>
      </c>
      <c r="E108" s="15">
        <v>54000</v>
      </c>
      <c r="F108" s="48"/>
      <c r="G108" s="48">
        <v>275752</v>
      </c>
      <c r="H108" s="48">
        <v>89725</v>
      </c>
      <c r="J108" s="116"/>
      <c r="K108" s="115"/>
      <c r="L108" s="115"/>
      <c r="M108" s="115"/>
      <c r="N108" s="115"/>
      <c r="O108" s="115"/>
      <c r="P108" s="115"/>
      <c r="Q108" s="115"/>
      <c r="R108" s="92"/>
      <c r="S108" s="92"/>
    </row>
    <row r="109" spans="1:19" ht="17.25">
      <c r="A109" s="50">
        <v>12</v>
      </c>
      <c r="B109" s="15">
        <v>33981</v>
      </c>
      <c r="C109" s="48">
        <v>35312</v>
      </c>
      <c r="D109" s="15">
        <v>101000</v>
      </c>
      <c r="E109" s="15">
        <v>56000</v>
      </c>
      <c r="F109" s="48"/>
      <c r="G109" s="48">
        <v>278740.6</v>
      </c>
      <c r="H109" s="48">
        <v>89030</v>
      </c>
      <c r="J109" s="117"/>
      <c r="K109" s="115"/>
      <c r="L109" s="115"/>
      <c r="M109" s="115"/>
      <c r="N109" s="115"/>
      <c r="O109" s="115"/>
      <c r="P109" s="115"/>
      <c r="Q109" s="115"/>
      <c r="R109" s="92"/>
      <c r="S109" s="92"/>
    </row>
    <row r="110" spans="1:19" ht="17.25">
      <c r="A110" s="49" t="s">
        <v>71</v>
      </c>
      <c r="B110" s="15">
        <v>34218</v>
      </c>
      <c r="C110" s="48"/>
      <c r="D110" s="15">
        <v>101000</v>
      </c>
      <c r="E110" s="15">
        <v>59000</v>
      </c>
      <c r="F110" s="48"/>
      <c r="G110" s="48">
        <v>276909</v>
      </c>
      <c r="H110" s="48">
        <v>91010</v>
      </c>
      <c r="J110" s="117"/>
      <c r="K110" s="115"/>
      <c r="L110" s="115"/>
      <c r="M110" s="115"/>
      <c r="N110" s="115"/>
      <c r="O110" s="115"/>
      <c r="P110" s="115"/>
      <c r="Q110" s="115"/>
      <c r="R110" s="92"/>
      <c r="S110" s="92"/>
    </row>
    <row r="111" spans="1:19" ht="17.25">
      <c r="A111" s="50">
        <v>2</v>
      </c>
      <c r="B111" s="15"/>
      <c r="C111" s="48"/>
      <c r="D111" s="15">
        <v>104000</v>
      </c>
      <c r="E111" s="15">
        <v>59000</v>
      </c>
      <c r="F111" s="48"/>
      <c r="G111" s="48"/>
      <c r="H111" s="15"/>
      <c r="J111" s="116"/>
      <c r="K111" s="115"/>
      <c r="L111" s="92"/>
      <c r="M111" s="115"/>
      <c r="N111" s="115"/>
      <c r="O111" s="92"/>
      <c r="P111" s="92"/>
      <c r="Q111" s="115"/>
      <c r="R111" s="92"/>
      <c r="S111" s="92"/>
    </row>
    <row r="112" spans="1:19" ht="17.25">
      <c r="A112" s="50">
        <v>3</v>
      </c>
      <c r="B112" s="15"/>
      <c r="C112" s="48"/>
      <c r="D112" s="15"/>
      <c r="E112" s="15"/>
      <c r="F112" s="48"/>
      <c r="G112" s="48"/>
      <c r="H112" s="15"/>
      <c r="J112" s="117"/>
      <c r="K112" s="115"/>
      <c r="L112" s="92"/>
      <c r="M112" s="115"/>
      <c r="N112" s="115"/>
      <c r="O112" s="92"/>
      <c r="P112" s="92"/>
      <c r="Q112" s="115"/>
      <c r="R112" s="92"/>
      <c r="S112" s="92"/>
    </row>
    <row r="113" spans="2:19" ht="17.25">
      <c r="B113" s="7" t="s">
        <v>6</v>
      </c>
      <c r="C113" s="7" t="s">
        <v>7</v>
      </c>
      <c r="D113" s="7" t="s">
        <v>8</v>
      </c>
      <c r="E113" s="7" t="s">
        <v>9</v>
      </c>
      <c r="F113" s="16"/>
      <c r="G113" s="7" t="s">
        <v>10</v>
      </c>
      <c r="H113" s="17" t="s">
        <v>11</v>
      </c>
      <c r="J113" s="117"/>
      <c r="K113" s="115"/>
      <c r="L113" s="92"/>
      <c r="M113" s="115"/>
      <c r="N113" s="115"/>
      <c r="O113" s="92"/>
      <c r="P113" s="92"/>
      <c r="Q113" s="115"/>
      <c r="R113" s="92"/>
      <c r="S113" s="92"/>
    </row>
    <row r="114" spans="10:19" ht="17.25">
      <c r="J114" s="117"/>
      <c r="K114" s="115"/>
      <c r="L114" s="92"/>
      <c r="M114" s="115"/>
      <c r="N114" s="115"/>
      <c r="O114" s="92"/>
      <c r="P114" s="92"/>
      <c r="Q114" s="115"/>
      <c r="R114" s="92"/>
      <c r="S114" s="92"/>
    </row>
    <row r="115" spans="3:19" ht="17.25">
      <c r="C115" s="39"/>
      <c r="D115" s="91"/>
      <c r="E115" s="91"/>
      <c r="F115" s="92"/>
      <c r="G115" s="93"/>
      <c r="H115" s="36"/>
      <c r="J115" s="117"/>
      <c r="K115" s="115"/>
      <c r="L115" s="92"/>
      <c r="M115" s="115"/>
      <c r="N115" s="115"/>
      <c r="O115" s="92"/>
      <c r="P115" s="92"/>
      <c r="Q115" s="115"/>
      <c r="R115" s="92"/>
      <c r="S115" s="92"/>
    </row>
    <row r="116" spans="10:19" ht="17.25">
      <c r="J116" s="117"/>
      <c r="K116" s="115"/>
      <c r="L116" s="92"/>
      <c r="M116" s="115"/>
      <c r="N116" s="115"/>
      <c r="O116" s="92"/>
      <c r="P116" s="92"/>
      <c r="Q116" s="115"/>
      <c r="R116" s="92"/>
      <c r="S116" s="92"/>
    </row>
    <row r="117" spans="10:19" ht="17.25">
      <c r="J117" s="117"/>
      <c r="K117" s="115"/>
      <c r="L117" s="92"/>
      <c r="M117" s="115"/>
      <c r="N117" s="115"/>
      <c r="O117" s="92"/>
      <c r="P117" s="92"/>
      <c r="Q117" s="115"/>
      <c r="R117" s="92"/>
      <c r="S117" s="92"/>
    </row>
    <row r="118" spans="10:19" ht="17.25">
      <c r="J118" s="117"/>
      <c r="K118" s="115"/>
      <c r="L118" s="92"/>
      <c r="M118" s="115"/>
      <c r="N118" s="115"/>
      <c r="O118" s="92"/>
      <c r="P118" s="92"/>
      <c r="Q118" s="115"/>
      <c r="R118" s="92"/>
      <c r="S118" s="92"/>
    </row>
    <row r="119" spans="10:19" ht="17.25">
      <c r="J119" s="117"/>
      <c r="K119" s="115"/>
      <c r="L119" s="92"/>
      <c r="M119" s="115"/>
      <c r="N119" s="115"/>
      <c r="O119" s="92"/>
      <c r="P119" s="92"/>
      <c r="Q119" s="115"/>
      <c r="R119" s="92"/>
      <c r="S119" s="92"/>
    </row>
    <row r="120" spans="10:19" ht="17.25">
      <c r="J120" s="92"/>
      <c r="K120" s="92"/>
      <c r="L120" s="92"/>
      <c r="M120" s="92"/>
      <c r="N120" s="92"/>
      <c r="O120" s="92"/>
      <c r="P120" s="92"/>
      <c r="Q120" s="92"/>
      <c r="R120" s="92"/>
      <c r="S120" s="92"/>
    </row>
    <row r="121" spans="10:19" ht="17.25">
      <c r="J121" s="92"/>
      <c r="K121" s="92"/>
      <c r="L121" s="92"/>
      <c r="M121" s="92"/>
      <c r="N121" s="92"/>
      <c r="O121" s="92"/>
      <c r="P121" s="92"/>
      <c r="Q121" s="92"/>
      <c r="R121" s="92"/>
      <c r="S121" s="92"/>
    </row>
    <row r="122" spans="10:19" ht="17.25">
      <c r="J122" s="92"/>
      <c r="K122" s="92"/>
      <c r="L122" s="92"/>
      <c r="M122" s="92"/>
      <c r="N122" s="92"/>
      <c r="O122" s="92"/>
      <c r="P122" s="92"/>
      <c r="Q122" s="92"/>
      <c r="R122" s="92"/>
      <c r="S122" s="92"/>
    </row>
    <row r="123" spans="10:19" ht="17.25">
      <c r="J123" s="92"/>
      <c r="K123" s="92"/>
      <c r="L123" s="92"/>
      <c r="M123" s="92"/>
      <c r="N123" s="92"/>
      <c r="O123" s="92"/>
      <c r="P123" s="92"/>
      <c r="Q123" s="92"/>
      <c r="R123" s="92"/>
      <c r="S123" s="92"/>
    </row>
    <row r="124" spans="10:19" ht="17.25">
      <c r="J124" s="92"/>
      <c r="K124" s="92"/>
      <c r="L124" s="92"/>
      <c r="M124" s="92"/>
      <c r="N124" s="92"/>
      <c r="O124" s="92"/>
      <c r="P124" s="92"/>
      <c r="Q124" s="92"/>
      <c r="R124" s="92"/>
      <c r="S124" s="92"/>
    </row>
    <row r="125" spans="10:19" ht="17.25">
      <c r="J125" s="92"/>
      <c r="K125" s="92"/>
      <c r="L125" s="92"/>
      <c r="M125" s="92"/>
      <c r="N125" s="92"/>
      <c r="O125" s="92"/>
      <c r="P125" s="92"/>
      <c r="Q125" s="92"/>
      <c r="R125" s="92"/>
      <c r="S125" s="92"/>
    </row>
    <row r="126" spans="10:19" ht="17.25">
      <c r="J126" s="92"/>
      <c r="K126" s="92"/>
      <c r="L126" s="92"/>
      <c r="M126" s="92"/>
      <c r="N126" s="92"/>
      <c r="O126" s="92"/>
      <c r="P126" s="92"/>
      <c r="Q126" s="92"/>
      <c r="R126" s="92"/>
      <c r="S126" s="92"/>
    </row>
    <row r="127" spans="10:19" ht="17.25">
      <c r="J127" s="92"/>
      <c r="K127" s="92"/>
      <c r="L127" s="92"/>
      <c r="M127" s="92"/>
      <c r="N127" s="92"/>
      <c r="O127" s="92"/>
      <c r="P127" s="92"/>
      <c r="Q127" s="92"/>
      <c r="R127" s="92"/>
      <c r="S127" s="92"/>
    </row>
    <row r="128" spans="10:19" ht="17.25">
      <c r="J128" s="92"/>
      <c r="K128" s="92"/>
      <c r="L128" s="92"/>
      <c r="M128" s="92"/>
      <c r="N128" s="92"/>
      <c r="O128" s="92"/>
      <c r="P128" s="92"/>
      <c r="Q128" s="92"/>
      <c r="R128" s="92"/>
      <c r="S128" s="92"/>
    </row>
    <row r="129" spans="10:19" ht="17.25">
      <c r="J129" s="92"/>
      <c r="K129" s="92"/>
      <c r="L129" s="92"/>
      <c r="M129" s="92"/>
      <c r="N129" s="92"/>
      <c r="O129" s="92"/>
      <c r="P129" s="92"/>
      <c r="Q129" s="92"/>
      <c r="R129" s="92"/>
      <c r="S129" s="92"/>
    </row>
    <row r="130" spans="10:19" ht="17.25">
      <c r="J130" s="92"/>
      <c r="K130" s="92"/>
      <c r="L130" s="92"/>
      <c r="M130" s="92"/>
      <c r="N130" s="92"/>
      <c r="O130" s="92"/>
      <c r="P130" s="92"/>
      <c r="Q130" s="92"/>
      <c r="R130" s="92"/>
      <c r="S130" s="92"/>
    </row>
    <row r="131" spans="10:19" ht="17.25">
      <c r="J131" s="92"/>
      <c r="K131" s="92"/>
      <c r="L131" s="92"/>
      <c r="M131" s="92"/>
      <c r="N131" s="92"/>
      <c r="O131" s="92"/>
      <c r="P131" s="92"/>
      <c r="Q131" s="92"/>
      <c r="R131" s="92"/>
      <c r="S131" s="92"/>
    </row>
    <row r="132" spans="10:19" ht="17.25">
      <c r="J132" s="92"/>
      <c r="K132" s="92"/>
      <c r="L132" s="92"/>
      <c r="M132" s="92"/>
      <c r="N132" s="92"/>
      <c r="O132" s="92"/>
      <c r="P132" s="92"/>
      <c r="Q132" s="92"/>
      <c r="R132" s="92"/>
      <c r="S132" s="92"/>
    </row>
    <row r="133" spans="10:19" ht="17.25">
      <c r="J133" s="92"/>
      <c r="K133" s="92"/>
      <c r="L133" s="92"/>
      <c r="M133" s="92"/>
      <c r="N133" s="92"/>
      <c r="O133" s="92"/>
      <c r="P133" s="92"/>
      <c r="Q133" s="92"/>
      <c r="R133" s="92"/>
      <c r="S133" s="92"/>
    </row>
    <row r="134" spans="10:19" ht="17.25">
      <c r="J134" s="92"/>
      <c r="K134" s="92"/>
      <c r="L134" s="92"/>
      <c r="M134" s="92"/>
      <c r="N134" s="92"/>
      <c r="O134" s="92"/>
      <c r="P134" s="92"/>
      <c r="Q134" s="92"/>
      <c r="R134" s="92"/>
      <c r="S134" s="92"/>
    </row>
    <row r="135" spans="10:19" ht="17.25">
      <c r="J135" s="92"/>
      <c r="K135" s="92"/>
      <c r="L135" s="92"/>
      <c r="M135" s="92"/>
      <c r="N135" s="92"/>
      <c r="O135" s="92"/>
      <c r="P135" s="92"/>
      <c r="Q135" s="92"/>
      <c r="R135" s="92"/>
      <c r="S135" s="92"/>
    </row>
    <row r="136" spans="10:19" ht="17.25">
      <c r="J136" s="92"/>
      <c r="K136" s="92"/>
      <c r="L136" s="92"/>
      <c r="M136" s="92"/>
      <c r="N136" s="92"/>
      <c r="O136" s="92"/>
      <c r="P136" s="92"/>
      <c r="Q136" s="92"/>
      <c r="R136" s="92"/>
      <c r="S136" s="92"/>
    </row>
    <row r="137" spans="10:19" ht="17.25">
      <c r="J137" s="92"/>
      <c r="K137" s="92"/>
      <c r="L137" s="92"/>
      <c r="M137" s="92"/>
      <c r="N137" s="92"/>
      <c r="O137" s="92"/>
      <c r="P137" s="92"/>
      <c r="Q137" s="92"/>
      <c r="R137" s="92"/>
      <c r="S137" s="92"/>
    </row>
    <row r="138" spans="10:19" ht="17.25">
      <c r="J138" s="92"/>
      <c r="K138" s="92"/>
      <c r="L138" s="92"/>
      <c r="M138" s="92"/>
      <c r="N138" s="92"/>
      <c r="O138" s="92"/>
      <c r="P138" s="92"/>
      <c r="Q138" s="92"/>
      <c r="R138" s="92"/>
      <c r="S138" s="92"/>
    </row>
    <row r="139" spans="10:19" ht="17.25">
      <c r="J139" s="92"/>
      <c r="K139" s="92"/>
      <c r="L139" s="92"/>
      <c r="M139" s="92"/>
      <c r="N139" s="92"/>
      <c r="O139" s="92"/>
      <c r="P139" s="92"/>
      <c r="Q139" s="92"/>
      <c r="R139" s="92"/>
      <c r="S139" s="92"/>
    </row>
    <row r="140" spans="10:19" ht="17.25">
      <c r="J140" s="92"/>
      <c r="K140" s="92"/>
      <c r="L140" s="92"/>
      <c r="M140" s="92"/>
      <c r="N140" s="92"/>
      <c r="O140" s="92"/>
      <c r="P140" s="92"/>
      <c r="Q140" s="92"/>
      <c r="R140" s="92"/>
      <c r="S140" s="92"/>
    </row>
    <row r="141" spans="10:19" ht="17.25">
      <c r="J141" s="92"/>
      <c r="K141" s="92"/>
      <c r="L141" s="92"/>
      <c r="M141" s="92"/>
      <c r="N141" s="92"/>
      <c r="O141" s="92"/>
      <c r="P141" s="92"/>
      <c r="Q141" s="92"/>
      <c r="R141" s="92"/>
      <c r="S141" s="92"/>
    </row>
    <row r="142" spans="10:19" ht="17.25">
      <c r="J142" s="92"/>
      <c r="K142" s="92"/>
      <c r="L142" s="92"/>
      <c r="M142" s="92"/>
      <c r="N142" s="92"/>
      <c r="O142" s="92"/>
      <c r="P142" s="92"/>
      <c r="Q142" s="92"/>
      <c r="R142" s="92"/>
      <c r="S142" s="92"/>
    </row>
    <row r="143" spans="10:19" ht="17.25">
      <c r="J143" s="92"/>
      <c r="K143" s="92"/>
      <c r="L143" s="92"/>
      <c r="M143" s="92"/>
      <c r="N143" s="92"/>
      <c r="O143" s="92"/>
      <c r="P143" s="92"/>
      <c r="Q143" s="92"/>
      <c r="R143" s="92"/>
      <c r="S143" s="92"/>
    </row>
    <row r="144" spans="10:19" ht="17.25">
      <c r="J144" s="92"/>
      <c r="K144" s="92"/>
      <c r="L144" s="92"/>
      <c r="M144" s="92"/>
      <c r="N144" s="92"/>
      <c r="O144" s="92"/>
      <c r="P144" s="92"/>
      <c r="Q144" s="92"/>
      <c r="R144" s="92"/>
      <c r="S144" s="92"/>
    </row>
    <row r="145" spans="10:19" ht="17.25">
      <c r="J145" s="92"/>
      <c r="K145" s="92"/>
      <c r="L145" s="92"/>
      <c r="M145" s="92"/>
      <c r="N145" s="92"/>
      <c r="O145" s="92"/>
      <c r="P145" s="92"/>
      <c r="Q145" s="92"/>
      <c r="R145" s="92"/>
      <c r="S145" s="92"/>
    </row>
    <row r="146" spans="10:19" ht="17.25">
      <c r="J146" s="92"/>
      <c r="K146" s="92"/>
      <c r="L146" s="92"/>
      <c r="M146" s="92"/>
      <c r="N146" s="92"/>
      <c r="O146" s="92"/>
      <c r="P146" s="92"/>
      <c r="Q146" s="92"/>
      <c r="R146" s="92"/>
      <c r="S146" s="92"/>
    </row>
    <row r="147" spans="10:19" ht="17.25">
      <c r="J147" s="92"/>
      <c r="K147" s="92"/>
      <c r="L147" s="92"/>
      <c r="M147" s="92"/>
      <c r="N147" s="92"/>
      <c r="O147" s="92"/>
      <c r="P147" s="92"/>
      <c r="Q147" s="92"/>
      <c r="R147" s="92"/>
      <c r="S147" s="92"/>
    </row>
    <row r="148" spans="10:19" ht="17.25">
      <c r="J148" s="92"/>
      <c r="K148" s="92"/>
      <c r="L148" s="92"/>
      <c r="M148" s="92"/>
      <c r="N148" s="92"/>
      <c r="O148" s="92"/>
      <c r="P148" s="92"/>
      <c r="Q148" s="92"/>
      <c r="R148" s="92"/>
      <c r="S148" s="92"/>
    </row>
    <row r="149" spans="10:19" ht="17.25">
      <c r="J149" s="92"/>
      <c r="K149" s="92"/>
      <c r="L149" s="92"/>
      <c r="M149" s="92"/>
      <c r="N149" s="92"/>
      <c r="O149" s="92"/>
      <c r="P149" s="92"/>
      <c r="Q149" s="92"/>
      <c r="R149" s="92"/>
      <c r="S149" s="92"/>
    </row>
    <row r="150" spans="10:19" ht="17.25">
      <c r="J150" s="92"/>
      <c r="K150" s="92"/>
      <c r="L150" s="92"/>
      <c r="M150" s="92"/>
      <c r="N150" s="92"/>
      <c r="O150" s="92"/>
      <c r="P150" s="92"/>
      <c r="Q150" s="92"/>
      <c r="R150" s="92"/>
      <c r="S150" s="92"/>
    </row>
    <row r="151" spans="10:19" ht="17.25">
      <c r="J151" s="92"/>
      <c r="K151" s="92"/>
      <c r="L151" s="92"/>
      <c r="M151" s="92"/>
      <c r="N151" s="92"/>
      <c r="O151" s="92"/>
      <c r="P151" s="92"/>
      <c r="Q151" s="92"/>
      <c r="R151" s="92"/>
      <c r="S151" s="92"/>
    </row>
    <row r="152" spans="10:19" ht="17.25">
      <c r="J152" s="92"/>
      <c r="K152" s="92"/>
      <c r="L152" s="92"/>
      <c r="M152" s="92"/>
      <c r="N152" s="92"/>
      <c r="O152" s="92"/>
      <c r="P152" s="92"/>
      <c r="Q152" s="92"/>
      <c r="R152" s="92"/>
      <c r="S152" s="92"/>
    </row>
    <row r="153" spans="10:19" ht="17.25">
      <c r="J153" s="92"/>
      <c r="K153" s="92"/>
      <c r="L153" s="92"/>
      <c r="M153" s="92"/>
      <c r="N153" s="92"/>
      <c r="O153" s="92"/>
      <c r="P153" s="92"/>
      <c r="Q153" s="92"/>
      <c r="R153" s="92"/>
      <c r="S153" s="92"/>
    </row>
    <row r="154" spans="10:19" ht="17.25">
      <c r="J154" s="92"/>
      <c r="K154" s="92"/>
      <c r="L154" s="92"/>
      <c r="M154" s="92"/>
      <c r="N154" s="92"/>
      <c r="O154" s="92"/>
      <c r="P154" s="92"/>
      <c r="Q154" s="92"/>
      <c r="R154" s="92"/>
      <c r="S154" s="92"/>
    </row>
    <row r="155" spans="10:19" ht="17.25">
      <c r="J155" s="92"/>
      <c r="K155" s="92"/>
      <c r="L155" s="92"/>
      <c r="M155" s="92"/>
      <c r="N155" s="92"/>
      <c r="O155" s="92"/>
      <c r="P155" s="92"/>
      <c r="Q155" s="92"/>
      <c r="R155" s="92"/>
      <c r="S155" s="92"/>
    </row>
  </sheetData>
  <mergeCells count="14">
    <mergeCell ref="S3:Y3"/>
    <mergeCell ref="S4:Y4"/>
    <mergeCell ref="S5:U5"/>
    <mergeCell ref="V5:Y5"/>
    <mergeCell ref="B4:E4"/>
    <mergeCell ref="F4:L4"/>
    <mergeCell ref="M4:R4"/>
    <mergeCell ref="A1:Z1"/>
    <mergeCell ref="A3:A5"/>
    <mergeCell ref="F5:G5"/>
    <mergeCell ref="B3:E3"/>
    <mergeCell ref="F3:L3"/>
    <mergeCell ref="M3:R3"/>
    <mergeCell ref="Z3:Z5"/>
  </mergeCells>
  <printOptions horizontalCentered="1"/>
  <pageMargins left="0.7874015748031497" right="0.3937007874015748" top="0.7874015748031497" bottom="0.3937007874015748" header="0" footer="0.3937007874015748"/>
  <pageSetup errors="blank" fitToHeight="1" fitToWidth="1" horizontalDpi="600" verticalDpi="600" orientation="landscape" paperSize="9" scale="51" r:id="rId2"/>
  <headerFooter alignWithMargins="0">
    <oddFooter>&amp;C&amp;"ＭＳ ゴシック,標準"&amp;20-2-</oddFooter>
  </headerFooter>
  <rowBreaks count="1" manualBreakCount="1">
    <brk id="5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日本ＬＰガス協会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s-ojima</dc:creator>
  <cp:keywords/>
  <dc:description/>
  <cp:lastModifiedBy> 日本LPガス協会</cp:lastModifiedBy>
  <cp:lastPrinted>2004-03-09T08:22:32Z</cp:lastPrinted>
  <dcterms:created xsi:type="dcterms:W3CDTF">1998-08-05T06:23:57Z</dcterms:created>
  <dcterms:modified xsi:type="dcterms:W3CDTF">2004-03-09T08:25:03Z</dcterms:modified>
  <cp:category/>
  <cp:version/>
  <cp:contentType/>
  <cp:contentStatus/>
</cp:coreProperties>
</file>