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8085" tabRatio="658" activeTab="9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'B一般'!$A$2:$R$46</definedName>
    <definedName name="_xlnm.Print_Area" localSheetId="4">'B原料'!$A$2:$R$46</definedName>
    <definedName name="_xlnm.Print_Area" localSheetId="5">'B合計'!$A$2:$R$46</definedName>
    <definedName name="_xlnm.Print_Area" localSheetId="0">'P一般'!$A$2:$R$46</definedName>
    <definedName name="_xlnm.Print_Area" localSheetId="1">'P原料'!$A$2:$R$46</definedName>
    <definedName name="_xlnm.Print_Area" localSheetId="2">'P合計'!$A$2:$R$46</definedName>
    <definedName name="_xlnm.Print_Area" localSheetId="7">'一般計'!$A$2:$R$46</definedName>
    <definedName name="_xlnm.Print_Area" localSheetId="6">'液化石油ガス'!$A$2:$R$46</definedName>
    <definedName name="_xlnm.Print_Area" localSheetId="8">'原料計'!$A$2:$R$46</definedName>
    <definedName name="_xlnm.Print_Area" localSheetId="9">'総合計'!$A$2:$R$55</definedName>
  </definedNames>
  <calcPr fullCalcOnLoad="1"/>
</workbook>
</file>

<file path=xl/sharedStrings.xml><?xml version="1.0" encoding="utf-8"?>
<sst xmlns="http://schemas.openxmlformats.org/spreadsheetml/2006/main" count="1135" uniqueCount="81">
  <si>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</si>
  <si>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</si>
  <si>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</si>
  <si>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</si>
  <si>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</si>
  <si>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</si>
  <si>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</si>
  <si>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</si>
  <si>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</si>
  <si>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</si>
  <si>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</si>
  <si>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</si>
  <si>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</si>
  <si>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</si>
  <si>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</si>
  <si>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</si>
  <si>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</si>
  <si>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</si>
  <si>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</si>
  <si>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</si>
  <si>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</si>
  <si>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</si>
  <si>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</si>
  <si>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</si>
  <si>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</si>
  <si>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</si>
  <si>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</si>
  <si>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</si>
  <si>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</si>
  <si>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</si>
  <si>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</si>
  <si>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</si>
  <si>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</si>
  <si>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</si>
  <si>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</si>
  <si>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</si>
  <si>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</si>
  <si>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</si>
  <si>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</si>
  <si>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</si>
  <si>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</si>
  <si>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</si>
  <si>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</si>
  <si>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</si>
  <si>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</si>
  <si>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</si>
  <si>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</si>
  <si>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</si>
  <si>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</si>
  <si>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</si>
  <si>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</si>
  <si>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</si>
  <si>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</si>
  <si>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</si>
  <si>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</si>
  <si>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</si>
  <si>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</si>
  <si>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</si>
  <si>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</si>
  <si>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</si>
  <si>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</si>
  <si>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</si>
  <si>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</si>
  <si>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</si>
  <si>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</si>
  <si>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</si>
  <si>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</si>
  <si>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</si>
  <si>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</si>
  <si>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</si>
  <si>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</si>
  <si>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</si>
  <si>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</si>
  <si>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</si>
  <si>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(貿易統計）</t>
  </si>
  <si>
    <t>2711.12-010</t>
  </si>
  <si>
    <t>2711.12-020</t>
  </si>
  <si>
    <t>原料用</t>
  </si>
  <si>
    <t>金額</t>
  </si>
  <si>
    <t>2007年度LPガス CIF価格</t>
  </si>
  <si>
    <t>※数値はすべて確定値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</si>
</sst>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5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38" fontId="0" fillId="0" borderId="11" xfId="49" applyFont="1" applyBorder="1" applyAlignment="1" applyProtection="1">
      <alignment horizontal="center"/>
      <protection/>
    </xf>
    <xf numFmtId="38" fontId="0" fillId="0" borderId="12" xfId="49" applyFont="1" applyBorder="1" applyAlignment="1" applyProtection="1">
      <alignment horizontal="center"/>
      <protection/>
    </xf>
    <xf numFmtId="38" fontId="6" fillId="0" borderId="11" xfId="49" applyFont="1" applyBorder="1" applyAlignment="1" applyProtection="1">
      <alignment horizontal="center" vertical="distributed"/>
      <protection/>
    </xf>
    <xf numFmtId="38" fontId="6" fillId="0" borderId="12" xfId="49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38" fontId="6" fillId="0" borderId="10" xfId="0" applyNumberFormat="1" applyFont="1" applyBorder="1" applyAlignment="1">
      <alignment horizontal="centerContinuous" vertical="center"/>
    </xf>
    <xf numFmtId="0" fontId="7" fillId="0" borderId="1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0" xfId="0" applyNumberFormat="1" applyFont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vertical="center"/>
      <protection locked="0"/>
    </xf>
    <xf numFmtId="38" fontId="0" fillId="0" borderId="12" xfId="0" applyNumberFormat="1" applyBorder="1" applyAlignment="1">
      <alignment horizontal="center" vertical="center"/>
    </xf>
    <xf numFmtId="37" fontId="0" fillId="0" borderId="11" xfId="0" applyNumberForma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2" fontId="15" fillId="0" borderId="16" xfId="0" applyNumberFormat="1" applyFont="1" applyBorder="1" applyAlignment="1" applyProtection="1">
      <alignment vertical="center"/>
      <protection/>
    </xf>
    <xf numFmtId="2" fontId="15" fillId="0" borderId="10" xfId="0" applyNumberFormat="1" applyFont="1" applyBorder="1" applyAlignment="1" applyProtection="1">
      <alignment vertical="center"/>
      <protection/>
    </xf>
    <xf numFmtId="2" fontId="15" fillId="0" borderId="17" xfId="0" applyNumberFormat="1" applyFont="1" applyBorder="1" applyAlignment="1" applyProtection="1">
      <alignment vertical="center"/>
      <protection/>
    </xf>
    <xf numFmtId="1" fontId="0" fillId="0" borderId="11" xfId="0" applyNumberFormat="1" applyBorder="1" applyAlignment="1" applyProtection="1">
      <alignment vertical="center"/>
      <protection/>
    </xf>
    <xf numFmtId="38" fontId="0" fillId="0" borderId="18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7" fontId="2" fillId="0" borderId="11" xfId="0" applyNumberFormat="1" applyFont="1" applyBorder="1" applyAlignment="1" applyProtection="1">
      <alignment vertical="center"/>
      <protection locked="0"/>
    </xf>
    <xf numFmtId="2" fontId="15" fillId="0" borderId="21" xfId="0" applyNumberFormat="1" applyFont="1" applyBorder="1" applyAlignment="1" applyProtection="1">
      <alignment vertical="center"/>
      <protection locked="0"/>
    </xf>
    <xf numFmtId="2" fontId="15" fillId="0" borderId="12" xfId="0" applyNumberFormat="1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2" fontId="15" fillId="0" borderId="17" xfId="0" applyNumberFormat="1" applyFont="1" applyBorder="1" applyAlignment="1" applyProtection="1">
      <alignment vertical="center"/>
      <protection locked="0"/>
    </xf>
    <xf numFmtId="2" fontId="15" fillId="0" borderId="10" xfId="0" applyNumberFormat="1" applyFont="1" applyBorder="1" applyAlignment="1" applyProtection="1">
      <alignment vertical="center"/>
      <protection locked="0"/>
    </xf>
    <xf numFmtId="2" fontId="15" fillId="0" borderId="16" xfId="0" applyNumberFormat="1" applyFont="1" applyBorder="1" applyAlignment="1" applyProtection="1">
      <alignment vertical="center"/>
      <protection locked="0"/>
    </xf>
    <xf numFmtId="39" fontId="15" fillId="0" borderId="17" xfId="0" applyNumberFormat="1" applyFont="1" applyBorder="1" applyAlignment="1" applyProtection="1">
      <alignment vertical="center"/>
      <protection locked="0"/>
    </xf>
    <xf numFmtId="4" fontId="15" fillId="0" borderId="17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58" fontId="13" fillId="0" borderId="10" xfId="0" applyNumberFormat="1" applyFont="1" applyBorder="1" applyAlignment="1" applyProtection="1">
      <alignment vertical="top"/>
      <protection/>
    </xf>
    <xf numFmtId="14" fontId="0" fillId="0" borderId="10" xfId="0" applyNumberFormat="1" applyBorder="1" applyAlignment="1" applyProtection="1">
      <alignment horizontal="center"/>
      <protection/>
    </xf>
    <xf numFmtId="4" fontId="15" fillId="0" borderId="17" xfId="0" applyNumberFormat="1" applyFont="1" applyBorder="1" applyAlignment="1" applyProtection="1">
      <alignment vertical="center"/>
      <protection locked="0"/>
    </xf>
    <xf numFmtId="38" fontId="18" fillId="0" borderId="11" xfId="49" applyFont="1" applyBorder="1" applyAlignment="1" applyProtection="1">
      <alignment vertical="center"/>
      <protection locked="0"/>
    </xf>
    <xf numFmtId="38" fontId="18" fillId="0" borderId="22" xfId="49" applyFont="1" applyBorder="1" applyAlignment="1" applyProtection="1">
      <alignment vertical="center"/>
      <protection locked="0"/>
    </xf>
    <xf numFmtId="38" fontId="18" fillId="0" borderId="0" xfId="49" applyFont="1" applyBorder="1" applyAlignment="1" applyProtection="1">
      <alignment vertical="center"/>
      <protection locked="0"/>
    </xf>
    <xf numFmtId="38" fontId="18" fillId="0" borderId="23" xfId="49" applyFont="1" applyBorder="1" applyAlignment="1" applyProtection="1">
      <alignment vertical="center"/>
      <protection/>
    </xf>
    <xf numFmtId="38" fontId="18" fillId="0" borderId="24" xfId="49" applyFont="1" applyBorder="1" applyAlignment="1" applyProtection="1">
      <alignment vertical="center"/>
      <protection/>
    </xf>
    <xf numFmtId="38" fontId="19" fillId="0" borderId="22" xfId="49" applyFont="1" applyBorder="1" applyAlignment="1" applyProtection="1">
      <alignment vertical="center"/>
      <protection locked="0"/>
    </xf>
    <xf numFmtId="38" fontId="19" fillId="0" borderId="0" xfId="49" applyFont="1" applyBorder="1" applyAlignment="1" applyProtection="1">
      <alignment vertical="center"/>
      <protection locked="0"/>
    </xf>
    <xf numFmtId="38" fontId="19" fillId="0" borderId="23" xfId="49" applyFont="1" applyBorder="1" applyAlignment="1" applyProtection="1">
      <alignment vertical="center"/>
      <protection/>
    </xf>
    <xf numFmtId="38" fontId="18" fillId="0" borderId="0" xfId="49" applyFont="1" applyBorder="1" applyAlignment="1" applyProtection="1">
      <alignment vertical="center"/>
      <protection/>
    </xf>
    <xf numFmtId="38" fontId="18" fillId="0" borderId="22" xfId="49" applyFont="1" applyBorder="1" applyAlignment="1" applyProtection="1">
      <alignment vertical="center"/>
      <protection/>
    </xf>
    <xf numFmtId="38" fontId="19" fillId="0" borderId="24" xfId="49" applyFont="1" applyBorder="1" applyAlignment="1" applyProtection="1">
      <alignment vertical="center"/>
      <protection/>
    </xf>
    <xf numFmtId="38" fontId="18" fillId="0" borderId="11" xfId="49" applyFont="1" applyBorder="1" applyAlignment="1" applyProtection="1">
      <alignment vertical="center"/>
      <protection/>
    </xf>
    <xf numFmtId="38" fontId="11" fillId="0" borderId="23" xfId="49" applyFont="1" applyBorder="1" applyAlignment="1" applyProtection="1">
      <alignment vertical="center"/>
      <protection/>
    </xf>
    <xf numFmtId="38" fontId="11" fillId="0" borderId="24" xfId="49" applyFont="1" applyBorder="1" applyAlignment="1" applyProtection="1">
      <alignment vertical="center"/>
      <protection/>
    </xf>
    <xf numFmtId="38" fontId="11" fillId="0" borderId="22" xfId="49" applyFont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38" fontId="18" fillId="0" borderId="22" xfId="49" applyFont="1" applyBorder="1" applyAlignment="1" applyProtection="1" quotePrefix="1">
      <alignment horizontal="right" vertical="center"/>
      <protection locked="0"/>
    </xf>
    <xf numFmtId="38" fontId="19" fillId="0" borderId="22" xfId="49" applyFont="1" applyBorder="1" applyAlignment="1" applyProtection="1">
      <alignment vertical="center"/>
      <protection/>
    </xf>
    <xf numFmtId="38" fontId="19" fillId="0" borderId="0" xfId="49" applyFont="1" applyBorder="1" applyAlignment="1" applyProtection="1">
      <alignment vertical="center"/>
      <protection/>
    </xf>
    <xf numFmtId="38" fontId="20" fillId="0" borderId="12" xfId="49" applyFont="1" applyBorder="1" applyAlignment="1" applyProtection="1">
      <alignment vertical="center"/>
      <protection/>
    </xf>
    <xf numFmtId="38" fontId="20" fillId="0" borderId="17" xfId="49" applyFont="1" applyBorder="1" applyAlignment="1" applyProtection="1">
      <alignment vertical="center"/>
      <protection/>
    </xf>
    <xf numFmtId="38" fontId="21" fillId="0" borderId="17" xfId="49" applyFont="1" applyBorder="1" applyAlignment="1" applyProtection="1">
      <alignment vertical="center"/>
      <protection/>
    </xf>
    <xf numFmtId="38" fontId="21" fillId="0" borderId="10" xfId="49" applyFont="1" applyBorder="1" applyAlignment="1" applyProtection="1">
      <alignment vertical="center"/>
      <protection/>
    </xf>
    <xf numFmtId="38" fontId="21" fillId="0" borderId="16" xfId="49" applyFont="1" applyBorder="1" applyAlignment="1" applyProtection="1">
      <alignment vertical="center"/>
      <protection/>
    </xf>
    <xf numFmtId="38" fontId="20" fillId="0" borderId="10" xfId="49" applyFont="1" applyBorder="1" applyAlignment="1" applyProtection="1">
      <alignment vertical="center"/>
      <protection/>
    </xf>
    <xf numFmtId="38" fontId="20" fillId="0" borderId="16" xfId="49" applyFont="1" applyBorder="1" applyAlignment="1" applyProtection="1">
      <alignment vertical="center"/>
      <protection/>
    </xf>
    <xf numFmtId="38" fontId="21" fillId="0" borderId="21" xfId="49" applyFont="1" applyBorder="1" applyAlignment="1" applyProtection="1">
      <alignment vertical="center"/>
      <protection/>
    </xf>
    <xf numFmtId="38" fontId="20" fillId="0" borderId="21" xfId="49" applyFont="1" applyBorder="1" applyAlignment="1" applyProtection="1">
      <alignment vertical="center"/>
      <protection/>
    </xf>
    <xf numFmtId="38" fontId="18" fillId="0" borderId="11" xfId="49" applyFont="1" applyBorder="1" applyAlignment="1" applyProtection="1">
      <alignment/>
      <protection/>
    </xf>
    <xf numFmtId="38" fontId="18" fillId="0" borderId="22" xfId="49" applyFont="1" applyBorder="1" applyAlignment="1" applyProtection="1">
      <alignment/>
      <protection/>
    </xf>
    <xf numFmtId="38" fontId="18" fillId="0" borderId="0" xfId="49" applyFont="1" applyBorder="1" applyAlignment="1" applyProtection="1">
      <alignment/>
      <protection/>
    </xf>
    <xf numFmtId="38" fontId="18" fillId="0" borderId="23" xfId="49" applyFont="1" applyBorder="1" applyAlignment="1" applyProtection="1">
      <alignment/>
      <protection/>
    </xf>
    <xf numFmtId="38" fontId="18" fillId="0" borderId="24" xfId="49" applyFont="1" applyBorder="1" applyAlignment="1" applyProtection="1">
      <alignment/>
      <protection/>
    </xf>
    <xf numFmtId="38" fontId="20" fillId="0" borderId="12" xfId="49" applyFont="1" applyBorder="1" applyAlignment="1" applyProtection="1">
      <alignment/>
      <protection/>
    </xf>
    <xf numFmtId="38" fontId="20" fillId="0" borderId="17" xfId="49" applyFont="1" applyBorder="1" applyAlignment="1" applyProtection="1">
      <alignment/>
      <protection/>
    </xf>
    <xf numFmtId="38" fontId="20" fillId="0" borderId="10" xfId="49" applyFont="1" applyBorder="1" applyAlignment="1" applyProtection="1">
      <alignment/>
      <protection/>
    </xf>
    <xf numFmtId="38" fontId="20" fillId="0" borderId="16" xfId="49" applyFont="1" applyBorder="1" applyAlignment="1" applyProtection="1">
      <alignment/>
      <protection/>
    </xf>
    <xf numFmtId="38" fontId="20" fillId="0" borderId="21" xfId="49" applyFon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right"/>
      <protection/>
    </xf>
    <xf numFmtId="38" fontId="6" fillId="0" borderId="0" xfId="0" applyNumberFormat="1" applyFont="1" applyAlignment="1">
      <alignment horizontal="center" vertical="center" shrinkToFit="1"/>
    </xf>
    <xf numFmtId="38" fontId="0" fillId="0" borderId="11" xfId="0" applyNumberFormat="1" applyBorder="1" applyAlignment="1">
      <alignment horizontal="center" vertical="center" shrinkToFit="1"/>
    </xf>
    <xf numFmtId="38" fontId="18" fillId="0" borderId="11" xfId="49" applyFont="1" applyBorder="1" applyAlignment="1" applyProtection="1">
      <alignment vertical="center" shrinkToFit="1"/>
      <protection locked="0"/>
    </xf>
    <xf numFmtId="38" fontId="18" fillId="0" borderId="22" xfId="49" applyFont="1" applyBorder="1" applyAlignment="1" applyProtection="1">
      <alignment vertical="center" shrinkToFit="1"/>
      <protection locked="0"/>
    </xf>
    <xf numFmtId="38" fontId="18" fillId="0" borderId="0" xfId="49" applyFont="1" applyBorder="1" applyAlignment="1" applyProtection="1">
      <alignment vertical="center" shrinkToFit="1"/>
      <protection locked="0"/>
    </xf>
    <xf numFmtId="38" fontId="18" fillId="0" borderId="23" xfId="49" applyFont="1" applyBorder="1" applyAlignment="1" applyProtection="1">
      <alignment vertical="center" shrinkToFit="1"/>
      <protection/>
    </xf>
    <xf numFmtId="38" fontId="18" fillId="0" borderId="24" xfId="49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18" fillId="0" borderId="0" xfId="49" applyFont="1" applyBorder="1" applyAlignment="1" applyProtection="1">
      <alignment vertical="center" shrinkToFit="1"/>
      <protection/>
    </xf>
    <xf numFmtId="38" fontId="18" fillId="0" borderId="22" xfId="49" applyFont="1" applyBorder="1" applyAlignment="1" applyProtection="1">
      <alignment vertical="center" shrinkToFit="1"/>
      <protection/>
    </xf>
    <xf numFmtId="38" fontId="6" fillId="0" borderId="10" xfId="0" applyNumberFormat="1" applyFont="1" applyBorder="1" applyAlignment="1">
      <alignment horizontal="centerContinuous" vertical="center" shrinkToFit="1"/>
    </xf>
    <xf numFmtId="38" fontId="0" fillId="0" borderId="12" xfId="0" applyNumberFormat="1" applyBorder="1" applyAlignment="1">
      <alignment horizontal="center" vertical="center" shrinkToFit="1"/>
    </xf>
    <xf numFmtId="38" fontId="20" fillId="0" borderId="12" xfId="49" applyFont="1" applyBorder="1" applyAlignment="1" applyProtection="1">
      <alignment vertical="center" shrinkToFit="1"/>
      <protection/>
    </xf>
    <xf numFmtId="38" fontId="20" fillId="0" borderId="17" xfId="49" applyFont="1" applyBorder="1" applyAlignment="1" applyProtection="1">
      <alignment vertical="center" shrinkToFit="1"/>
      <protection/>
    </xf>
    <xf numFmtId="38" fontId="20" fillId="0" borderId="10" xfId="49" applyFont="1" applyBorder="1" applyAlignment="1" applyProtection="1">
      <alignment vertical="center" shrinkToFit="1"/>
      <protection/>
    </xf>
    <xf numFmtId="38" fontId="20" fillId="0" borderId="16" xfId="49" applyFont="1" applyBorder="1" applyAlignment="1" applyProtection="1">
      <alignment vertical="center" shrinkToFit="1"/>
      <protection/>
    </xf>
    <xf numFmtId="38" fontId="19" fillId="0" borderId="0" xfId="49" applyFont="1" applyBorder="1" applyAlignment="1" applyProtection="1">
      <alignment vertical="center" shrinkToFit="1"/>
      <protection/>
    </xf>
    <xf numFmtId="38" fontId="19" fillId="0" borderId="23" xfId="49" applyFont="1" applyBorder="1" applyAlignment="1" applyProtection="1">
      <alignment vertical="center" shrinkToFit="1"/>
      <protection/>
    </xf>
    <xf numFmtId="38" fontId="19" fillId="0" borderId="24" xfId="49" applyFont="1" applyBorder="1" applyAlignment="1" applyProtection="1">
      <alignment vertical="center" shrinkToFit="1"/>
      <protection/>
    </xf>
    <xf numFmtId="38" fontId="21" fillId="0" borderId="10" xfId="49" applyFont="1" applyBorder="1" applyAlignment="1" applyProtection="1">
      <alignment vertical="center" shrinkToFit="1"/>
      <protection/>
    </xf>
    <xf numFmtId="38" fontId="21" fillId="0" borderId="16" xfId="49" applyFont="1" applyBorder="1" applyAlignment="1" applyProtection="1">
      <alignment vertical="center" shrinkToFit="1"/>
      <protection/>
    </xf>
    <xf numFmtId="38" fontId="21" fillId="0" borderId="21" xfId="49" applyFont="1" applyBorder="1" applyAlignment="1" applyProtection="1">
      <alignment vertical="center" shrinkToFit="1"/>
      <protection/>
    </xf>
    <xf numFmtId="38" fontId="19" fillId="0" borderId="0" xfId="49" applyFont="1" applyBorder="1" applyAlignment="1" applyProtection="1">
      <alignment/>
      <protection/>
    </xf>
    <xf numFmtId="38" fontId="19" fillId="0" borderId="23" xfId="49" applyFont="1" applyBorder="1" applyAlignment="1" applyProtection="1">
      <alignment/>
      <protection/>
    </xf>
    <xf numFmtId="38" fontId="19" fillId="0" borderId="24" xfId="49" applyFont="1" applyBorder="1" applyAlignment="1" applyProtection="1">
      <alignment/>
      <protection/>
    </xf>
    <xf numFmtId="38" fontId="21" fillId="0" borderId="10" xfId="49" applyFont="1" applyBorder="1" applyAlignment="1" applyProtection="1">
      <alignment/>
      <protection/>
    </xf>
    <xf numFmtId="38" fontId="21" fillId="0" borderId="16" xfId="49" applyFont="1" applyBorder="1" applyAlignment="1" applyProtection="1">
      <alignment/>
      <protection/>
    </xf>
    <xf numFmtId="38" fontId="21" fillId="0" borderId="21" xfId="49" applyFont="1" applyBorder="1" applyAlignment="1" applyProtection="1">
      <alignment/>
      <protection/>
    </xf>
    <xf numFmtId="0" fontId="17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center" vertical="top"/>
      <protection/>
    </xf>
    <xf numFmtId="38" fontId="5" fillId="0" borderId="25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5" fillId="0" borderId="26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38" fontId="6" fillId="0" borderId="27" xfId="0" applyNumberFormat="1" applyFont="1" applyBorder="1" applyAlignment="1">
      <alignment horizontal="center" vertical="center"/>
    </xf>
    <xf numFmtId="38" fontId="6" fillId="0" borderId="28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5" fillId="0" borderId="25" xfId="0" applyNumberFormat="1" applyFont="1" applyBorder="1" applyAlignment="1">
      <alignment horizontal="center" vertical="center" shrinkToFit="1"/>
    </xf>
    <xf numFmtId="38" fontId="5" fillId="0" borderId="19" xfId="0" applyNumberFormat="1" applyFont="1" applyBorder="1" applyAlignment="1">
      <alignment horizontal="center" vertical="center" shrinkToFit="1"/>
    </xf>
    <xf numFmtId="38" fontId="5" fillId="0" borderId="20" xfId="0" applyNumberFormat="1" applyFont="1" applyBorder="1" applyAlignment="1">
      <alignment horizontal="center" vertical="center" shrinkToFit="1"/>
    </xf>
    <xf numFmtId="38" fontId="5" fillId="0" borderId="18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horizontal="center" vertical="center"/>
      <protection/>
    </xf>
    <xf numFmtId="38" fontId="5" fillId="0" borderId="20" xfId="49" applyFont="1" applyBorder="1" applyAlignment="1" applyProtection="1">
      <alignment horizontal="center" vertical="center"/>
      <protection/>
    </xf>
    <xf numFmtId="38" fontId="11" fillId="0" borderId="18" xfId="49" applyFont="1" applyBorder="1" applyAlignment="1" applyProtection="1">
      <alignment horizontal="center" vertical="center"/>
      <protection/>
    </xf>
    <xf numFmtId="38" fontId="11" fillId="0" borderId="19" xfId="49" applyFont="1" applyBorder="1" applyAlignment="1" applyProtection="1">
      <alignment horizontal="center" vertical="center"/>
      <protection/>
    </xf>
    <xf numFmtId="38" fontId="11" fillId="0" borderId="20" xfId="49" applyFont="1" applyBorder="1" applyAlignment="1" applyProtection="1">
      <alignment horizontal="center" vertical="center"/>
      <protection/>
    </xf>
    <xf numFmtId="38" fontId="6" fillId="0" borderId="18" xfId="49" applyFont="1" applyBorder="1" applyAlignment="1" applyProtection="1">
      <alignment horizontal="center" vertical="center" wrapText="1"/>
      <protection/>
    </xf>
    <xf numFmtId="38" fontId="6" fillId="0" borderId="19" xfId="49" applyFont="1" applyBorder="1" applyAlignment="1" applyProtection="1">
      <alignment horizontal="center"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38" fontId="6" fillId="0" borderId="27" xfId="49" applyFont="1" applyBorder="1" applyAlignment="1" applyProtection="1">
      <alignment horizontal="center" vertical="center"/>
      <protection/>
    </xf>
    <xf numFmtId="38" fontId="6" fillId="0" borderId="28" xfId="49" applyFont="1" applyBorder="1" applyAlignment="1" applyProtection="1">
      <alignment horizontal="center" vertical="center"/>
      <protection/>
    </xf>
    <xf numFmtId="38" fontId="6" fillId="0" borderId="13" xfId="49" applyFont="1" applyBorder="1" applyAlignment="1" applyProtection="1">
      <alignment horizontal="center" vertical="center"/>
      <protection/>
    </xf>
    <xf numFmtId="38" fontId="6" fillId="0" borderId="18" xfId="49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1.574218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54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0</v>
      </c>
      <c r="B3" s="32" t="s">
        <v>76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2"/>
      <c r="R3" s="101"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v>244783</v>
      </c>
      <c r="E5" s="64">
        <v>406170</v>
      </c>
      <c r="F5" s="64">
        <v>321678</v>
      </c>
      <c r="G5" s="64">
        <v>223970</v>
      </c>
      <c r="H5" s="64">
        <v>291815</v>
      </c>
      <c r="I5" s="65">
        <v>232492</v>
      </c>
      <c r="J5" s="66">
        <f>SUM(D5:I5)</f>
        <v>1720908</v>
      </c>
      <c r="K5" s="65">
        <v>185861</v>
      </c>
      <c r="L5" s="64">
        <v>340351</v>
      </c>
      <c r="M5" s="64">
        <v>427549</v>
      </c>
      <c r="N5" s="64">
        <v>393188</v>
      </c>
      <c r="O5" s="64">
        <v>330168</v>
      </c>
      <c r="P5" s="65">
        <v>370286</v>
      </c>
      <c r="Q5" s="66">
        <f>SUM(K5:P5)</f>
        <v>2047403</v>
      </c>
      <c r="R5" s="67">
        <f>J5+Q5</f>
        <v>3768311</v>
      </c>
      <c r="S5" s="35"/>
    </row>
    <row r="6" spans="1:19" s="36" customFormat="1" ht="13.5" customHeight="1">
      <c r="A6" s="135"/>
      <c r="B6" s="37" t="s">
        <v>78</v>
      </c>
      <c r="C6" s="38" t="s">
        <v>5</v>
      </c>
      <c r="D6" s="63">
        <v>15974908</v>
      </c>
      <c r="E6" s="64">
        <v>27943226</v>
      </c>
      <c r="F6" s="64">
        <v>23962816</v>
      </c>
      <c r="G6" s="64">
        <v>16927718</v>
      </c>
      <c r="H6" s="64">
        <v>21261181</v>
      </c>
      <c r="I6" s="65">
        <v>16399528</v>
      </c>
      <c r="J6" s="66">
        <f>SUM(D6:I6)</f>
        <v>122469377</v>
      </c>
      <c r="K6" s="71">
        <v>13840287</v>
      </c>
      <c r="L6" s="72">
        <v>27295976</v>
      </c>
      <c r="M6" s="72">
        <v>37542797</v>
      </c>
      <c r="N6" s="72">
        <v>38780902</v>
      </c>
      <c r="O6" s="72">
        <v>31527625</v>
      </c>
      <c r="P6" s="81">
        <v>31916576</v>
      </c>
      <c r="Q6" s="70">
        <f>SUM(K6:P6)</f>
        <v>180904163</v>
      </c>
      <c r="R6" s="73">
        <f>J6+Q6</f>
        <v>303373540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I7">IF(D5=0,,D6/D5*1000)</f>
        <v>65261.509173431165</v>
      </c>
      <c r="E7" s="83">
        <f t="shared" si="0"/>
        <v>68796.87323042075</v>
      </c>
      <c r="F7" s="83">
        <f t="shared" si="0"/>
        <v>74493.17640621989</v>
      </c>
      <c r="G7" s="83">
        <f t="shared" si="0"/>
        <v>75580.2920033933</v>
      </c>
      <c r="H7" s="83">
        <f t="shared" si="0"/>
        <v>72858.4240015078</v>
      </c>
      <c r="I7" s="87">
        <f t="shared" si="0"/>
        <v>70538.03141613475</v>
      </c>
      <c r="J7" s="88">
        <f>IF(J5=0,,(J6/J5)*1000)</f>
        <v>71165.55736855195</v>
      </c>
      <c r="K7" s="87">
        <f aca="true" t="shared" si="1" ref="K7:Q7">IF(K5=0,,K6/K5*1000)</f>
        <v>74465.79433017147</v>
      </c>
      <c r="L7" s="83">
        <f t="shared" si="1"/>
        <v>80199.48817544241</v>
      </c>
      <c r="M7" s="83">
        <f t="shared" si="1"/>
        <v>87809.34349045373</v>
      </c>
      <c r="N7" s="83">
        <f t="shared" si="1"/>
        <v>98631.95723165509</v>
      </c>
      <c r="O7" s="83">
        <f t="shared" si="1"/>
        <v>95489.64466574593</v>
      </c>
      <c r="P7" s="85">
        <f t="shared" si="1"/>
        <v>86194.39028210627</v>
      </c>
      <c r="Q7" s="86">
        <f t="shared" si="1"/>
        <v>88357.8675033689</v>
      </c>
      <c r="R7" s="89">
        <f>IF(R5=0,,R6/R5*1000)</f>
        <v>80506.50278068875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v>88631</v>
      </c>
      <c r="E8" s="64">
        <v>91364</v>
      </c>
      <c r="F8" s="64">
        <v>87062</v>
      </c>
      <c r="G8" s="64">
        <v>98526</v>
      </c>
      <c r="H8" s="64">
        <v>43079</v>
      </c>
      <c r="I8" s="65">
        <v>79892</v>
      </c>
      <c r="J8" s="66">
        <f>SUM(D8:I8)</f>
        <v>488554</v>
      </c>
      <c r="K8" s="65">
        <v>85486</v>
      </c>
      <c r="L8" s="64">
        <v>87860</v>
      </c>
      <c r="M8" s="64">
        <v>67363</v>
      </c>
      <c r="N8" s="64">
        <v>156322</v>
      </c>
      <c r="O8" s="64">
        <v>99687</v>
      </c>
      <c r="P8" s="65">
        <v>91104</v>
      </c>
      <c r="Q8" s="66">
        <f>SUM(K8:P8)</f>
        <v>587822</v>
      </c>
      <c r="R8" s="67">
        <f>J8+Q8</f>
        <v>1076376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v>5912371</v>
      </c>
      <c r="E9" s="64">
        <v>6283275</v>
      </c>
      <c r="F9" s="64">
        <v>6408169</v>
      </c>
      <c r="G9" s="64">
        <v>7361811</v>
      </c>
      <c r="H9" s="64">
        <v>3207697</v>
      </c>
      <c r="I9" s="65">
        <v>5714082</v>
      </c>
      <c r="J9" s="66">
        <f>SUM(D9:I9)</f>
        <v>34887405</v>
      </c>
      <c r="K9" s="71">
        <v>5899103</v>
      </c>
      <c r="L9" s="72">
        <v>6914859</v>
      </c>
      <c r="M9" s="72">
        <v>6037986</v>
      </c>
      <c r="N9" s="72">
        <v>15213080</v>
      </c>
      <c r="O9" s="72">
        <v>9292134</v>
      </c>
      <c r="P9" s="71">
        <v>7944616</v>
      </c>
      <c r="Q9" s="66">
        <f>SUM(K9:P9)</f>
        <v>51301778</v>
      </c>
      <c r="R9" s="67">
        <f>J9+Q9</f>
        <v>86189183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2" ref="D10:I10">IF(D8=0,,D9/D8*1000)</f>
        <v>66707.70949216414</v>
      </c>
      <c r="E10" s="83">
        <f t="shared" si="2"/>
        <v>68771.89046013747</v>
      </c>
      <c r="F10" s="83">
        <f t="shared" si="2"/>
        <v>73604.66104615103</v>
      </c>
      <c r="G10" s="83">
        <f t="shared" si="2"/>
        <v>74719.47506242007</v>
      </c>
      <c r="H10" s="83">
        <f t="shared" si="2"/>
        <v>74460.80456835116</v>
      </c>
      <c r="I10" s="87">
        <f t="shared" si="2"/>
        <v>71522.58048365293</v>
      </c>
      <c r="J10" s="88">
        <f>IF(J8=0,,(J9/J8)*1000)</f>
        <v>71409.5166552725</v>
      </c>
      <c r="K10" s="87">
        <f aca="true" t="shared" si="3" ref="K10:Q10">IF(K8=0,,K9/K8*1000)</f>
        <v>69006.6560606415</v>
      </c>
      <c r="L10" s="83">
        <f t="shared" si="3"/>
        <v>78703.15274300023</v>
      </c>
      <c r="M10" s="83">
        <f t="shared" si="3"/>
        <v>89633.5673886258</v>
      </c>
      <c r="N10" s="83">
        <f t="shared" si="3"/>
        <v>97318.86746587174</v>
      </c>
      <c r="O10" s="83">
        <f t="shared" si="3"/>
        <v>93213.09699358995</v>
      </c>
      <c r="P10" s="87">
        <f t="shared" si="3"/>
        <v>87203.8110291535</v>
      </c>
      <c r="Q10" s="88">
        <f t="shared" si="3"/>
        <v>87274.3415523747</v>
      </c>
      <c r="R10" s="90">
        <f>IF(R8=0,,R9/R8*1000)</f>
        <v>80073.49011869458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v>53565</v>
      </c>
      <c r="E11" s="64">
        <v>9500</v>
      </c>
      <c r="F11" s="64">
        <v>58287</v>
      </c>
      <c r="G11" s="64">
        <v>13031</v>
      </c>
      <c r="H11" s="64">
        <v>61168</v>
      </c>
      <c r="I11" s="65">
        <v>1091</v>
      </c>
      <c r="J11" s="66">
        <f>SUM(D11:I11)</f>
        <v>196642</v>
      </c>
      <c r="K11" s="65">
        <v>65102</v>
      </c>
      <c r="L11" s="64">
        <v>41390</v>
      </c>
      <c r="M11" s="64">
        <v>25694</v>
      </c>
      <c r="N11" s="64">
        <v>30712</v>
      </c>
      <c r="O11" s="64">
        <v>52107</v>
      </c>
      <c r="P11" s="65">
        <v>73606</v>
      </c>
      <c r="Q11" s="66">
        <f>SUM(K11:P11)</f>
        <v>288611</v>
      </c>
      <c r="R11" s="67">
        <f>J11+Q11</f>
        <v>485253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v>3428256</v>
      </c>
      <c r="E12" s="64">
        <v>689870</v>
      </c>
      <c r="F12" s="64">
        <v>4338945</v>
      </c>
      <c r="G12" s="64">
        <v>965723</v>
      </c>
      <c r="H12" s="64">
        <v>4503703</v>
      </c>
      <c r="I12" s="65">
        <v>74640</v>
      </c>
      <c r="J12" s="66">
        <f>SUM(D12:I12)</f>
        <v>14001137</v>
      </c>
      <c r="K12" s="71">
        <v>4754276</v>
      </c>
      <c r="L12" s="72">
        <v>3100199</v>
      </c>
      <c r="M12" s="72">
        <v>1974220</v>
      </c>
      <c r="N12" s="72">
        <v>3136517</v>
      </c>
      <c r="O12" s="72">
        <v>4762535</v>
      </c>
      <c r="P12" s="71">
        <v>6451323</v>
      </c>
      <c r="Q12" s="66">
        <f>SUM(K12:P12)</f>
        <v>24179070</v>
      </c>
      <c r="R12" s="67">
        <f>J12+Q12</f>
        <v>38180207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4" ref="D13:I13">IF(D11=0,,D12/D11*1000)</f>
        <v>64001.792215065805</v>
      </c>
      <c r="E13" s="83">
        <f t="shared" si="4"/>
        <v>72617.8947368421</v>
      </c>
      <c r="F13" s="83">
        <f t="shared" si="4"/>
        <v>74441.04174172628</v>
      </c>
      <c r="G13" s="83">
        <f t="shared" si="4"/>
        <v>74109.66157624127</v>
      </c>
      <c r="H13" s="83">
        <f t="shared" si="4"/>
        <v>73628.4168192519</v>
      </c>
      <c r="I13" s="87">
        <f t="shared" si="4"/>
        <v>68414.29880843264</v>
      </c>
      <c r="J13" s="88">
        <f>IF(J11=0,,(J12/J11)*1000)</f>
        <v>71201.15234792161</v>
      </c>
      <c r="K13" s="87">
        <f aca="true" t="shared" si="5" ref="K13:Q13">IF(K11=0,,K12/K11*1000)</f>
        <v>73028.10973549199</v>
      </c>
      <c r="L13" s="83">
        <f t="shared" si="5"/>
        <v>74902.12611741967</v>
      </c>
      <c r="M13" s="83">
        <f t="shared" si="5"/>
        <v>76835.83716042657</v>
      </c>
      <c r="N13" s="83">
        <f t="shared" si="5"/>
        <v>102126.75827038291</v>
      </c>
      <c r="O13" s="83">
        <f t="shared" si="5"/>
        <v>91399.14023067919</v>
      </c>
      <c r="P13" s="87">
        <f t="shared" si="5"/>
        <v>87646.69999728282</v>
      </c>
      <c r="Q13" s="88">
        <f t="shared" si="5"/>
        <v>83777.368152981</v>
      </c>
      <c r="R13" s="90">
        <f>IF(R11=0,,R12/R11*1000)</f>
        <v>78681.0323686819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Q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>IF(R14=0,,R15/R14*1000)</f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v>97353</v>
      </c>
      <c r="E17" s="64">
        <v>159526</v>
      </c>
      <c r="F17" s="64">
        <v>141041</v>
      </c>
      <c r="G17" s="64">
        <v>126927</v>
      </c>
      <c r="H17" s="64">
        <v>161376</v>
      </c>
      <c r="I17" s="65">
        <v>144992</v>
      </c>
      <c r="J17" s="66">
        <f>SUM(D17:I17)</f>
        <v>831215</v>
      </c>
      <c r="K17" s="65">
        <v>171170</v>
      </c>
      <c r="L17" s="64">
        <v>116281</v>
      </c>
      <c r="M17" s="64">
        <v>98758</v>
      </c>
      <c r="N17" s="64">
        <v>192865</v>
      </c>
      <c r="O17" s="64">
        <v>198742</v>
      </c>
      <c r="P17" s="65">
        <v>72212</v>
      </c>
      <c r="Q17" s="66">
        <f>SUM(K17:P17)</f>
        <v>850028</v>
      </c>
      <c r="R17" s="67">
        <f>J17+Q17</f>
        <v>1681243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v>6435112</v>
      </c>
      <c r="E18" s="64">
        <v>11013617</v>
      </c>
      <c r="F18" s="64">
        <v>10204395</v>
      </c>
      <c r="G18" s="64">
        <v>9671738</v>
      </c>
      <c r="H18" s="64">
        <v>11897962</v>
      </c>
      <c r="I18" s="65">
        <v>10194987</v>
      </c>
      <c r="J18" s="66">
        <f>SUM(D18:I18)</f>
        <v>59417811</v>
      </c>
      <c r="K18" s="71">
        <v>12312810</v>
      </c>
      <c r="L18" s="72">
        <v>9137422</v>
      </c>
      <c r="M18" s="72">
        <v>8929954</v>
      </c>
      <c r="N18" s="72">
        <v>19298746</v>
      </c>
      <c r="O18" s="72">
        <v>18812570</v>
      </c>
      <c r="P18" s="71">
        <v>6542659</v>
      </c>
      <c r="Q18" s="66">
        <f>SUM(K18:P18)</f>
        <v>75034161</v>
      </c>
      <c r="R18" s="67">
        <f>J18+Q18</f>
        <v>134451972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7" ref="D19:I19">IF(D17=0,,D18/D17*1000)</f>
        <v>66100.80839830308</v>
      </c>
      <c r="E19" s="83">
        <f t="shared" si="7"/>
        <v>69039.63617216003</v>
      </c>
      <c r="F19" s="83">
        <f t="shared" si="7"/>
        <v>72350.55763926802</v>
      </c>
      <c r="G19" s="83">
        <f t="shared" si="7"/>
        <v>76199.2168726906</v>
      </c>
      <c r="H19" s="83">
        <f t="shared" si="7"/>
        <v>73728.19998017052</v>
      </c>
      <c r="I19" s="87">
        <f t="shared" si="7"/>
        <v>70314.13457294196</v>
      </c>
      <c r="J19" s="88">
        <f>IF(J17=0,,(J18/J17)*1000)</f>
        <v>71483.08319748801</v>
      </c>
      <c r="K19" s="87">
        <f aca="true" t="shared" si="8" ref="K19:Q19">IF(K17=0,,K18/K17*1000)</f>
        <v>71933.2242799556</v>
      </c>
      <c r="L19" s="83">
        <f t="shared" si="8"/>
        <v>78580.52476328894</v>
      </c>
      <c r="M19" s="83">
        <f t="shared" si="8"/>
        <v>90422.58854978837</v>
      </c>
      <c r="N19" s="83">
        <f t="shared" si="8"/>
        <v>100063.49519093666</v>
      </c>
      <c r="O19" s="83">
        <f t="shared" si="8"/>
        <v>94658.25039498445</v>
      </c>
      <c r="P19" s="87">
        <f t="shared" si="8"/>
        <v>90603.48695507672</v>
      </c>
      <c r="Q19" s="88">
        <f t="shared" si="8"/>
        <v>88272.57572691723</v>
      </c>
      <c r="R19" s="90">
        <f>IF(R17=0,,R18/R17*1000)</f>
        <v>79971.76612779949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v>118099</v>
      </c>
      <c r="E20" s="64">
        <v>258104</v>
      </c>
      <c r="F20" s="64">
        <v>172173</v>
      </c>
      <c r="G20" s="64">
        <v>170193</v>
      </c>
      <c r="H20" s="64">
        <v>144959</v>
      </c>
      <c r="I20" s="65">
        <v>170795</v>
      </c>
      <c r="J20" s="66">
        <f>SUM(D20:I20)</f>
        <v>1034323</v>
      </c>
      <c r="K20" s="65">
        <v>153111</v>
      </c>
      <c r="L20" s="64">
        <v>212792</v>
      </c>
      <c r="M20" s="64">
        <v>162618</v>
      </c>
      <c r="N20" s="64">
        <v>175453</v>
      </c>
      <c r="O20" s="64">
        <v>125660</v>
      </c>
      <c r="P20" s="65">
        <v>161062</v>
      </c>
      <c r="Q20" s="66">
        <f>SUM(K20:P20)</f>
        <v>990696</v>
      </c>
      <c r="R20" s="67">
        <f>J20+Q20</f>
        <v>2025019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v>6686252</v>
      </c>
      <c r="E21" s="64">
        <v>17043029</v>
      </c>
      <c r="F21" s="64">
        <v>13076210</v>
      </c>
      <c r="G21" s="64">
        <v>11152332</v>
      </c>
      <c r="H21" s="64">
        <v>9958182</v>
      </c>
      <c r="I21" s="65">
        <v>11349786</v>
      </c>
      <c r="J21" s="66">
        <f>SUM(D21:I21)</f>
        <v>69265791</v>
      </c>
      <c r="K21" s="71">
        <v>11149342</v>
      </c>
      <c r="L21" s="72">
        <v>17200811</v>
      </c>
      <c r="M21" s="72">
        <v>12920438</v>
      </c>
      <c r="N21" s="72">
        <v>17305077</v>
      </c>
      <c r="O21" s="72">
        <v>11549303</v>
      </c>
      <c r="P21" s="71">
        <v>14454931</v>
      </c>
      <c r="Q21" s="66">
        <f>SUM(K21:P21)</f>
        <v>84579902</v>
      </c>
      <c r="R21" s="67">
        <f>J21+Q21</f>
        <v>153845693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9" ref="D22:I22">IF(D20=0,,D21/D20*1000)</f>
        <v>56615.65296911913</v>
      </c>
      <c r="E22" s="83">
        <f t="shared" si="9"/>
        <v>66031.63453491616</v>
      </c>
      <c r="F22" s="83">
        <f t="shared" si="9"/>
        <v>75948.08709844168</v>
      </c>
      <c r="G22" s="83">
        <f t="shared" si="9"/>
        <v>65527.559887891985</v>
      </c>
      <c r="H22" s="83">
        <f t="shared" si="9"/>
        <v>68696.5417807794</v>
      </c>
      <c r="I22" s="87">
        <f t="shared" si="9"/>
        <v>66452.68304107263</v>
      </c>
      <c r="J22" s="88">
        <f>IF(J20=0,,(J21/J20)*1000)</f>
        <v>66967.27327923675</v>
      </c>
      <c r="K22" s="87">
        <f aca="true" t="shared" si="10" ref="K22:Q22">IF(K20=0,,K21/K20*1000)</f>
        <v>72818.68709628962</v>
      </c>
      <c r="L22" s="83">
        <f t="shared" si="10"/>
        <v>80833.91762848228</v>
      </c>
      <c r="M22" s="83">
        <f t="shared" si="10"/>
        <v>79452.69281383365</v>
      </c>
      <c r="N22" s="83">
        <f t="shared" si="10"/>
        <v>98630.84130792863</v>
      </c>
      <c r="O22" s="83">
        <f t="shared" si="10"/>
        <v>91909.14372115232</v>
      </c>
      <c r="P22" s="87">
        <f t="shared" si="10"/>
        <v>89747.6189293564</v>
      </c>
      <c r="Q22" s="88">
        <f t="shared" si="10"/>
        <v>85374.22377803079</v>
      </c>
      <c r="R22" s="90">
        <f>IF(R20=0,,R21/R20*1000)</f>
        <v>75972.4689002918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v>31031</v>
      </c>
      <c r="E23" s="64">
        <v>21044</v>
      </c>
      <c r="F23" s="64">
        <v>31113</v>
      </c>
      <c r="G23" s="64">
        <v>50082</v>
      </c>
      <c r="H23" s="64">
        <v>11379</v>
      </c>
      <c r="I23" s="65">
        <v>54481</v>
      </c>
      <c r="J23" s="66">
        <f>SUM(D23:I23)</f>
        <v>199130</v>
      </c>
      <c r="K23" s="65">
        <v>19531</v>
      </c>
      <c r="L23" s="64">
        <v>21061</v>
      </c>
      <c r="M23" s="64">
        <v>21083</v>
      </c>
      <c r="N23" s="64">
        <v>21101</v>
      </c>
      <c r="O23" s="64">
        <v>30481</v>
      </c>
      <c r="P23" s="65">
        <v>83923</v>
      </c>
      <c r="Q23" s="66">
        <f>SUM(K23:P23)</f>
        <v>197180</v>
      </c>
      <c r="R23" s="67">
        <f>J23+Q23</f>
        <v>396310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v>2019388</v>
      </c>
      <c r="E24" s="64">
        <v>1409764</v>
      </c>
      <c r="F24" s="64">
        <v>2320700</v>
      </c>
      <c r="G24" s="64">
        <v>3782967</v>
      </c>
      <c r="H24" s="64">
        <v>814364</v>
      </c>
      <c r="I24" s="65">
        <v>3783024</v>
      </c>
      <c r="J24" s="66">
        <f>SUM(D24:I24)</f>
        <v>14130207</v>
      </c>
      <c r="K24" s="71">
        <v>1542819</v>
      </c>
      <c r="L24" s="72">
        <v>1651459</v>
      </c>
      <c r="M24" s="72">
        <v>2080449</v>
      </c>
      <c r="N24" s="72">
        <v>2038986</v>
      </c>
      <c r="O24" s="72">
        <v>2850975</v>
      </c>
      <c r="P24" s="71">
        <v>7564468</v>
      </c>
      <c r="Q24" s="66">
        <f>SUM(K24:P24)</f>
        <v>17729156</v>
      </c>
      <c r="R24" s="67">
        <f>J24+Q24</f>
        <v>31859363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11" ref="D25:I25">IF(D23=0,,D24/D23*1000)</f>
        <v>65076.4719151816</v>
      </c>
      <c r="E25" s="83">
        <f t="shared" si="11"/>
        <v>66991.2564151302</v>
      </c>
      <c r="F25" s="83">
        <f t="shared" si="11"/>
        <v>74589.39992929001</v>
      </c>
      <c r="G25" s="83">
        <f t="shared" si="11"/>
        <v>75535.46184257817</v>
      </c>
      <c r="H25" s="83">
        <f t="shared" si="11"/>
        <v>71567.27304684067</v>
      </c>
      <c r="I25" s="87">
        <f t="shared" si="11"/>
        <v>69437.49196967749</v>
      </c>
      <c r="J25" s="88">
        <f>IF(J23=0,,(J24/J23)*1000)</f>
        <v>70959.7097373575</v>
      </c>
      <c r="K25" s="87">
        <f aca="true" t="shared" si="12" ref="K25:Q25">IF(K23=0,,K24/K23*1000)</f>
        <v>78993.34391480211</v>
      </c>
      <c r="L25" s="83">
        <f t="shared" si="12"/>
        <v>78413.1332795214</v>
      </c>
      <c r="M25" s="83">
        <f t="shared" si="12"/>
        <v>98678.98306692597</v>
      </c>
      <c r="N25" s="83">
        <f t="shared" si="12"/>
        <v>96629.82797023839</v>
      </c>
      <c r="O25" s="83">
        <f t="shared" si="12"/>
        <v>93532.85653357829</v>
      </c>
      <c r="P25" s="87">
        <f t="shared" si="12"/>
        <v>90135.81497324927</v>
      </c>
      <c r="Q25" s="88">
        <f t="shared" si="12"/>
        <v>89913.56121310477</v>
      </c>
      <c r="R25" s="90">
        <f>IF(R23=0,,R24/R23*1000)</f>
        <v>80390.00529888218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>
        <v>0</v>
      </c>
      <c r="E26" s="64">
        <v>0</v>
      </c>
      <c r="F26" s="64">
        <v>0</v>
      </c>
      <c r="G26" s="64">
        <v>0</v>
      </c>
      <c r="H26" s="64">
        <v>0</v>
      </c>
      <c r="I26" s="65">
        <v>0</v>
      </c>
      <c r="J26" s="66">
        <f>SUM(D26:I26)</f>
        <v>0</v>
      </c>
      <c r="K26" s="65">
        <v>0</v>
      </c>
      <c r="L26" s="64">
        <v>0</v>
      </c>
      <c r="M26" s="64">
        <v>226</v>
      </c>
      <c r="N26" s="64">
        <v>0</v>
      </c>
      <c r="O26" s="64"/>
      <c r="P26" s="65"/>
      <c r="Q26" s="66">
        <f>SUM(K26:P26)</f>
        <v>226</v>
      </c>
      <c r="R26" s="67">
        <f>J26+Q26</f>
        <v>226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>
        <v>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  <c r="J27" s="66">
        <f>SUM(D27:I27)</f>
        <v>0</v>
      </c>
      <c r="K27" s="71">
        <v>0</v>
      </c>
      <c r="L27" s="72">
        <v>0</v>
      </c>
      <c r="M27" s="72">
        <v>10996</v>
      </c>
      <c r="N27" s="72">
        <v>0</v>
      </c>
      <c r="O27" s="72"/>
      <c r="P27" s="71"/>
      <c r="Q27" s="66">
        <f>SUM(K27:P27)</f>
        <v>10996</v>
      </c>
      <c r="R27" s="67">
        <f>J27+Q27</f>
        <v>10996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13" ref="D28:I28">IF(D26=0,,D27/D26*1000)</f>
        <v>0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0</v>
      </c>
      <c r="J28" s="88">
        <f>IF(J26=0,,(J27/J26)*1000)</f>
        <v>0</v>
      </c>
      <c r="K28" s="87">
        <f aca="true" t="shared" si="14" ref="K28:Q28">IF(K26=0,,K27/K26*1000)</f>
        <v>0</v>
      </c>
      <c r="L28" s="83">
        <f t="shared" si="14"/>
        <v>0</v>
      </c>
      <c r="M28" s="83">
        <f t="shared" si="14"/>
        <v>48654.86725663717</v>
      </c>
      <c r="N28" s="83">
        <f t="shared" si="14"/>
        <v>0</v>
      </c>
      <c r="O28" s="83">
        <f t="shared" si="14"/>
        <v>0</v>
      </c>
      <c r="P28" s="87">
        <f t="shared" si="14"/>
        <v>0</v>
      </c>
      <c r="Q28" s="88">
        <f t="shared" si="14"/>
        <v>48654.86725663717</v>
      </c>
      <c r="R28" s="90">
        <f>IF(R26=0,,R27/R26*1000)</f>
        <v>48654.86725663717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J29+Q29</f>
        <v>0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/>
      <c r="E30" s="64"/>
      <c r="F30" s="64"/>
      <c r="G30" s="64"/>
      <c r="H30" s="64"/>
      <c r="I30" s="65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J30+Q30</f>
        <v>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15" ref="D31:I31">IF(D29=0,,D30/D29*1000)</f>
        <v>0</v>
      </c>
      <c r="E31" s="83">
        <f t="shared" si="15"/>
        <v>0</v>
      </c>
      <c r="F31" s="83">
        <f t="shared" si="15"/>
        <v>0</v>
      </c>
      <c r="G31" s="83">
        <f t="shared" si="15"/>
        <v>0</v>
      </c>
      <c r="H31" s="83">
        <f t="shared" si="15"/>
        <v>0</v>
      </c>
      <c r="I31" s="87">
        <f t="shared" si="15"/>
        <v>0</v>
      </c>
      <c r="J31" s="88">
        <f>IF(J29=0,,(J30/J29)*1000)</f>
        <v>0</v>
      </c>
      <c r="K31" s="87">
        <f aca="true" t="shared" si="16" ref="K31:Q31">IF(K29=0,,K30/K29*1000)</f>
        <v>0</v>
      </c>
      <c r="L31" s="83">
        <f t="shared" si="16"/>
        <v>0</v>
      </c>
      <c r="M31" s="83">
        <f t="shared" si="16"/>
        <v>0</v>
      </c>
      <c r="N31" s="83">
        <f t="shared" si="16"/>
        <v>0</v>
      </c>
      <c r="O31" s="83">
        <f t="shared" si="16"/>
        <v>0</v>
      </c>
      <c r="P31" s="87">
        <f t="shared" si="16"/>
        <v>0</v>
      </c>
      <c r="Q31" s="88">
        <f t="shared" si="16"/>
        <v>0</v>
      </c>
      <c r="R31" s="90">
        <f>IF(R29=0,,R30/R29*1000)</f>
        <v>0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>
        <v>894</v>
      </c>
      <c r="E32" s="64">
        <v>0</v>
      </c>
      <c r="F32" s="64">
        <v>0</v>
      </c>
      <c r="G32" s="64">
        <v>0</v>
      </c>
      <c r="H32" s="64">
        <v>0</v>
      </c>
      <c r="I32" s="65">
        <v>0</v>
      </c>
      <c r="J32" s="66">
        <f>SUM(D32:I32)</f>
        <v>894</v>
      </c>
      <c r="K32" s="65">
        <v>0</v>
      </c>
      <c r="L32" s="64">
        <v>0</v>
      </c>
      <c r="M32" s="64">
        <v>0</v>
      </c>
      <c r="N32" s="64">
        <v>0</v>
      </c>
      <c r="O32" s="64"/>
      <c r="P32" s="65"/>
      <c r="Q32" s="66">
        <f>SUM(K32:P32)</f>
        <v>0</v>
      </c>
      <c r="R32" s="67">
        <f>J32+Q32</f>
        <v>894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>
        <v>58778</v>
      </c>
      <c r="E33" s="64">
        <v>0</v>
      </c>
      <c r="F33" s="64">
        <v>0</v>
      </c>
      <c r="G33" s="64">
        <v>0</v>
      </c>
      <c r="H33" s="64">
        <v>0</v>
      </c>
      <c r="I33" s="65">
        <v>0</v>
      </c>
      <c r="J33" s="66">
        <f>SUM(D33:I33)</f>
        <v>58778</v>
      </c>
      <c r="K33" s="71">
        <v>0</v>
      </c>
      <c r="L33" s="72">
        <v>0</v>
      </c>
      <c r="M33" s="72">
        <v>0</v>
      </c>
      <c r="N33" s="72">
        <v>0</v>
      </c>
      <c r="O33" s="72"/>
      <c r="P33" s="71"/>
      <c r="Q33" s="66">
        <f>SUM(K33:P33)</f>
        <v>0</v>
      </c>
      <c r="R33" s="67">
        <f>J33+Q33</f>
        <v>58778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17" ref="D34:J34">IF(D32=0,,D33/D32*1000)</f>
        <v>65747.20357941835</v>
      </c>
      <c r="E34" s="83">
        <f t="shared" si="17"/>
        <v>0</v>
      </c>
      <c r="F34" s="83">
        <f t="shared" si="17"/>
        <v>0</v>
      </c>
      <c r="G34" s="83">
        <f t="shared" si="17"/>
        <v>0</v>
      </c>
      <c r="H34" s="83">
        <f t="shared" si="17"/>
        <v>0</v>
      </c>
      <c r="I34" s="87">
        <f t="shared" si="17"/>
        <v>0</v>
      </c>
      <c r="J34" s="88">
        <f t="shared" si="17"/>
        <v>65747.20357941835</v>
      </c>
      <c r="K34" s="87">
        <f aca="true" t="shared" si="18" ref="K34:Q34">IF(K32=0,,K33/K32*1000)</f>
        <v>0</v>
      </c>
      <c r="L34" s="83">
        <f t="shared" si="18"/>
        <v>0</v>
      </c>
      <c r="M34" s="83">
        <f t="shared" si="18"/>
        <v>0</v>
      </c>
      <c r="N34" s="83">
        <f t="shared" si="18"/>
        <v>0</v>
      </c>
      <c r="O34" s="83">
        <f t="shared" si="18"/>
        <v>0</v>
      </c>
      <c r="P34" s="87">
        <f t="shared" si="18"/>
        <v>0</v>
      </c>
      <c r="Q34" s="88">
        <f t="shared" si="18"/>
        <v>0</v>
      </c>
      <c r="R34" s="90">
        <f>IF(R32=0,,R33/R32*1000)</f>
        <v>65747.20357941835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v>0</v>
      </c>
      <c r="E35" s="64">
        <v>23251</v>
      </c>
      <c r="F35" s="64">
        <v>11455</v>
      </c>
      <c r="G35" s="64">
        <v>0</v>
      </c>
      <c r="H35" s="64">
        <v>32369</v>
      </c>
      <c r="I35" s="65">
        <v>0</v>
      </c>
      <c r="J35" s="66">
        <f>SUM(D35:I35)</f>
        <v>67075</v>
      </c>
      <c r="K35" s="65">
        <v>31022</v>
      </c>
      <c r="L35" s="64">
        <v>6134</v>
      </c>
      <c r="M35" s="64">
        <v>0</v>
      </c>
      <c r="N35" s="64">
        <v>2101</v>
      </c>
      <c r="O35" s="64">
        <v>0</v>
      </c>
      <c r="P35" s="65">
        <v>45302</v>
      </c>
      <c r="Q35" s="66">
        <f>SUM(K35:P35)</f>
        <v>84559</v>
      </c>
      <c r="R35" s="67">
        <f>J35+Q35</f>
        <v>151634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v>0</v>
      </c>
      <c r="E36" s="64">
        <v>1572181</v>
      </c>
      <c r="F36" s="64">
        <v>821234</v>
      </c>
      <c r="G36" s="64">
        <v>0</v>
      </c>
      <c r="H36" s="64">
        <v>2319434</v>
      </c>
      <c r="I36" s="65">
        <v>0</v>
      </c>
      <c r="J36" s="66">
        <f>SUM(D36:I36)</f>
        <v>4712849</v>
      </c>
      <c r="K36" s="71">
        <v>2077007</v>
      </c>
      <c r="L36" s="72">
        <v>424041</v>
      </c>
      <c r="M36" s="72">
        <v>0</v>
      </c>
      <c r="N36" s="72">
        <v>183565</v>
      </c>
      <c r="O36" s="72">
        <v>0</v>
      </c>
      <c r="P36" s="71">
        <v>3933902</v>
      </c>
      <c r="Q36" s="66">
        <f>SUM(K36:P36)</f>
        <v>6618515</v>
      </c>
      <c r="R36" s="67">
        <f>J36+Q36</f>
        <v>11331364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9" ref="D37:I37">IF(D35=0,,D36/D35*1000)</f>
        <v>0</v>
      </c>
      <c r="E37" s="83">
        <f t="shared" si="19"/>
        <v>67617.77988043525</v>
      </c>
      <c r="F37" s="83">
        <f t="shared" si="19"/>
        <v>71692.18681798341</v>
      </c>
      <c r="G37" s="83">
        <f t="shared" si="19"/>
        <v>0</v>
      </c>
      <c r="H37" s="83">
        <f t="shared" si="19"/>
        <v>71656.02891655597</v>
      </c>
      <c r="I37" s="87">
        <f t="shared" si="19"/>
        <v>0</v>
      </c>
      <c r="J37" s="88">
        <f>IF(J35=0,,(J36/J35)*1000)</f>
        <v>70262.37793514723</v>
      </c>
      <c r="K37" s="87">
        <f aca="true" t="shared" si="20" ref="K37:Q37">IF(K35=0,,K36/K35*1000)</f>
        <v>66952.710979305</v>
      </c>
      <c r="L37" s="83">
        <f t="shared" si="20"/>
        <v>69129.60547766546</v>
      </c>
      <c r="M37" s="83">
        <f t="shared" si="20"/>
        <v>0</v>
      </c>
      <c r="N37" s="83">
        <f t="shared" si="20"/>
        <v>87370.29985721085</v>
      </c>
      <c r="O37" s="83">
        <f t="shared" si="20"/>
        <v>0</v>
      </c>
      <c r="P37" s="87">
        <f t="shared" si="20"/>
        <v>86837.2698777096</v>
      </c>
      <c r="Q37" s="88">
        <f t="shared" si="20"/>
        <v>78270.97056493099</v>
      </c>
      <c r="R37" s="90">
        <f>IF(R35=0,,R36/R35*1000)</f>
        <v>74728.38545444953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v>2</v>
      </c>
      <c r="E38" s="64">
        <v>1</v>
      </c>
      <c r="F38" s="64">
        <v>0</v>
      </c>
      <c r="G38" s="64">
        <v>6</v>
      </c>
      <c r="H38" s="64">
        <v>22504</v>
      </c>
      <c r="I38" s="65">
        <v>0</v>
      </c>
      <c r="J38" s="66">
        <f>SUM(D38:I38)</f>
        <v>22513</v>
      </c>
      <c r="K38" s="65">
        <v>4</v>
      </c>
      <c r="L38" s="64">
        <v>3</v>
      </c>
      <c r="M38" s="64">
        <v>2</v>
      </c>
      <c r="N38" s="64">
        <v>12569</v>
      </c>
      <c r="O38" s="64">
        <v>24045</v>
      </c>
      <c r="P38" s="65">
        <f>13482+7</f>
        <v>13489</v>
      </c>
      <c r="Q38" s="66">
        <f>SUM(K38:P38)</f>
        <v>50112</v>
      </c>
      <c r="R38" s="67">
        <f>J38+Q38</f>
        <v>72625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v>1088</v>
      </c>
      <c r="E39" s="64">
        <v>1087</v>
      </c>
      <c r="F39" s="64">
        <v>0</v>
      </c>
      <c r="G39" s="64">
        <v>3685</v>
      </c>
      <c r="H39" s="64">
        <v>1662091</v>
      </c>
      <c r="I39" s="65">
        <v>0</v>
      </c>
      <c r="J39" s="66">
        <f>SUM(D39:I39)</f>
        <v>1667951</v>
      </c>
      <c r="K39" s="71">
        <v>2500</v>
      </c>
      <c r="L39" s="72">
        <v>6427</v>
      </c>
      <c r="M39" s="72">
        <v>1347</v>
      </c>
      <c r="N39" s="72">
        <v>1278463</v>
      </c>
      <c r="O39" s="72">
        <v>2357078</v>
      </c>
      <c r="P39" s="71">
        <f>1187499+3908</f>
        <v>1191407</v>
      </c>
      <c r="Q39" s="66">
        <f>SUM(K39:P39)</f>
        <v>4837222</v>
      </c>
      <c r="R39" s="67">
        <f>J39+Q39</f>
        <v>6505173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21" ref="D40:I40">IF(D38=0,,D39/D38*1000)</f>
        <v>544000</v>
      </c>
      <c r="E40" s="83">
        <f>IF(E38=0,,E39/E38*1000)</f>
        <v>1087000</v>
      </c>
      <c r="F40" s="83">
        <f t="shared" si="21"/>
        <v>0</v>
      </c>
      <c r="G40" s="83">
        <f t="shared" si="21"/>
        <v>614166.6666666666</v>
      </c>
      <c r="H40" s="83">
        <f t="shared" si="21"/>
        <v>73857.5808745112</v>
      </c>
      <c r="I40" s="87">
        <f t="shared" si="21"/>
        <v>0</v>
      </c>
      <c r="J40" s="88">
        <f>IF(J38=0,,(J39/J38)*1000)</f>
        <v>74088.34895393772</v>
      </c>
      <c r="K40" s="87">
        <f aca="true" t="shared" si="22" ref="K40:Q40">IF(K38=0,,K39/K38*1000)</f>
        <v>625000</v>
      </c>
      <c r="L40" s="83">
        <f t="shared" si="22"/>
        <v>2142333.3333333335</v>
      </c>
      <c r="M40" s="83">
        <f t="shared" si="22"/>
        <v>673500</v>
      </c>
      <c r="N40" s="83">
        <f t="shared" si="22"/>
        <v>101715.57005330575</v>
      </c>
      <c r="O40" s="83">
        <f t="shared" si="22"/>
        <v>98027.78124350177</v>
      </c>
      <c r="P40" s="87">
        <f t="shared" si="22"/>
        <v>88324.33834976648</v>
      </c>
      <c r="Q40" s="88">
        <f t="shared" si="22"/>
        <v>96528.21679438058</v>
      </c>
      <c r="R40" s="90">
        <f>IF(R38=0,,R39/R38*1000)</f>
        <v>89572.08950086059</v>
      </c>
      <c r="S40" s="41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63">
        <f>D5+D8+D11+D14+D17+D20+D23+D26+D29+D32+D35+D38</f>
        <v>634358</v>
      </c>
      <c r="E41" s="64">
        <f aca="true" t="shared" si="23" ref="D41:I42">E5+E8+E11+E14+E17+E20+E23+E26+E29+E32+E35+E38</f>
        <v>968960</v>
      </c>
      <c r="F41" s="64">
        <f t="shared" si="23"/>
        <v>822809</v>
      </c>
      <c r="G41" s="64">
        <f>G5+G8+G11+G14+G17+G20+G23+G26+G29+G32+G35+G38</f>
        <v>682735</v>
      </c>
      <c r="H41" s="64">
        <f t="shared" si="23"/>
        <v>768649</v>
      </c>
      <c r="I41" s="65">
        <f t="shared" si="23"/>
        <v>683743</v>
      </c>
      <c r="J41" s="66">
        <f>SUM(D41:I41)</f>
        <v>4561254</v>
      </c>
      <c r="K41" s="65">
        <f aca="true" t="shared" si="24" ref="K41:P42">K5+K8+K11+K14+K17+K20+K23+K26+K29+K32+K35+K38</f>
        <v>711287</v>
      </c>
      <c r="L41" s="64">
        <f t="shared" si="24"/>
        <v>825872</v>
      </c>
      <c r="M41" s="64">
        <f t="shared" si="24"/>
        <v>803293</v>
      </c>
      <c r="N41" s="64">
        <f t="shared" si="24"/>
        <v>984311</v>
      </c>
      <c r="O41" s="64">
        <f t="shared" si="24"/>
        <v>860890</v>
      </c>
      <c r="P41" s="65">
        <f t="shared" si="24"/>
        <v>910984</v>
      </c>
      <c r="Q41" s="66">
        <f>SUM(K41:P41)</f>
        <v>5096637</v>
      </c>
      <c r="R41" s="67">
        <f>J41+Q41</f>
        <v>9657891</v>
      </c>
      <c r="S41" s="39"/>
    </row>
    <row r="42" spans="1:19" s="36" customFormat="1" ht="18" customHeight="1">
      <c r="A42" s="135"/>
      <c r="B42" s="37" t="s">
        <v>28</v>
      </c>
      <c r="C42" s="38" t="s">
        <v>5</v>
      </c>
      <c r="D42" s="63">
        <f t="shared" si="23"/>
        <v>40516153</v>
      </c>
      <c r="E42" s="64">
        <f t="shared" si="23"/>
        <v>65956049</v>
      </c>
      <c r="F42" s="64">
        <f t="shared" si="23"/>
        <v>61132469</v>
      </c>
      <c r="G42" s="64">
        <f t="shared" si="23"/>
        <v>49865974</v>
      </c>
      <c r="H42" s="64">
        <f t="shared" si="23"/>
        <v>55624614</v>
      </c>
      <c r="I42" s="65">
        <f t="shared" si="23"/>
        <v>47516047</v>
      </c>
      <c r="J42" s="66">
        <f>SUM(D42:I42)</f>
        <v>320611306</v>
      </c>
      <c r="K42" s="71">
        <f t="shared" si="24"/>
        <v>51578144</v>
      </c>
      <c r="L42" s="72">
        <f t="shared" si="24"/>
        <v>65731194</v>
      </c>
      <c r="M42" s="72">
        <f t="shared" si="24"/>
        <v>69498187</v>
      </c>
      <c r="N42" s="72">
        <f t="shared" si="24"/>
        <v>97235336</v>
      </c>
      <c r="O42" s="72">
        <f t="shared" si="24"/>
        <v>81152220</v>
      </c>
      <c r="P42" s="81">
        <f t="shared" si="24"/>
        <v>79999882</v>
      </c>
      <c r="Q42" s="70">
        <f>Q6+Q9+Q12+Q15+Q18+Q21+Q24+Q27+Q30+Q33+Q36+Q39</f>
        <v>445194963</v>
      </c>
      <c r="R42" s="73">
        <f>J42+Q42</f>
        <v>765806269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25" ref="D43:I43">IF(D41=0,,D42/D41*1000)</f>
        <v>63869.538966955566</v>
      </c>
      <c r="E43" s="83">
        <f t="shared" si="25"/>
        <v>68068.90790125496</v>
      </c>
      <c r="F43" s="83">
        <f t="shared" si="25"/>
        <v>74297.27798310423</v>
      </c>
      <c r="G43" s="83">
        <f t="shared" si="25"/>
        <v>73038.54936395527</v>
      </c>
      <c r="H43" s="83">
        <f t="shared" si="25"/>
        <v>72366.72915726164</v>
      </c>
      <c r="I43" s="87">
        <f t="shared" si="25"/>
        <v>69494.0160264895</v>
      </c>
      <c r="J43" s="88">
        <f>IF(J41=0,,(J42/J41)*1000)</f>
        <v>70290.16713386275</v>
      </c>
      <c r="K43" s="87">
        <f aca="true" t="shared" si="26" ref="K43:Q43">IF(K41=0,,K42/K41*1000)</f>
        <v>72513.8291575693</v>
      </c>
      <c r="L43" s="83">
        <f t="shared" si="26"/>
        <v>79590.05027413448</v>
      </c>
      <c r="M43" s="83">
        <f t="shared" si="26"/>
        <v>86516.60975509559</v>
      </c>
      <c r="N43" s="83">
        <f t="shared" si="26"/>
        <v>98785.17663624606</v>
      </c>
      <c r="O43" s="83">
        <f t="shared" si="26"/>
        <v>94265.49268779984</v>
      </c>
      <c r="P43" s="85">
        <f t="shared" si="26"/>
        <v>87817.00007903542</v>
      </c>
      <c r="Q43" s="86">
        <f t="shared" si="26"/>
        <v>87350.73009908298</v>
      </c>
      <c r="R43" s="89">
        <f>IF(R41=0,,R42/R41*1000)</f>
        <v>79293.3228382884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spans="1:4" ht="16.5" customHeight="1">
      <c r="A45" s="59" t="s">
        <v>80</v>
      </c>
      <c r="D45" s="59"/>
    </row>
  </sheetData>
  <sheetProtection/>
  <mergeCells count="15">
    <mergeCell ref="A23:A25"/>
    <mergeCell ref="A38:A40"/>
    <mergeCell ref="A41:A43"/>
    <mergeCell ref="A44:C44"/>
    <mergeCell ref="A26:A28"/>
    <mergeCell ref="A29:A31"/>
    <mergeCell ref="A32:A34"/>
    <mergeCell ref="A35:A37"/>
    <mergeCell ref="D2:P2"/>
    <mergeCell ref="A14:A16"/>
    <mergeCell ref="A17:A19"/>
    <mergeCell ref="A20:A2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tabSelected="1" zoomScale="75" zoomScaleNormal="75" zoomScalePageLayoutView="0" workbookViewId="0" topLeftCell="A1">
      <pane xSplit="3" ySplit="4" topLeftCell="D5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7109375" style="0" bestFit="1" customWidth="1"/>
    <col min="11" max="16" width="10.7109375" style="0" customWidth="1"/>
    <col min="17" max="17" width="12.140625" style="0" customWidth="1"/>
    <col min="18" max="18" width="12.28125" style="0" customWidth="1"/>
    <col min="19" max="19" width="7.140625" style="0" customWidth="1"/>
  </cols>
  <sheetData>
    <row r="2" spans="1:18" ht="27" customHeight="1">
      <c r="A2" s="15" t="s">
        <v>57</v>
      </c>
      <c r="B2" s="26" t="s">
        <v>74</v>
      </c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0"/>
      <c r="R3" s="61">
        <f>'P一般'!R3</f>
        <v>39884</v>
      </c>
    </row>
    <row r="4" spans="1:19" ht="24" customHeight="1" thickBot="1">
      <c r="A4" s="25"/>
      <c r="B4" s="4"/>
      <c r="C4" s="4"/>
      <c r="D4" s="21" t="s">
        <v>59</v>
      </c>
      <c r="E4" s="30" t="s">
        <v>60</v>
      </c>
      <c r="F4" s="30" t="s">
        <v>61</v>
      </c>
      <c r="G4" s="30" t="s">
        <v>62</v>
      </c>
      <c r="H4" s="30" t="s">
        <v>63</v>
      </c>
      <c r="I4" s="24" t="s">
        <v>64</v>
      </c>
      <c r="J4" s="23" t="s">
        <v>1</v>
      </c>
      <c r="K4" s="24" t="s">
        <v>65</v>
      </c>
      <c r="L4" s="30" t="s">
        <v>66</v>
      </c>
      <c r="M4" s="30" t="s">
        <v>67</v>
      </c>
      <c r="N4" s="30" t="s">
        <v>68</v>
      </c>
      <c r="O4" s="30" t="s">
        <v>69</v>
      </c>
      <c r="P4" s="24" t="s">
        <v>70</v>
      </c>
      <c r="Q4" s="23" t="s">
        <v>2</v>
      </c>
      <c r="R4" s="22" t="s">
        <v>3</v>
      </c>
      <c r="S4" s="5"/>
    </row>
    <row r="5" spans="1:19" ht="12.75" customHeight="1">
      <c r="A5" s="148" t="s">
        <v>56</v>
      </c>
      <c r="B5" s="13" t="s">
        <v>27</v>
      </c>
      <c r="C5" s="11" t="s">
        <v>4</v>
      </c>
      <c r="D5" s="63">
        <f>'P合計'!D5+'B合計'!D5+'液化石油ガス'!D5</f>
        <v>289061</v>
      </c>
      <c r="E5" s="64">
        <f>'P合計'!E5+'B合計'!E5+'液化石油ガス'!E5</f>
        <v>470735</v>
      </c>
      <c r="F5" s="64">
        <f>'P合計'!F5+'B合計'!F5+'液化石油ガス'!F5</f>
        <v>351164</v>
      </c>
      <c r="G5" s="64">
        <f>'P合計'!G5+'B合計'!G5+'液化石油ガス'!G5</f>
        <v>271378</v>
      </c>
      <c r="H5" s="64">
        <f>'P合計'!H5+'B合計'!H5+'液化石油ガス'!H5</f>
        <v>431662</v>
      </c>
      <c r="I5" s="65">
        <f>'P合計'!I5+'B合計'!I5+'液化石油ガス'!I5</f>
        <v>327125</v>
      </c>
      <c r="J5" s="66">
        <f>'P合計'!J5+'B合計'!J5+'液化石油ガス'!J5</f>
        <v>2141125</v>
      </c>
      <c r="K5" s="65">
        <f>'P合計'!K5+'B合計'!K5+'液化石油ガス'!K5</f>
        <v>265797</v>
      </c>
      <c r="L5" s="64">
        <f>'P合計'!L5+'B合計'!L5+'液化石油ガス'!L5</f>
        <v>369403</v>
      </c>
      <c r="M5" s="64">
        <f>'P合計'!M5+'B合計'!M5+'液化石油ガス'!M5</f>
        <v>546387</v>
      </c>
      <c r="N5" s="64">
        <f>'P合計'!N5+'B合計'!N5+'液化石油ガス'!N5</f>
        <v>445867</v>
      </c>
      <c r="O5" s="64">
        <f>'P合計'!O5+'B合計'!O5+'液化石油ガス'!O5</f>
        <v>410412</v>
      </c>
      <c r="P5" s="65">
        <f>'P合計'!P5+'B合計'!P5+'液化石油ガス'!P5</f>
        <v>391943</v>
      </c>
      <c r="Q5" s="66">
        <f>'P合計'!Q5+'B合計'!Q5+'液化石油ガス'!Q5</f>
        <v>2429809</v>
      </c>
      <c r="R5" s="67">
        <f>'P合計'!R5+'B合計'!R5+'液化石油ガス'!R5</f>
        <v>4570934</v>
      </c>
      <c r="S5" s="5"/>
    </row>
    <row r="6" spans="1:19" ht="12.75" customHeight="1">
      <c r="A6" s="149"/>
      <c r="B6" s="13" t="s">
        <v>29</v>
      </c>
      <c r="C6" s="11" t="s">
        <v>5</v>
      </c>
      <c r="D6" s="63">
        <f>'P合計'!D6+'B合計'!D6+'液化石油ガス'!D6</f>
        <v>18822291</v>
      </c>
      <c r="E6" s="64">
        <f>'P合計'!E6+'B合計'!E6+'液化石油ガス'!E6</f>
        <v>32550880</v>
      </c>
      <c r="F6" s="64">
        <f>'P合計'!F6+'B合計'!F6+'液化石油ガス'!F6</f>
        <v>26150857</v>
      </c>
      <c r="G6" s="64">
        <f>'P合計'!G6+'B合計'!G6+'液化石油ガス'!G6</f>
        <v>20664228</v>
      </c>
      <c r="H6" s="64">
        <f>'P合計'!H6+'B合計'!H6+'液化石油ガス'!H6</f>
        <v>31850699</v>
      </c>
      <c r="I6" s="65">
        <f>'P合計'!I6+'B合計'!I6+'液化石油ガス'!I6</f>
        <v>23394550</v>
      </c>
      <c r="J6" s="66">
        <f>'P合計'!J6+'B合計'!J6+'液化石油ガス'!J6</f>
        <v>153433505</v>
      </c>
      <c r="K6" s="71">
        <f>'P合計'!K6+'B合計'!K6+'液化石油ガス'!K6</f>
        <v>20082218</v>
      </c>
      <c r="L6" s="72">
        <f>'P合計'!L6+'B合計'!L6+'液化石油ガス'!L6</f>
        <v>29539932</v>
      </c>
      <c r="M6" s="72">
        <f>'P合計'!M6+'B合計'!M6+'液化石油ガス'!M6</f>
        <v>48260394</v>
      </c>
      <c r="N6" s="72">
        <f>'P合計'!N6+'B合計'!N6+'液化石油ガス'!N6</f>
        <v>44079896</v>
      </c>
      <c r="O6" s="72">
        <f>'P合計'!O6+'B合計'!O6+'液化石油ガス'!O6</f>
        <v>39236088</v>
      </c>
      <c r="P6" s="81">
        <f>'P合計'!P6+'B合計'!P6+'液化石油ガス'!P6</f>
        <v>33788880</v>
      </c>
      <c r="Q6" s="70">
        <f>'P合計'!Q6+'B合計'!Q6+'液化石油ガス'!Q6</f>
        <v>214987408</v>
      </c>
      <c r="R6" s="73">
        <f>'P合計'!R6+'B合計'!R6+'液化石油ガス'!R6</f>
        <v>368420913</v>
      </c>
      <c r="S6" s="5"/>
    </row>
    <row r="7" spans="1:19" ht="12.75" customHeight="1" thickBot="1">
      <c r="A7" s="150"/>
      <c r="B7" s="14" t="s">
        <v>31</v>
      </c>
      <c r="C7" s="12" t="s">
        <v>6</v>
      </c>
      <c r="D7" s="82">
        <f aca="true" t="shared" si="0" ref="D7:R7">IF(D5=0,"",(D6/D5)*1000)</f>
        <v>65115.290544210395</v>
      </c>
      <c r="E7" s="83">
        <f t="shared" si="0"/>
        <v>69149.05413874048</v>
      </c>
      <c r="F7" s="83">
        <f t="shared" si="0"/>
        <v>74469.0714310123</v>
      </c>
      <c r="G7" s="83">
        <f t="shared" si="0"/>
        <v>76145.55343469257</v>
      </c>
      <c r="H7" s="83">
        <f t="shared" si="0"/>
        <v>73786.20077746014</v>
      </c>
      <c r="I7" s="87">
        <f t="shared" si="0"/>
        <v>71515.6285823462</v>
      </c>
      <c r="J7" s="88">
        <f t="shared" si="0"/>
        <v>71660.2276840446</v>
      </c>
      <c r="K7" s="87">
        <f t="shared" si="0"/>
        <v>75554.72033168169</v>
      </c>
      <c r="L7" s="83">
        <f t="shared" si="0"/>
        <v>79966.68137508359</v>
      </c>
      <c r="M7" s="83">
        <f t="shared" si="0"/>
        <v>88326.39502770014</v>
      </c>
      <c r="N7" s="83">
        <f t="shared" si="0"/>
        <v>98863.32919906608</v>
      </c>
      <c r="O7" s="83">
        <f t="shared" si="0"/>
        <v>95601.70755241075</v>
      </c>
      <c r="P7" s="85">
        <f t="shared" si="0"/>
        <v>86208.65789158117</v>
      </c>
      <c r="Q7" s="86">
        <f t="shared" si="0"/>
        <v>88479.13889527942</v>
      </c>
      <c r="R7" s="89">
        <f t="shared" si="0"/>
        <v>80600.79471722846</v>
      </c>
      <c r="S7" s="5"/>
    </row>
    <row r="8" spans="1:19" ht="12.75" customHeight="1">
      <c r="A8" s="148" t="s">
        <v>34</v>
      </c>
      <c r="B8" s="13" t="s">
        <v>27</v>
      </c>
      <c r="C8" s="11" t="s">
        <v>4</v>
      </c>
      <c r="D8" s="63">
        <f>'P合計'!D8+'B合計'!D8+'液化石油ガス'!D8</f>
        <v>117837</v>
      </c>
      <c r="E8" s="64">
        <f>'P合計'!E8+'B合計'!E8+'液化石油ガス'!E8</f>
        <v>106662</v>
      </c>
      <c r="F8" s="64">
        <f>'P合計'!F8+'B合計'!F8+'液化石油ガス'!F8</f>
        <v>125381</v>
      </c>
      <c r="G8" s="64">
        <f>'P合計'!G8+'B合計'!G8+'液化石油ガス'!G8</f>
        <v>164056</v>
      </c>
      <c r="H8" s="64">
        <f>'P合計'!H8+'B合計'!H8+'液化石油ガス'!H8</f>
        <v>76501</v>
      </c>
      <c r="I8" s="65">
        <f>'P合計'!I8+'B合計'!I8+'液化石油ガス'!I8</f>
        <v>114790</v>
      </c>
      <c r="J8" s="66">
        <f>'P合計'!J8+'B合計'!J8+'液化石油ガス'!J8</f>
        <v>705227</v>
      </c>
      <c r="K8" s="65">
        <f>'P合計'!K8+'B合計'!K8+'液化石油ガス'!K8</f>
        <v>119422</v>
      </c>
      <c r="L8" s="64">
        <f>'P合計'!L8+'B合計'!L8+'液化石油ガス'!L8</f>
        <v>146826</v>
      </c>
      <c r="M8" s="64">
        <f>'P合計'!M8+'B合計'!M8+'液化石油ガス'!M8</f>
        <v>101056</v>
      </c>
      <c r="N8" s="64">
        <f>'P合計'!N8+'B合計'!N8+'液化石油ガス'!N8</f>
        <v>209943</v>
      </c>
      <c r="O8" s="64">
        <f>'P合計'!O8+'B合計'!O8+'液化石油ガス'!O8</f>
        <v>140386</v>
      </c>
      <c r="P8" s="65">
        <f>'P合計'!P8+'B合計'!P8+'液化石油ガス'!P8</f>
        <v>126666</v>
      </c>
      <c r="Q8" s="66">
        <f>'P合計'!Q8+'B合計'!Q8+'液化石油ガス'!Q8</f>
        <v>844299</v>
      </c>
      <c r="R8" s="67">
        <f>'P合計'!R8+'B合計'!R8+'液化石油ガス'!R8</f>
        <v>1549526</v>
      </c>
      <c r="S8" s="5"/>
    </row>
    <row r="9" spans="1:19" ht="12.75" customHeight="1">
      <c r="A9" s="149"/>
      <c r="B9" s="13" t="s">
        <v>29</v>
      </c>
      <c r="C9" s="11" t="s">
        <v>5</v>
      </c>
      <c r="D9" s="63">
        <f>'P合計'!D9+'B合計'!D9+'液化石油ガス'!D9</f>
        <v>7958563</v>
      </c>
      <c r="E9" s="64">
        <f>'P合計'!E9+'B合計'!E9+'液化石油ガス'!E9</f>
        <v>7390997</v>
      </c>
      <c r="F9" s="64">
        <f>'P合計'!F9+'B合計'!F9+'液化石油ガス'!F9</f>
        <v>9256137</v>
      </c>
      <c r="G9" s="64">
        <f>'P合計'!G9+'B合計'!G9+'液化石油ガス'!G9</f>
        <v>12447595</v>
      </c>
      <c r="H9" s="64">
        <f>'P合計'!H9+'B合計'!H9+'液化石油ガス'!H9</f>
        <v>5723529</v>
      </c>
      <c r="I9" s="65">
        <f>'P合計'!I9+'B合計'!I9+'液化石油ガス'!I9</f>
        <v>8236667</v>
      </c>
      <c r="J9" s="66">
        <f>'P合計'!J9+'B合計'!J9+'液化石油ガス'!J9</f>
        <v>51013488</v>
      </c>
      <c r="K9" s="71">
        <f>'P合計'!K9+'B合計'!K9+'液化石油ガス'!K9</f>
        <v>8379323</v>
      </c>
      <c r="L9" s="72">
        <f>'P合計'!L9+'B合計'!L9+'液化石油ガス'!L9</f>
        <v>11917829</v>
      </c>
      <c r="M9" s="72">
        <f>'P合計'!M9+'B合計'!M9+'液化石油ガス'!M9</f>
        <v>9268246</v>
      </c>
      <c r="N9" s="72">
        <f>'P合計'!N9+'B合計'!N9+'液化石油ガス'!N9</f>
        <v>20502976</v>
      </c>
      <c r="O9" s="72">
        <f>'P合計'!O9+'B合計'!O9+'液化石油ガス'!O9</f>
        <v>13205769</v>
      </c>
      <c r="P9" s="71">
        <f>'P合計'!P9+'B合計'!P9+'液化石油ガス'!P9</f>
        <v>11056667</v>
      </c>
      <c r="Q9" s="66">
        <f>'P合計'!Q9+'B合計'!Q9+'液化石油ガス'!Q9</f>
        <v>74330810</v>
      </c>
      <c r="R9" s="67">
        <f>'P合計'!R9+'B合計'!R9+'液化石油ガス'!R9</f>
        <v>125344298</v>
      </c>
      <c r="S9" s="5"/>
    </row>
    <row r="10" spans="1:19" ht="12.75" customHeight="1" thickBot="1">
      <c r="A10" s="150"/>
      <c r="B10" s="14" t="s">
        <v>31</v>
      </c>
      <c r="C10" s="12" t="s">
        <v>6</v>
      </c>
      <c r="D10" s="82">
        <f aca="true" t="shared" si="1" ref="D10:R10">IF(D8=0,"",(D9/D8)*1000)</f>
        <v>67538.74419749314</v>
      </c>
      <c r="E10" s="83">
        <f t="shared" si="1"/>
        <v>69293.62847124561</v>
      </c>
      <c r="F10" s="83">
        <f t="shared" si="1"/>
        <v>73824.0802035396</v>
      </c>
      <c r="G10" s="83">
        <f t="shared" si="1"/>
        <v>75874.06129614278</v>
      </c>
      <c r="H10" s="83">
        <f t="shared" si="1"/>
        <v>74816.3945569339</v>
      </c>
      <c r="I10" s="87">
        <f t="shared" si="1"/>
        <v>71754.2207509365</v>
      </c>
      <c r="J10" s="88">
        <f t="shared" si="1"/>
        <v>72336.26619514</v>
      </c>
      <c r="K10" s="87">
        <f t="shared" si="1"/>
        <v>70165.65624424312</v>
      </c>
      <c r="L10" s="83">
        <f t="shared" si="1"/>
        <v>81169.74514050645</v>
      </c>
      <c r="M10" s="83">
        <f t="shared" si="1"/>
        <v>91713.96057631412</v>
      </c>
      <c r="N10" s="83">
        <f t="shared" si="1"/>
        <v>97659.72668772</v>
      </c>
      <c r="O10" s="83">
        <f t="shared" si="1"/>
        <v>94067.56371717979</v>
      </c>
      <c r="P10" s="87">
        <f t="shared" si="1"/>
        <v>87289.93573650387</v>
      </c>
      <c r="Q10" s="88">
        <f t="shared" si="1"/>
        <v>88038.4911032703</v>
      </c>
      <c r="R10" s="90">
        <f t="shared" si="1"/>
        <v>80892.02633579558</v>
      </c>
      <c r="S10" s="5"/>
    </row>
    <row r="11" spans="1:19" ht="12.75" customHeight="1">
      <c r="A11" s="148" t="s">
        <v>36</v>
      </c>
      <c r="B11" s="13" t="s">
        <v>27</v>
      </c>
      <c r="C11" s="11" t="s">
        <v>4</v>
      </c>
      <c r="D11" s="63">
        <f>'P合計'!D11+'B合計'!D11+'液化石油ガス'!D11</f>
        <v>65502</v>
      </c>
      <c r="E11" s="64">
        <f>'P合計'!E11+'B合計'!E11+'液化石油ガス'!E11</f>
        <v>18995</v>
      </c>
      <c r="F11" s="64">
        <f>'P合計'!F11+'B合計'!F11+'液化石油ガス'!F11</f>
        <v>72847</v>
      </c>
      <c r="G11" s="64">
        <f>'P合計'!G11+'B合計'!G11+'液化石油ガス'!G11</f>
        <v>21141</v>
      </c>
      <c r="H11" s="64">
        <f>'P合計'!H11+'B合計'!H11+'液化石油ガス'!H11</f>
        <v>63954</v>
      </c>
      <c r="I11" s="65">
        <f>'P合計'!I11+'B合計'!I11+'液化石油ガス'!I11</f>
        <v>1091</v>
      </c>
      <c r="J11" s="66">
        <f>'P合計'!J11+'B合計'!J11+'液化石油ガス'!J11</f>
        <v>243530</v>
      </c>
      <c r="K11" s="65">
        <f>'P合計'!K11+'B合計'!K11+'液化石油ガス'!K11</f>
        <v>88928</v>
      </c>
      <c r="L11" s="64">
        <f>'P合計'!L11+'B合計'!L11+'液化石油ガス'!L11</f>
        <v>51822</v>
      </c>
      <c r="M11" s="64">
        <f>'P合計'!M11+'B合計'!M11+'液化石油ガス'!M11</f>
        <v>35915</v>
      </c>
      <c r="N11" s="64">
        <f>'P合計'!N11+'B合計'!N11+'液化石油ガス'!N11</f>
        <v>42448</v>
      </c>
      <c r="O11" s="64">
        <f>'P合計'!O11+'B合計'!O11+'液化石油ガス'!O11</f>
        <v>62732</v>
      </c>
      <c r="P11" s="65">
        <f>'P合計'!P11+'B合計'!P11+'液化石油ガス'!P11</f>
        <v>85529</v>
      </c>
      <c r="Q11" s="66">
        <f>'P合計'!Q11+'B合計'!Q11+'液化石油ガス'!Q11</f>
        <v>367374</v>
      </c>
      <c r="R11" s="67">
        <f>'P合計'!R11+'B合計'!R11+'液化石油ガス'!R11</f>
        <v>610904</v>
      </c>
      <c r="S11" s="5"/>
    </row>
    <row r="12" spans="1:19" ht="12.75" customHeight="1">
      <c r="A12" s="149"/>
      <c r="B12" s="13" t="s">
        <v>29</v>
      </c>
      <c r="C12" s="11" t="s">
        <v>5</v>
      </c>
      <c r="D12" s="63">
        <f>'P合計'!D12+'B合計'!D12+'液化石油ガス'!D12</f>
        <v>4175257</v>
      </c>
      <c r="E12" s="64">
        <f>'P合計'!E12+'B合計'!E12+'液化石油ガス'!E12</f>
        <v>1396427</v>
      </c>
      <c r="F12" s="64">
        <f>'P合計'!F12+'B合計'!F12+'液化石油ガス'!F12</f>
        <v>5486521</v>
      </c>
      <c r="G12" s="64">
        <f>'P合計'!G12+'B合計'!G12+'液化石油ガス'!G12</f>
        <v>1588699</v>
      </c>
      <c r="H12" s="64">
        <f>'P合計'!H12+'B合計'!H12+'液化石油ガス'!H12</f>
        <v>4724657</v>
      </c>
      <c r="I12" s="65">
        <f>'P合計'!I12+'B合計'!I12+'液化石油ガス'!I12</f>
        <v>74640</v>
      </c>
      <c r="J12" s="66">
        <f>'P合計'!J12+'B合計'!J12+'液化石油ガス'!J12</f>
        <v>17446201</v>
      </c>
      <c r="K12" s="71">
        <f>'P合計'!K12+'B合計'!K12+'液化石油ガス'!K12</f>
        <v>6562875</v>
      </c>
      <c r="L12" s="72">
        <f>'P合計'!L12+'B合計'!L12+'液化石油ガス'!L12</f>
        <v>3840620</v>
      </c>
      <c r="M12" s="72">
        <f>'P合計'!M12+'B合計'!M12+'液化石油ガス'!M12</f>
        <v>2769052</v>
      </c>
      <c r="N12" s="72">
        <f>'P合計'!N12+'B合計'!N12+'液化石油ガス'!N12</f>
        <v>4292203</v>
      </c>
      <c r="O12" s="72">
        <f>'P合計'!O12+'B合計'!O12+'液化石油ガス'!O12</f>
        <v>5806742</v>
      </c>
      <c r="P12" s="71">
        <f>'P合計'!P12+'B合計'!P12+'液化石油ガス'!P12</f>
        <v>7500470</v>
      </c>
      <c r="Q12" s="66">
        <f>'P合計'!Q12+'B合計'!Q12+'液化石油ガス'!Q12</f>
        <v>30771962</v>
      </c>
      <c r="R12" s="67">
        <f>'P合計'!R12+'B合計'!R12+'液化石油ガス'!R12</f>
        <v>48218163</v>
      </c>
      <c r="S12" s="5"/>
    </row>
    <row r="13" spans="1:19" ht="12.75" customHeight="1" thickBot="1">
      <c r="A13" s="150"/>
      <c r="B13" s="14" t="s">
        <v>31</v>
      </c>
      <c r="C13" s="12" t="s">
        <v>6</v>
      </c>
      <c r="D13" s="82">
        <f aca="true" t="shared" si="2" ref="D13:R13">IF(D11=0,"",(D12/D11)*1000)</f>
        <v>63742.43534548563</v>
      </c>
      <c r="E13" s="83">
        <f t="shared" si="2"/>
        <v>73515.50408002106</v>
      </c>
      <c r="F13" s="83">
        <f t="shared" si="2"/>
        <v>75315.67531950526</v>
      </c>
      <c r="G13" s="83">
        <f t="shared" si="2"/>
        <v>75147.76973653091</v>
      </c>
      <c r="H13" s="83">
        <f t="shared" si="2"/>
        <v>73875.86390217968</v>
      </c>
      <c r="I13" s="87">
        <f t="shared" si="2"/>
        <v>68414.29880843264</v>
      </c>
      <c r="J13" s="88">
        <f t="shared" si="2"/>
        <v>71638.81657290683</v>
      </c>
      <c r="K13" s="87">
        <f t="shared" si="2"/>
        <v>73799.87180640518</v>
      </c>
      <c r="L13" s="83">
        <f t="shared" si="2"/>
        <v>74111.76720311836</v>
      </c>
      <c r="M13" s="83">
        <f t="shared" si="2"/>
        <v>77100.15313935681</v>
      </c>
      <c r="N13" s="83">
        <f t="shared" si="2"/>
        <v>101116.73105917829</v>
      </c>
      <c r="O13" s="83">
        <f t="shared" si="2"/>
        <v>92564.2734170758</v>
      </c>
      <c r="P13" s="87">
        <f t="shared" si="2"/>
        <v>87695.05080148253</v>
      </c>
      <c r="Q13" s="88">
        <f t="shared" si="2"/>
        <v>83761.94831425196</v>
      </c>
      <c r="R13" s="90">
        <f t="shared" si="2"/>
        <v>78929.19836831973</v>
      </c>
      <c r="S13" s="5"/>
    </row>
    <row r="14" spans="1:19" ht="11.25" customHeight="1">
      <c r="A14" s="148" t="s">
        <v>38</v>
      </c>
      <c r="B14" s="13" t="s">
        <v>27</v>
      </c>
      <c r="C14" s="11" t="s">
        <v>4</v>
      </c>
      <c r="D14" s="63">
        <f>'P合計'!D14+'B合計'!D14+'液化石油ガス'!D14</f>
        <v>0</v>
      </c>
      <c r="E14" s="64">
        <f>'P合計'!E14+'B合計'!E14+'液化石油ガス'!E14</f>
        <v>0</v>
      </c>
      <c r="F14" s="64">
        <f>'P合計'!F14+'B合計'!F14+'液化石油ガス'!F14</f>
        <v>0</v>
      </c>
      <c r="G14" s="64">
        <f>'P合計'!G14+'B合計'!G14+'液化石油ガス'!G14</f>
        <v>0</v>
      </c>
      <c r="H14" s="64">
        <f>'P合計'!H14+'B合計'!H14+'液化石油ガス'!H14</f>
        <v>0</v>
      </c>
      <c r="I14" s="65">
        <f>'P合計'!I14+'B合計'!I14+'液化石油ガス'!I14</f>
        <v>0</v>
      </c>
      <c r="J14" s="66">
        <f>'P合計'!J14+'B合計'!J14+'液化石油ガス'!J14</f>
        <v>0</v>
      </c>
      <c r="K14" s="65">
        <f>'P合計'!K14+'B合計'!K14+'液化石油ガス'!K14</f>
        <v>0</v>
      </c>
      <c r="L14" s="64">
        <f>'P合計'!L14+'B合計'!L14+'液化石油ガス'!L14</f>
        <v>0</v>
      </c>
      <c r="M14" s="64">
        <f>'P合計'!M14+'B合計'!M14+'液化石油ガス'!M14</f>
        <v>0</v>
      </c>
      <c r="N14" s="64">
        <f>'P合計'!N14+'B合計'!N14+'液化石油ガス'!N14</f>
        <v>0</v>
      </c>
      <c r="O14" s="64">
        <f>'P合計'!O14+'B合計'!O14+'液化石油ガス'!O14</f>
        <v>0</v>
      </c>
      <c r="P14" s="65">
        <f>'P合計'!P14+'B合計'!P14+'液化石油ガス'!P14</f>
        <v>0</v>
      </c>
      <c r="Q14" s="66">
        <f>'P合計'!Q14+'B合計'!Q14+'液化石油ガス'!Q14</f>
        <v>0</v>
      </c>
      <c r="R14" s="67">
        <f>'P合計'!R14+'B合計'!R14+'液化石油ガス'!R14</f>
        <v>0</v>
      </c>
      <c r="S14" s="5"/>
    </row>
    <row r="15" spans="1:19" ht="12.75" customHeight="1">
      <c r="A15" s="149"/>
      <c r="B15" s="13" t="s">
        <v>29</v>
      </c>
      <c r="C15" s="11" t="s">
        <v>5</v>
      </c>
      <c r="D15" s="63">
        <f>'P合計'!D15+'B合計'!D15+'液化石油ガス'!D15</f>
        <v>0</v>
      </c>
      <c r="E15" s="64">
        <f>'P合計'!E15+'B合計'!E15+'液化石油ガス'!E15</f>
        <v>0</v>
      </c>
      <c r="F15" s="64">
        <f>'P合計'!F15+'B合計'!F15+'液化石油ガス'!F15</f>
        <v>0</v>
      </c>
      <c r="G15" s="64">
        <f>'P合計'!G15+'B合計'!G15+'液化石油ガス'!G15</f>
        <v>0</v>
      </c>
      <c r="H15" s="64">
        <f>'P合計'!H15+'B合計'!H15+'液化石油ガス'!H15</f>
        <v>0</v>
      </c>
      <c r="I15" s="65">
        <f>'P合計'!I15+'B合計'!I15+'液化石油ガス'!I15</f>
        <v>0</v>
      </c>
      <c r="J15" s="66">
        <f>'P合計'!J15+'B合計'!J15+'液化石油ガス'!J15</f>
        <v>0</v>
      </c>
      <c r="K15" s="71">
        <f>'P合計'!K15+'B合計'!K15+'液化石油ガス'!K15</f>
        <v>0</v>
      </c>
      <c r="L15" s="72">
        <f>'P合計'!L15+'B合計'!L15+'液化石油ガス'!L15</f>
        <v>0</v>
      </c>
      <c r="M15" s="72">
        <f>'P合計'!M15+'B合計'!M15+'液化石油ガス'!M15</f>
        <v>0</v>
      </c>
      <c r="N15" s="72">
        <f>'P合計'!N15+'B合計'!N15+'液化石油ガス'!N15</f>
        <v>0</v>
      </c>
      <c r="O15" s="72">
        <f>'P合計'!O15+'B合計'!O15+'液化石油ガス'!O15</f>
        <v>0</v>
      </c>
      <c r="P15" s="71">
        <f>'P合計'!P15+'B合計'!P15+'液化石油ガス'!P15</f>
        <v>0</v>
      </c>
      <c r="Q15" s="66">
        <f>'P合計'!Q15+'B合計'!Q15+'液化石油ガス'!Q15</f>
        <v>0</v>
      </c>
      <c r="R15" s="67">
        <f>'P合計'!R15+'B合計'!R15+'液化石油ガス'!R15</f>
        <v>0</v>
      </c>
      <c r="S15" s="5"/>
    </row>
    <row r="16" spans="1:19" ht="12.75" customHeight="1" thickBot="1">
      <c r="A16" s="150"/>
      <c r="B16" s="14" t="s">
        <v>31</v>
      </c>
      <c r="C16" s="12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5"/>
    </row>
    <row r="17" spans="1:19" ht="12.75" customHeight="1">
      <c r="A17" s="148" t="s">
        <v>40</v>
      </c>
      <c r="B17" s="13" t="s">
        <v>27</v>
      </c>
      <c r="C17" s="11" t="s">
        <v>4</v>
      </c>
      <c r="D17" s="63">
        <f>'P合計'!D17+'B合計'!D17+'液化石油ガス'!D17</f>
        <v>189796</v>
      </c>
      <c r="E17" s="64">
        <f>'P合計'!E17+'B合計'!E17+'液化石油ガス'!E17</f>
        <v>234948</v>
      </c>
      <c r="F17" s="64">
        <f>'P合計'!F17+'B合計'!F17+'液化石油ガス'!F17</f>
        <v>222444</v>
      </c>
      <c r="G17" s="64">
        <f>'P合計'!G17+'B合計'!G17+'液化石油ガス'!G17</f>
        <v>208859</v>
      </c>
      <c r="H17" s="64">
        <f>'P合計'!H17+'B合計'!H17+'液化石油ガス'!H17</f>
        <v>216561</v>
      </c>
      <c r="I17" s="65">
        <f>'P合計'!I17+'B合計'!I17+'液化石油ガス'!I17</f>
        <v>242590</v>
      </c>
      <c r="J17" s="66">
        <f>'P合計'!J17+'B合計'!J17+'液化石油ガス'!J17</f>
        <v>1315198</v>
      </c>
      <c r="K17" s="65">
        <f>'P合計'!K17+'B合計'!K17+'液化石油ガス'!K17</f>
        <v>225170</v>
      </c>
      <c r="L17" s="64">
        <f>'P合計'!L17+'B合計'!L17+'液化石油ガス'!L17</f>
        <v>157346</v>
      </c>
      <c r="M17" s="64">
        <f>'P合計'!M17+'B合計'!M17+'液化石油ガス'!M17</f>
        <v>132826</v>
      </c>
      <c r="N17" s="64">
        <f>'P合計'!N17+'B合計'!N17+'液化石油ガス'!N17</f>
        <v>297837</v>
      </c>
      <c r="O17" s="64">
        <f>'P合計'!O17+'B合計'!O17+'液化石油ガス'!O17</f>
        <v>272195</v>
      </c>
      <c r="P17" s="65">
        <f>'P合計'!P17+'B合計'!P17+'液化石油ガス'!P17</f>
        <v>134870</v>
      </c>
      <c r="Q17" s="66">
        <f>'P合計'!Q17+'B合計'!Q17+'液化石油ガス'!Q17</f>
        <v>1220244</v>
      </c>
      <c r="R17" s="67">
        <f>'P合計'!R17+'B合計'!R17+'液化石油ガス'!R17</f>
        <v>2535442</v>
      </c>
      <c r="S17" s="5"/>
    </row>
    <row r="18" spans="1:19" ht="12.75" customHeight="1">
      <c r="A18" s="149"/>
      <c r="B18" s="13" t="s">
        <v>29</v>
      </c>
      <c r="C18" s="11" t="s">
        <v>5</v>
      </c>
      <c r="D18" s="63">
        <f>'P合計'!D18+'B合計'!D18+'液化石油ガス'!D18</f>
        <v>12579294</v>
      </c>
      <c r="E18" s="64">
        <f>'P合計'!E18+'B合計'!E18+'液化石油ガス'!E18</f>
        <v>16319385</v>
      </c>
      <c r="F18" s="64">
        <f>'P合計'!F18+'B合計'!F18+'液化石油ガス'!F18</f>
        <v>16445334</v>
      </c>
      <c r="G18" s="64">
        <f>'P合計'!G18+'B合計'!G18+'液化石油ガス'!G18</f>
        <v>16124538</v>
      </c>
      <c r="H18" s="64">
        <f>'P合計'!H18+'B合計'!H18+'液化石油ガス'!H18</f>
        <v>16117819</v>
      </c>
      <c r="I18" s="65">
        <f>'P合計'!I18+'B合計'!I18+'液化石油ガス'!I18</f>
        <v>17321363</v>
      </c>
      <c r="J18" s="66">
        <f>'P合計'!J18+'B合計'!J18+'液化石油ガス'!J18</f>
        <v>94907733</v>
      </c>
      <c r="K18" s="71">
        <f>'P合計'!K18+'B合計'!K18+'液化石油ガス'!K18</f>
        <v>16306826</v>
      </c>
      <c r="L18" s="72">
        <f>'P合計'!L18+'B合計'!L18+'液化石油ガス'!L18</f>
        <v>12533548</v>
      </c>
      <c r="M18" s="72">
        <f>'P合計'!M18+'B合計'!M18+'液化石油ガス'!M18</f>
        <v>12072941</v>
      </c>
      <c r="N18" s="72">
        <f>'P合計'!N18+'B合計'!N18+'液化石油ガス'!N18</f>
        <v>29984119</v>
      </c>
      <c r="O18" s="72">
        <f>'P合計'!O18+'B合計'!O18+'液化石油ガス'!O18</f>
        <v>25782536</v>
      </c>
      <c r="P18" s="71">
        <f>'P合計'!P18+'B合計'!P18+'液化石油ガス'!P18</f>
        <v>12118669</v>
      </c>
      <c r="Q18" s="66">
        <f>'P合計'!Q18+'B合計'!Q18+'液化石油ガス'!Q18</f>
        <v>108798639</v>
      </c>
      <c r="R18" s="67">
        <f>'P合計'!R18+'B合計'!R18+'液化石油ガス'!R18</f>
        <v>203706372</v>
      </c>
      <c r="S18" s="5"/>
    </row>
    <row r="19" spans="1:19" ht="12.75" customHeight="1" thickBot="1">
      <c r="A19" s="150"/>
      <c r="B19" s="14" t="s">
        <v>31</v>
      </c>
      <c r="C19" s="12" t="s">
        <v>6</v>
      </c>
      <c r="D19" s="82">
        <f aca="true" t="shared" si="4" ref="D19:R19">IF(D17=0,"",(D18/D17)*1000)</f>
        <v>66277.97213850661</v>
      </c>
      <c r="E19" s="83">
        <f t="shared" si="4"/>
        <v>69459.56126462026</v>
      </c>
      <c r="F19" s="83">
        <f t="shared" si="4"/>
        <v>73930.22063980148</v>
      </c>
      <c r="G19" s="83">
        <f t="shared" si="4"/>
        <v>77202.98383119713</v>
      </c>
      <c r="H19" s="83">
        <f t="shared" si="4"/>
        <v>74426.23094647698</v>
      </c>
      <c r="I19" s="87">
        <f t="shared" si="4"/>
        <v>71401.80139329733</v>
      </c>
      <c r="J19" s="88">
        <f t="shared" si="4"/>
        <v>72162.3154840564</v>
      </c>
      <c r="K19" s="87">
        <f t="shared" si="4"/>
        <v>72420.06483989874</v>
      </c>
      <c r="L19" s="83">
        <f t="shared" si="4"/>
        <v>79655.9683754274</v>
      </c>
      <c r="M19" s="83">
        <f t="shared" si="4"/>
        <v>90892.90500353846</v>
      </c>
      <c r="N19" s="83">
        <f t="shared" si="4"/>
        <v>100672.91505084996</v>
      </c>
      <c r="O19" s="83">
        <f t="shared" si="4"/>
        <v>94720.82881757563</v>
      </c>
      <c r="P19" s="87">
        <f t="shared" si="4"/>
        <v>89854.44502113145</v>
      </c>
      <c r="Q19" s="88">
        <f t="shared" si="4"/>
        <v>89161.38001907815</v>
      </c>
      <c r="R19" s="90">
        <f t="shared" si="4"/>
        <v>80343.5345789807</v>
      </c>
      <c r="S19" s="5"/>
    </row>
    <row r="20" spans="1:19" ht="12.75" customHeight="1">
      <c r="A20" s="151" t="s">
        <v>58</v>
      </c>
      <c r="B20" s="13" t="s">
        <v>27</v>
      </c>
      <c r="C20" s="11" t="s">
        <v>4</v>
      </c>
      <c r="D20" s="63">
        <f>'P合計'!D20+'B合計'!D20+'液化石油ガス'!D20</f>
        <v>211207</v>
      </c>
      <c r="E20" s="64">
        <f>'P合計'!E20+'B合計'!E20+'液化石油ガス'!E20</f>
        <v>416704</v>
      </c>
      <c r="F20" s="64">
        <f>'P合計'!F20+'B合計'!F20+'液化石油ガス'!F20</f>
        <v>230150</v>
      </c>
      <c r="G20" s="64">
        <f>'P合計'!G20+'B合計'!G20+'液化石油ガス'!G20</f>
        <v>257682</v>
      </c>
      <c r="H20" s="64">
        <f>'P合計'!H20+'B合計'!H20+'液化石油ガス'!H20</f>
        <v>272631</v>
      </c>
      <c r="I20" s="65">
        <f>'P合計'!I20+'B合計'!I20+'液化石油ガス'!I20</f>
        <v>276525</v>
      </c>
      <c r="J20" s="66">
        <f>'P合計'!J20+'B合計'!J20+'液化石油ガス'!J20</f>
        <v>1664899</v>
      </c>
      <c r="K20" s="65">
        <f>'P合計'!K20+'B合計'!K20+'液化石油ガス'!K20</f>
        <v>248235</v>
      </c>
      <c r="L20" s="64">
        <f>'P合計'!L20+'B合計'!L20+'液化石油ガス'!L20</f>
        <v>311146</v>
      </c>
      <c r="M20" s="64">
        <f>'P合計'!M20+'B合計'!M20+'液化石油ガス'!M20</f>
        <v>236970</v>
      </c>
      <c r="N20" s="64">
        <f>'P合計'!N20+'B合計'!N20+'液化石油ガス'!N20</f>
        <v>263477</v>
      </c>
      <c r="O20" s="64">
        <f>'P合計'!O20+'B合計'!O20+'液化石油ガス'!O20</f>
        <v>185746</v>
      </c>
      <c r="P20" s="65">
        <f>'P合計'!P20+'B合計'!P20+'液化石油ガス'!P20</f>
        <v>264491</v>
      </c>
      <c r="Q20" s="66">
        <f>'P合計'!Q20+'B合計'!Q20+'液化石油ガス'!Q20</f>
        <v>1510065</v>
      </c>
      <c r="R20" s="67">
        <f>'P合計'!R20+'B合計'!R20+'液化石油ガス'!R20</f>
        <v>3174964</v>
      </c>
      <c r="S20" s="5"/>
    </row>
    <row r="21" spans="1:19" ht="12.75" customHeight="1">
      <c r="A21" s="152"/>
      <c r="B21" s="13" t="s">
        <v>29</v>
      </c>
      <c r="C21" s="11" t="s">
        <v>5</v>
      </c>
      <c r="D21" s="63">
        <f>'P合計'!D21+'B合計'!D21+'液化石油ガス'!D21</f>
        <v>12410047</v>
      </c>
      <c r="E21" s="64">
        <f>'P合計'!E21+'B合計'!E21+'液化石油ガス'!E21</f>
        <v>27644568</v>
      </c>
      <c r="F21" s="64">
        <f>'P合計'!F21+'B合計'!F21+'液化石油ガス'!F21</f>
        <v>17606854</v>
      </c>
      <c r="G21" s="64">
        <f>'P合計'!G21+'B合計'!G21+'液化石油ガス'!G21</f>
        <v>16635028</v>
      </c>
      <c r="H21" s="64">
        <f>'P合計'!H21+'B合計'!H21+'液化石油ガス'!H21</f>
        <v>18891615</v>
      </c>
      <c r="I21" s="65">
        <f>'P合計'!I21+'B合計'!I21+'液化石油ガス'!I21</f>
        <v>18126145</v>
      </c>
      <c r="J21" s="66">
        <f>'P合計'!J21+'B合計'!J21+'液化石油ガス'!J21</f>
        <v>111314257</v>
      </c>
      <c r="K21" s="71">
        <f>'P合計'!K21+'B合計'!K21+'液化石油ガス'!K21</f>
        <v>18304237</v>
      </c>
      <c r="L21" s="72">
        <f>'P合計'!L21+'B合計'!L21+'液化石油ガス'!L21</f>
        <v>25417323</v>
      </c>
      <c r="M21" s="72">
        <f>'P合計'!M21+'B合計'!M21+'液化石油ガス'!M21</f>
        <v>18994606</v>
      </c>
      <c r="N21" s="72">
        <f>'P合計'!N21+'B合計'!N21+'液化石油ガス'!N21</f>
        <v>25973631</v>
      </c>
      <c r="O21" s="72">
        <f>'P合計'!O21+'B合計'!O21+'液化石油ガス'!O21</f>
        <v>17009077</v>
      </c>
      <c r="P21" s="71">
        <f>'P合計'!P21+'B合計'!P21+'液化石油ガス'!P21</f>
        <v>23685274</v>
      </c>
      <c r="Q21" s="66">
        <f>'P合計'!Q21+'B合計'!Q21+'液化石油ガス'!Q21</f>
        <v>129384148</v>
      </c>
      <c r="R21" s="67">
        <f>'P合計'!R21+'B合計'!R21+'液化石油ガス'!R21</f>
        <v>240698405</v>
      </c>
      <c r="S21" s="5"/>
    </row>
    <row r="22" spans="1:19" ht="12.75" customHeight="1" thickBot="1">
      <c r="A22" s="153"/>
      <c r="B22" s="14" t="s">
        <v>31</v>
      </c>
      <c r="C22" s="12" t="s">
        <v>6</v>
      </c>
      <c r="D22" s="82">
        <f aca="true" t="shared" si="5" ref="D22:R22">IF(D20=0,"",(D21/D20)*1000)</f>
        <v>58757.74477171685</v>
      </c>
      <c r="E22" s="83">
        <f t="shared" si="5"/>
        <v>66341.01904469359</v>
      </c>
      <c r="F22" s="83">
        <f t="shared" si="5"/>
        <v>76501.64675211819</v>
      </c>
      <c r="G22" s="83">
        <f t="shared" si="5"/>
        <v>64556.42225689027</v>
      </c>
      <c r="H22" s="83">
        <f t="shared" si="5"/>
        <v>69293.71568163561</v>
      </c>
      <c r="I22" s="87">
        <f t="shared" si="5"/>
        <v>65549.751378718</v>
      </c>
      <c r="J22" s="88">
        <f t="shared" si="5"/>
        <v>66859.4653489491</v>
      </c>
      <c r="K22" s="87">
        <f t="shared" si="5"/>
        <v>73737.53499707938</v>
      </c>
      <c r="L22" s="83">
        <f t="shared" si="5"/>
        <v>81689.37733411325</v>
      </c>
      <c r="M22" s="83">
        <f t="shared" si="5"/>
        <v>80156.16322741275</v>
      </c>
      <c r="N22" s="83">
        <f t="shared" si="5"/>
        <v>98580.25937747887</v>
      </c>
      <c r="O22" s="83">
        <f t="shared" si="5"/>
        <v>91571.70006352762</v>
      </c>
      <c r="P22" s="87">
        <f t="shared" si="5"/>
        <v>89550.39679989112</v>
      </c>
      <c r="Q22" s="88">
        <f t="shared" si="5"/>
        <v>85681.17796253803</v>
      </c>
      <c r="R22" s="90">
        <f t="shared" si="5"/>
        <v>75811.3808534522</v>
      </c>
      <c r="S22" s="5"/>
    </row>
    <row r="23" spans="1:19" ht="12.75" customHeight="1">
      <c r="A23" s="148" t="s">
        <v>43</v>
      </c>
      <c r="B23" s="13" t="s">
        <v>27</v>
      </c>
      <c r="C23" s="11" t="s">
        <v>4</v>
      </c>
      <c r="D23" s="63">
        <f>'P合計'!D23+'B合計'!D23+'液化石油ガス'!D23</f>
        <v>69018</v>
      </c>
      <c r="E23" s="64">
        <f>'P合計'!E23+'B合計'!E23+'液化石油ガス'!E23</f>
        <v>44751</v>
      </c>
      <c r="F23" s="64">
        <f>'P合計'!F23+'B合計'!F23+'液化石油ガス'!F23</f>
        <v>64589</v>
      </c>
      <c r="G23" s="64">
        <f>'P合計'!G23+'B合計'!G23+'液化石油ガス'!G23</f>
        <v>135842</v>
      </c>
      <c r="H23" s="64">
        <f>'P合計'!H23+'B合計'!H23+'液化石油ガス'!H23</f>
        <v>46831</v>
      </c>
      <c r="I23" s="65">
        <f>'P合計'!I23+'B合計'!I23+'液化石油ガス'!I23</f>
        <v>136485</v>
      </c>
      <c r="J23" s="66">
        <f>'P合計'!J23+'B合計'!J23+'液化石油ガス'!J23</f>
        <v>497516</v>
      </c>
      <c r="K23" s="65">
        <f>'P合計'!K23+'B合計'!K23+'液化石油ガス'!K23</f>
        <v>39880</v>
      </c>
      <c r="L23" s="64">
        <f>'P合計'!L23+'B合計'!L23+'液化石油ガス'!L23</f>
        <v>47694</v>
      </c>
      <c r="M23" s="64">
        <f>'P合計'!M23+'B合計'!M23+'液化石油ガス'!M23</f>
        <v>44725</v>
      </c>
      <c r="N23" s="64">
        <f>'P合計'!N23+'B合計'!N23+'液化石油ガス'!N23</f>
        <v>44749</v>
      </c>
      <c r="O23" s="64">
        <f>'P合計'!O23+'B合計'!O23+'液化石油ガス'!O23</f>
        <v>60754</v>
      </c>
      <c r="P23" s="65">
        <f>'P合計'!P23+'B合計'!P23+'液化石油ガス'!P23</f>
        <v>160854</v>
      </c>
      <c r="Q23" s="66">
        <f>'P合計'!Q23+'B合計'!Q23+'液化石油ガス'!Q23</f>
        <v>398656</v>
      </c>
      <c r="R23" s="67">
        <f>'P合計'!R23+'B合計'!R23+'液化石油ガス'!R23</f>
        <v>896172</v>
      </c>
      <c r="S23" s="5"/>
    </row>
    <row r="24" spans="1:19" ht="12.75" customHeight="1">
      <c r="A24" s="149"/>
      <c r="B24" s="13" t="s">
        <v>29</v>
      </c>
      <c r="C24" s="11" t="s">
        <v>5</v>
      </c>
      <c r="D24" s="63">
        <f>'P合計'!D24+'B合計'!D24+'液化石油ガス'!D24</f>
        <v>4488733</v>
      </c>
      <c r="E24" s="64">
        <f>'P合計'!E24+'B合計'!E24+'液化石油ガス'!E24</f>
        <v>3037346</v>
      </c>
      <c r="F24" s="64">
        <f>'P合計'!F24+'B合計'!F24+'液化石油ガス'!F24</f>
        <v>4878407</v>
      </c>
      <c r="G24" s="64">
        <f>'P合計'!G24+'B合計'!G24+'液化石油ガス'!G24</f>
        <v>10574349</v>
      </c>
      <c r="H24" s="64">
        <f>'P合計'!H24+'B合計'!H24+'液化石油ガス'!H24</f>
        <v>3474166</v>
      </c>
      <c r="I24" s="65">
        <f>'P合計'!I24+'B合計'!I24+'液化石油ガス'!I24</f>
        <v>9732546</v>
      </c>
      <c r="J24" s="66">
        <f>'P合計'!J24+'B合計'!J24+'液化石油ガス'!J24</f>
        <v>36185547</v>
      </c>
      <c r="K24" s="71">
        <f>'P合計'!K24+'B合計'!K24+'液化石油ガス'!K24</f>
        <v>3204717</v>
      </c>
      <c r="L24" s="72">
        <f>'P合計'!L24+'B合計'!L24+'液化石油ガス'!L24</f>
        <v>3816270</v>
      </c>
      <c r="M24" s="72">
        <f>'P合計'!M24+'B合計'!M24+'液化石油ガス'!M24</f>
        <v>4495812</v>
      </c>
      <c r="N24" s="72">
        <f>'P合計'!N24+'B合計'!N24+'液化石油ガス'!N24</f>
        <v>4472399</v>
      </c>
      <c r="O24" s="72">
        <f>'P合計'!O24+'B合計'!O24+'液化石油ガス'!O24</f>
        <v>5709996</v>
      </c>
      <c r="P24" s="71">
        <f>'P合計'!P24+'B合計'!P24+'液化石油ガス'!P24</f>
        <v>14607239</v>
      </c>
      <c r="Q24" s="66">
        <f>'P合計'!Q24+'B合計'!Q24+'液化石油ガス'!Q24</f>
        <v>36306433</v>
      </c>
      <c r="R24" s="67">
        <f>'P合計'!R24+'B合計'!R24+'液化石油ガス'!R24</f>
        <v>72491980</v>
      </c>
      <c r="S24" s="5"/>
    </row>
    <row r="25" spans="1:19" ht="12.75" customHeight="1" thickBot="1">
      <c r="A25" s="150"/>
      <c r="B25" s="14" t="s">
        <v>31</v>
      </c>
      <c r="C25" s="12" t="s">
        <v>6</v>
      </c>
      <c r="D25" s="82">
        <f aca="true" t="shared" si="6" ref="D25:R25">IF(D23=0,"",(D24/D23)*1000)</f>
        <v>65037.135240082294</v>
      </c>
      <c r="E25" s="83">
        <f t="shared" si="6"/>
        <v>67872.13693548748</v>
      </c>
      <c r="F25" s="83">
        <f t="shared" si="6"/>
        <v>75529.99736797287</v>
      </c>
      <c r="G25" s="83">
        <f t="shared" si="6"/>
        <v>77843.00142812973</v>
      </c>
      <c r="H25" s="83">
        <f t="shared" si="6"/>
        <v>74185.1764856612</v>
      </c>
      <c r="I25" s="87">
        <f t="shared" si="6"/>
        <v>71308.53939993406</v>
      </c>
      <c r="J25" s="88">
        <f t="shared" si="6"/>
        <v>72732.42870581047</v>
      </c>
      <c r="K25" s="87">
        <f t="shared" si="6"/>
        <v>80359.00200601805</v>
      </c>
      <c r="L25" s="83">
        <f t="shared" si="6"/>
        <v>80015.72524845893</v>
      </c>
      <c r="M25" s="83">
        <f t="shared" si="6"/>
        <v>100521.22973728339</v>
      </c>
      <c r="N25" s="83">
        <f t="shared" si="6"/>
        <v>99944.11048291581</v>
      </c>
      <c r="O25" s="83">
        <f t="shared" si="6"/>
        <v>93985.51535701353</v>
      </c>
      <c r="P25" s="87">
        <f t="shared" si="6"/>
        <v>90810.54247951559</v>
      </c>
      <c r="Q25" s="88">
        <f t="shared" si="6"/>
        <v>91072.08470460748</v>
      </c>
      <c r="R25" s="90">
        <f t="shared" si="6"/>
        <v>80890.69955321077</v>
      </c>
      <c r="S25" s="5"/>
    </row>
    <row r="26" spans="1:19" ht="12.75" customHeight="1">
      <c r="A26" s="148" t="s">
        <v>45</v>
      </c>
      <c r="B26" s="13" t="s">
        <v>27</v>
      </c>
      <c r="C26" s="11" t="s">
        <v>4</v>
      </c>
      <c r="D26" s="63">
        <f>'P合計'!D26+'B合計'!D26+'液化石油ガス'!D26</f>
        <v>0</v>
      </c>
      <c r="E26" s="64">
        <f>'P合計'!E26+'B合計'!E26+'液化石油ガス'!E26</f>
        <v>0</v>
      </c>
      <c r="F26" s="64">
        <f>'P合計'!F26+'B合計'!F26+'液化石油ガス'!F26</f>
        <v>0</v>
      </c>
      <c r="G26" s="64">
        <f>'P合計'!G26+'B合計'!G26+'液化石油ガス'!G26</f>
        <v>0</v>
      </c>
      <c r="H26" s="64">
        <f>'P合計'!H26+'B合計'!H26+'液化石油ガス'!H26</f>
        <v>0</v>
      </c>
      <c r="I26" s="65">
        <f>'P合計'!I26+'B合計'!I26+'液化石油ガス'!I26</f>
        <v>0</v>
      </c>
      <c r="J26" s="66">
        <f>'P合計'!J26+'B合計'!J26+'液化石油ガス'!J26</f>
        <v>0</v>
      </c>
      <c r="K26" s="65">
        <f>'P合計'!K26+'B合計'!K26+'液化石油ガス'!K26</f>
        <v>0</v>
      </c>
      <c r="L26" s="64">
        <f>'P合計'!L26+'B合計'!L26+'液化石油ガス'!L26</f>
        <v>0</v>
      </c>
      <c r="M26" s="64">
        <f>'P合計'!M26+'B合計'!M26+'液化石油ガス'!M26</f>
        <v>226</v>
      </c>
      <c r="N26" s="64">
        <f>'P合計'!N26+'B合計'!N26+'液化石油ガス'!N26</f>
        <v>0</v>
      </c>
      <c r="O26" s="64">
        <f>'P合計'!O26+'B合計'!O26+'液化石油ガス'!O26</f>
        <v>0</v>
      </c>
      <c r="P26" s="65">
        <f>'P合計'!P26+'B合計'!P26+'液化石油ガス'!P26</f>
        <v>0</v>
      </c>
      <c r="Q26" s="66">
        <f>'P合計'!Q26+'B合計'!Q26+'液化石油ガス'!Q26</f>
        <v>226</v>
      </c>
      <c r="R26" s="67">
        <f>'P合計'!R26+'B合計'!R26+'液化石油ガス'!R26</f>
        <v>226</v>
      </c>
      <c r="S26" s="5"/>
    </row>
    <row r="27" spans="1:19" ht="12.75" customHeight="1">
      <c r="A27" s="149"/>
      <c r="B27" s="13" t="s">
        <v>29</v>
      </c>
      <c r="C27" s="11" t="s">
        <v>5</v>
      </c>
      <c r="D27" s="63">
        <f>'P合計'!D27+'B合計'!D27+'液化石油ガス'!D27</f>
        <v>0</v>
      </c>
      <c r="E27" s="64">
        <f>'P合計'!E27+'B合計'!E27+'液化石油ガス'!E27</f>
        <v>0</v>
      </c>
      <c r="F27" s="64">
        <f>'P合計'!F27+'B合計'!F27+'液化石油ガス'!F27</f>
        <v>0</v>
      </c>
      <c r="G27" s="64">
        <f>'P合計'!G27+'B合計'!G27+'液化石油ガス'!G27</f>
        <v>0</v>
      </c>
      <c r="H27" s="64">
        <f>'P合計'!H27+'B合計'!H27+'液化石油ガス'!H27</f>
        <v>0</v>
      </c>
      <c r="I27" s="65">
        <f>'P合計'!I27+'B合計'!I27+'液化石油ガス'!I27</f>
        <v>0</v>
      </c>
      <c r="J27" s="66">
        <f>'P合計'!J27+'B合計'!J27+'液化石油ガス'!J27</f>
        <v>0</v>
      </c>
      <c r="K27" s="71">
        <f>'P合計'!K27+'B合計'!K27+'液化石油ガス'!K27</f>
        <v>0</v>
      </c>
      <c r="L27" s="72">
        <f>'P合計'!L27+'B合計'!L27+'液化石油ガス'!L27</f>
        <v>0</v>
      </c>
      <c r="M27" s="72">
        <f>'P合計'!M27+'B合計'!M27+'液化石油ガス'!M27</f>
        <v>10996</v>
      </c>
      <c r="N27" s="72">
        <f>'P合計'!N27+'B合計'!N27+'液化石油ガス'!N27</f>
        <v>0</v>
      </c>
      <c r="O27" s="72">
        <f>'P合計'!O27+'B合計'!O27+'液化石油ガス'!O27</f>
        <v>0</v>
      </c>
      <c r="P27" s="71">
        <f>'P合計'!P27+'B合計'!P27+'液化石油ガス'!P27</f>
        <v>0</v>
      </c>
      <c r="Q27" s="66">
        <f>'P合計'!Q27+'B合計'!Q27+'液化石油ガス'!Q27</f>
        <v>10996</v>
      </c>
      <c r="R27" s="67">
        <f>'P合計'!R27+'B合計'!R27+'液化石油ガス'!R27</f>
        <v>10996</v>
      </c>
      <c r="S27" s="5"/>
    </row>
    <row r="28" spans="1:19" ht="12.75" customHeight="1" thickBot="1">
      <c r="A28" s="150"/>
      <c r="B28" s="14" t="s">
        <v>31</v>
      </c>
      <c r="C28" s="12" t="s">
        <v>6</v>
      </c>
      <c r="D28" s="82">
        <f aca="true" t="shared" si="7" ref="D28:R28">IF(D26=0,"",(D27/D26)*1000)</f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</c>
      <c r="J28" s="88">
        <f t="shared" si="7"/>
      </c>
      <c r="K28" s="87">
        <f t="shared" si="7"/>
      </c>
      <c r="L28" s="83">
        <f t="shared" si="7"/>
      </c>
      <c r="M28" s="83">
        <f t="shared" si="7"/>
        <v>48654.86725663717</v>
      </c>
      <c r="N28" s="83">
        <f t="shared" si="7"/>
      </c>
      <c r="O28" s="83">
        <f t="shared" si="7"/>
      </c>
      <c r="P28" s="87">
        <f t="shared" si="7"/>
      </c>
      <c r="Q28" s="88">
        <f t="shared" si="7"/>
        <v>48654.86725663717</v>
      </c>
      <c r="R28" s="90">
        <f t="shared" si="7"/>
        <v>48654.86725663717</v>
      </c>
      <c r="S28" s="5"/>
    </row>
    <row r="29" spans="1:19" ht="12.75" customHeight="1">
      <c r="A29" s="148" t="s">
        <v>47</v>
      </c>
      <c r="B29" s="13" t="s">
        <v>27</v>
      </c>
      <c r="C29" s="11" t="s">
        <v>4</v>
      </c>
      <c r="D29" s="63">
        <f>'P合計'!D29+'B合計'!D29+'液化石油ガス'!D29</f>
        <v>618</v>
      </c>
      <c r="E29" s="64">
        <f>'P合計'!E29+'B合計'!E29+'液化石油ガス'!E29</f>
        <v>657</v>
      </c>
      <c r="F29" s="64">
        <f>'P合計'!F29+'B合計'!F29+'液化石油ガス'!F29</f>
        <v>546</v>
      </c>
      <c r="G29" s="64">
        <f>'P合計'!G29+'B合計'!G29+'液化石油ガス'!G29</f>
        <v>647</v>
      </c>
      <c r="H29" s="64">
        <f>'P合計'!H29+'B合計'!H29+'液化石油ガス'!H29</f>
        <v>1232</v>
      </c>
      <c r="I29" s="65">
        <f>'P合計'!I29+'B合計'!I29+'液化石油ガス'!I29</f>
        <v>734</v>
      </c>
      <c r="J29" s="66">
        <f>'P合計'!J29+'B合計'!J29+'液化石油ガス'!J29</f>
        <v>4434</v>
      </c>
      <c r="K29" s="65">
        <f>'P合計'!K29+'B合計'!K29+'液化石油ガス'!K29</f>
        <v>1093</v>
      </c>
      <c r="L29" s="64">
        <f>'P合計'!L29+'B合計'!L29+'液化石油ガス'!L29</f>
        <v>1715</v>
      </c>
      <c r="M29" s="64">
        <f>'P合計'!M29+'B合計'!M29+'液化石油ガス'!M29</f>
        <v>1982</v>
      </c>
      <c r="N29" s="64">
        <f>'P合計'!N29+'B合計'!N29+'液化石油ガス'!N29</f>
        <v>1242</v>
      </c>
      <c r="O29" s="64">
        <f>'P合計'!O29+'B合計'!O29+'液化石油ガス'!O29</f>
        <v>604</v>
      </c>
      <c r="P29" s="65">
        <f>'P合計'!P29+'B合計'!P29+'液化石油ガス'!P29</f>
        <v>577</v>
      </c>
      <c r="Q29" s="66">
        <f>'P合計'!Q29+'B合計'!Q29+'液化石油ガス'!Q29</f>
        <v>7213</v>
      </c>
      <c r="R29" s="67">
        <f>'P合計'!R29+'B合計'!R29+'液化石油ガス'!R29</f>
        <v>11647</v>
      </c>
      <c r="S29" s="5"/>
    </row>
    <row r="30" spans="1:19" ht="12.75" customHeight="1">
      <c r="A30" s="149"/>
      <c r="B30" s="13" t="s">
        <v>29</v>
      </c>
      <c r="C30" s="11" t="s">
        <v>5</v>
      </c>
      <c r="D30" s="63">
        <f>'P合計'!D30+'B合計'!D30+'液化石油ガス'!D30</f>
        <v>158591</v>
      </c>
      <c r="E30" s="64">
        <f>'P合計'!E30+'B合計'!E30+'液化石油ガス'!E30</f>
        <v>160562</v>
      </c>
      <c r="F30" s="64">
        <f>'P合計'!F30+'B合計'!F30+'液化石油ガス'!F30</f>
        <v>135955</v>
      </c>
      <c r="G30" s="64">
        <f>'P合計'!G30+'B合計'!G30+'液化石油ガス'!G30</f>
        <v>161809</v>
      </c>
      <c r="H30" s="64">
        <f>'P合計'!H30+'B合計'!H30+'液化石油ガス'!H30</f>
        <v>296179</v>
      </c>
      <c r="I30" s="65">
        <f>'P合計'!I30+'B合計'!I30+'液化石油ガス'!I30</f>
        <v>182679</v>
      </c>
      <c r="J30" s="66">
        <f>'P合計'!J30+'B合計'!J30+'液化石油ガス'!J30</f>
        <v>1095775</v>
      </c>
      <c r="K30" s="71">
        <f>'P合計'!K30+'B合計'!K30+'液化石油ガス'!K30</f>
        <v>278068</v>
      </c>
      <c r="L30" s="72">
        <f>'P合計'!L30+'B合計'!L30+'液化石油ガス'!L30</f>
        <v>438288</v>
      </c>
      <c r="M30" s="72">
        <f>'P合計'!M30+'B合計'!M30+'液化石油ガス'!M30</f>
        <v>501276</v>
      </c>
      <c r="N30" s="72">
        <f>'P合計'!N30+'B合計'!N30+'液化石油ガス'!N30</f>
        <v>322714</v>
      </c>
      <c r="O30" s="72">
        <f>'P合計'!O30+'B合計'!O30+'液化石油ガス'!O30</f>
        <v>156393</v>
      </c>
      <c r="P30" s="71">
        <f>'P合計'!P30+'B合計'!P30+'液化石油ガス'!P30</f>
        <v>158505</v>
      </c>
      <c r="Q30" s="66">
        <f>'P合計'!Q30+'B合計'!Q30+'液化石油ガス'!Q30</f>
        <v>1855244</v>
      </c>
      <c r="R30" s="67">
        <f>'P合計'!R30+'B合計'!R30+'液化石油ガス'!R30</f>
        <v>2951019</v>
      </c>
      <c r="S30" s="5"/>
    </row>
    <row r="31" spans="1:19" ht="12.75" customHeight="1" thickBot="1">
      <c r="A31" s="150"/>
      <c r="B31" s="14" t="s">
        <v>31</v>
      </c>
      <c r="C31" s="12" t="s">
        <v>6</v>
      </c>
      <c r="D31" s="82">
        <f aca="true" t="shared" si="8" ref="D31:R31">IF(D29=0,"",(D30/D29)*1000)</f>
        <v>256619.74110032362</v>
      </c>
      <c r="E31" s="83">
        <f t="shared" si="8"/>
        <v>244386.60578386605</v>
      </c>
      <c r="F31" s="83">
        <f t="shared" si="8"/>
        <v>249001.8315018315</v>
      </c>
      <c r="G31" s="83">
        <f t="shared" si="8"/>
        <v>250091.19010819166</v>
      </c>
      <c r="H31" s="83">
        <f t="shared" si="8"/>
        <v>240405.03246753247</v>
      </c>
      <c r="I31" s="87">
        <f t="shared" si="8"/>
        <v>248881.47138964577</v>
      </c>
      <c r="J31" s="88">
        <f t="shared" si="8"/>
        <v>247130.1308073974</v>
      </c>
      <c r="K31" s="87">
        <f t="shared" si="8"/>
        <v>254408.05123513265</v>
      </c>
      <c r="L31" s="83">
        <f t="shared" si="8"/>
        <v>255561.51603498543</v>
      </c>
      <c r="M31" s="83">
        <f t="shared" si="8"/>
        <v>252914.22805247226</v>
      </c>
      <c r="N31" s="83">
        <f t="shared" si="8"/>
        <v>259834.13848631238</v>
      </c>
      <c r="O31" s="83">
        <f t="shared" si="8"/>
        <v>258928.8079470199</v>
      </c>
      <c r="P31" s="87">
        <f t="shared" si="8"/>
        <v>274705.3726169844</v>
      </c>
      <c r="Q31" s="88">
        <f t="shared" si="8"/>
        <v>257208.3737695827</v>
      </c>
      <c r="R31" s="90">
        <f t="shared" si="8"/>
        <v>253371.5978363527</v>
      </c>
      <c r="S31" s="5"/>
    </row>
    <row r="32" spans="1:19" ht="12.75" customHeight="1">
      <c r="A32" s="148" t="s">
        <v>49</v>
      </c>
      <c r="B32" s="13" t="s">
        <v>27</v>
      </c>
      <c r="C32" s="11" t="s">
        <v>4</v>
      </c>
      <c r="D32" s="63">
        <f>'P合計'!D32+'B合計'!D32+'液化石油ガス'!D32</f>
        <v>894</v>
      </c>
      <c r="E32" s="64">
        <f>'P合計'!E32+'B合計'!E32+'液化石油ガス'!E32</f>
        <v>0</v>
      </c>
      <c r="F32" s="64">
        <f>'P合計'!F32+'B合計'!F32+'液化石油ガス'!F32</f>
        <v>0</v>
      </c>
      <c r="G32" s="64">
        <f>'P合計'!G32+'B合計'!G32+'液化石油ガス'!G32</f>
        <v>0</v>
      </c>
      <c r="H32" s="64">
        <f>'P合計'!H32+'B合計'!H32+'液化石油ガス'!H32</f>
        <v>0</v>
      </c>
      <c r="I32" s="65">
        <f>'P合計'!I32+'B合計'!I32+'液化石油ガス'!I32</f>
        <v>0</v>
      </c>
      <c r="J32" s="66">
        <f>'P合計'!J32+'B合計'!J32+'液化石油ガス'!J32</f>
        <v>894</v>
      </c>
      <c r="K32" s="65">
        <f>'P合計'!K32+'B合計'!K32+'液化石油ガス'!K32</f>
        <v>0</v>
      </c>
      <c r="L32" s="64">
        <f>'P合計'!L32+'B合計'!L32+'液化石油ガス'!L32</f>
        <v>0</v>
      </c>
      <c r="M32" s="64">
        <f>'P合計'!M32+'B合計'!M32+'液化石油ガス'!M32</f>
        <v>0</v>
      </c>
      <c r="N32" s="64">
        <f>'P合計'!N32+'B合計'!N32+'液化石油ガス'!N32</f>
        <v>0</v>
      </c>
      <c r="O32" s="64">
        <f>'P合計'!O32+'B合計'!O32+'液化石油ガス'!O32</f>
        <v>0</v>
      </c>
      <c r="P32" s="65">
        <f>'P合計'!P32+'B合計'!P32+'液化石油ガス'!P32</f>
        <v>0</v>
      </c>
      <c r="Q32" s="66">
        <f>'P合計'!Q32+'B合計'!Q32+'液化石油ガス'!Q32</f>
        <v>0</v>
      </c>
      <c r="R32" s="67">
        <f>'P合計'!R32+'B合計'!R32+'液化石油ガス'!R32</f>
        <v>894</v>
      </c>
      <c r="S32" s="5"/>
    </row>
    <row r="33" spans="1:19" ht="12.75" customHeight="1">
      <c r="A33" s="149"/>
      <c r="B33" s="13" t="s">
        <v>29</v>
      </c>
      <c r="C33" s="11" t="s">
        <v>5</v>
      </c>
      <c r="D33" s="63">
        <f>'P合計'!D33+'B合計'!D33+'液化石油ガス'!D33</f>
        <v>58778</v>
      </c>
      <c r="E33" s="64">
        <f>'P合計'!E33+'B合計'!E33+'液化石油ガス'!E33</f>
        <v>0</v>
      </c>
      <c r="F33" s="64">
        <f>'P合計'!F33+'B合計'!F33+'液化石油ガス'!F33</f>
        <v>0</v>
      </c>
      <c r="G33" s="64">
        <f>'P合計'!G33+'B合計'!G33+'液化石油ガス'!G33</f>
        <v>0</v>
      </c>
      <c r="H33" s="64">
        <f>'P合計'!H33+'B合計'!H33+'液化石油ガス'!H33</f>
        <v>0</v>
      </c>
      <c r="I33" s="65">
        <f>'P合計'!I33+'B合計'!I33+'液化石油ガス'!I33</f>
        <v>0</v>
      </c>
      <c r="J33" s="66">
        <f>'P合計'!J33+'B合計'!J33+'液化石油ガス'!J33</f>
        <v>58778</v>
      </c>
      <c r="K33" s="71">
        <f>'P合計'!K33+'B合計'!K33+'液化石油ガス'!K33</f>
        <v>0</v>
      </c>
      <c r="L33" s="72">
        <f>'P合計'!L33+'B合計'!L33+'液化石油ガス'!L33</f>
        <v>0</v>
      </c>
      <c r="M33" s="72">
        <f>'P合計'!M33+'B合計'!M33+'液化石油ガス'!M33</f>
        <v>0</v>
      </c>
      <c r="N33" s="72">
        <f>'P合計'!N33+'B合計'!N33+'液化石油ガス'!N33</f>
        <v>0</v>
      </c>
      <c r="O33" s="72">
        <f>'P合計'!O33+'B合計'!O33+'液化石油ガス'!O33</f>
        <v>0</v>
      </c>
      <c r="P33" s="71">
        <f>'P合計'!P33+'B合計'!P33+'液化石油ガス'!P33</f>
        <v>0</v>
      </c>
      <c r="Q33" s="66">
        <f>'P合計'!Q33+'B合計'!Q33+'液化石油ガス'!Q33</f>
        <v>0</v>
      </c>
      <c r="R33" s="67">
        <f>'P合計'!R33+'B合計'!R33+'液化石油ガス'!R33</f>
        <v>58778</v>
      </c>
      <c r="S33" s="5"/>
    </row>
    <row r="34" spans="1:19" ht="12.75" customHeight="1" thickBot="1">
      <c r="A34" s="150"/>
      <c r="B34" s="14" t="s">
        <v>31</v>
      </c>
      <c r="C34" s="12" t="s">
        <v>6</v>
      </c>
      <c r="D34" s="82">
        <f aca="true" t="shared" si="9" ref="D34:R34">IF(D32=0,"",(D33/D32)*1000)</f>
        <v>65747.20357941835</v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  <v>65747.20357941835</v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</c>
      <c r="Q34" s="88">
        <f t="shared" si="9"/>
      </c>
      <c r="R34" s="90">
        <f t="shared" si="9"/>
        <v>65747.20357941835</v>
      </c>
      <c r="S34" s="5"/>
    </row>
    <row r="35" spans="1:19" ht="12.75" customHeight="1">
      <c r="A35" s="148" t="s">
        <v>51</v>
      </c>
      <c r="B35" s="13" t="s">
        <v>27</v>
      </c>
      <c r="C35" s="11" t="s">
        <v>4</v>
      </c>
      <c r="D35" s="63">
        <f>'P合計'!D35+'B合計'!D35+'液化石油ガス'!D35</f>
        <v>0</v>
      </c>
      <c r="E35" s="64">
        <f>'P合計'!E35+'B合計'!E35+'液化石油ガス'!E35</f>
        <v>23251</v>
      </c>
      <c r="F35" s="64">
        <f>'P合計'!F35+'B合計'!F35+'液化石油ガス'!F35</f>
        <v>11455</v>
      </c>
      <c r="G35" s="64">
        <f>'P合計'!G35+'B合計'!G35+'液化石油ガス'!G35</f>
        <v>0</v>
      </c>
      <c r="H35" s="64">
        <f>'P合計'!H35+'B合計'!H35+'液化石油ガス'!H35</f>
        <v>44220</v>
      </c>
      <c r="I35" s="65">
        <f>'P合計'!I35+'B合計'!I35+'液化石油ガス'!I35</f>
        <v>0</v>
      </c>
      <c r="J35" s="66">
        <f>'P合計'!J35+'B合計'!J35+'液化石油ガス'!J35</f>
        <v>78926</v>
      </c>
      <c r="K35" s="65">
        <f>'P合計'!K35+'B合計'!K35+'液化石油ガス'!K35</f>
        <v>42020</v>
      </c>
      <c r="L35" s="64">
        <f>'P合計'!L35+'B合計'!L35+'液化石油ガス'!L35</f>
        <v>6134</v>
      </c>
      <c r="M35" s="64">
        <f>'P合計'!M35+'B合計'!M35+'液化石油ガス'!M35</f>
        <v>0</v>
      </c>
      <c r="N35" s="64">
        <f>'P合計'!N35+'B合計'!N35+'液化石油ガス'!N35</f>
        <v>6263</v>
      </c>
      <c r="O35" s="64">
        <f>'P合計'!O35+'B合計'!O35+'液化石油ガス'!O35</f>
        <v>0</v>
      </c>
      <c r="P35" s="65">
        <f>'P合計'!P35+'B合計'!P35+'液化石油ガス'!P35</f>
        <v>48605</v>
      </c>
      <c r="Q35" s="66">
        <f>'P合計'!Q35+'B合計'!Q35+'液化石油ガス'!Q35</f>
        <v>103022</v>
      </c>
      <c r="R35" s="67">
        <f>'P合計'!R35+'B合計'!R35+'液化石油ガス'!R35</f>
        <v>181948</v>
      </c>
      <c r="S35" s="5"/>
    </row>
    <row r="36" spans="1:19" ht="12.75" customHeight="1">
      <c r="A36" s="149"/>
      <c r="B36" s="13" t="s">
        <v>29</v>
      </c>
      <c r="C36" s="11" t="s">
        <v>5</v>
      </c>
      <c r="D36" s="63">
        <f>'P合計'!D36+'B合計'!D36+'液化石油ガス'!D36</f>
        <v>0</v>
      </c>
      <c r="E36" s="64">
        <f>'P合計'!E36+'B合計'!E36+'液化石油ガス'!E36</f>
        <v>1572181</v>
      </c>
      <c r="F36" s="64">
        <f>'P合計'!F36+'B合計'!F36+'液化石油ガス'!F36</f>
        <v>821234</v>
      </c>
      <c r="G36" s="64">
        <f>'P合計'!G36+'B合計'!G36+'液化石油ガス'!G36</f>
        <v>0</v>
      </c>
      <c r="H36" s="64">
        <f>'P合計'!H36+'B合計'!H36+'液化石油ガス'!H36</f>
        <v>3209799</v>
      </c>
      <c r="I36" s="65">
        <f>'P合計'!I36+'B合計'!I36+'液化石油ガス'!I36</f>
        <v>0</v>
      </c>
      <c r="J36" s="66">
        <f>'P合計'!J36+'B合計'!J36+'液化石油ガス'!J36</f>
        <v>5603214</v>
      </c>
      <c r="K36" s="71">
        <f>'P合計'!K36+'B合計'!K36+'液化石油ガス'!K36</f>
        <v>2838410</v>
      </c>
      <c r="L36" s="72">
        <f>'P合計'!L36+'B合計'!L36+'液化石油ガス'!L36</f>
        <v>424041</v>
      </c>
      <c r="M36" s="72">
        <f>'P合計'!M36+'B合計'!M36+'液化石油ガス'!M36</f>
        <v>0</v>
      </c>
      <c r="N36" s="72">
        <f>'P合計'!N36+'B合計'!N36+'液化石油ガス'!N36</f>
        <v>604007</v>
      </c>
      <c r="O36" s="72">
        <f>'P合計'!O36+'B合計'!O36+'液化石油ガス'!O36</f>
        <v>0</v>
      </c>
      <c r="P36" s="71">
        <f>'P合計'!P36+'B合計'!P36+'液化石油ガス'!P36</f>
        <v>4216176</v>
      </c>
      <c r="Q36" s="66">
        <f>'P合計'!Q36+'B合計'!Q36+'液化石油ガス'!Q36</f>
        <v>8082634</v>
      </c>
      <c r="R36" s="67">
        <f>'P合計'!R36+'B合計'!R36+'液化石油ガス'!R36</f>
        <v>13685848</v>
      </c>
      <c r="S36" s="5"/>
    </row>
    <row r="37" spans="1:19" ht="12.75" customHeight="1" thickBot="1">
      <c r="A37" s="150"/>
      <c r="B37" s="14" t="s">
        <v>31</v>
      </c>
      <c r="C37" s="12" t="s">
        <v>6</v>
      </c>
      <c r="D37" s="82">
        <f aca="true" t="shared" si="10" ref="D37:R37">IF(D35=0,"",(D36/D35)*1000)</f>
      </c>
      <c r="E37" s="83">
        <f t="shared" si="10"/>
        <v>67617.77988043525</v>
      </c>
      <c r="F37" s="83">
        <f t="shared" si="10"/>
        <v>71692.18681798341</v>
      </c>
      <c r="G37" s="83">
        <f t="shared" si="10"/>
      </c>
      <c r="H37" s="83">
        <f t="shared" si="10"/>
        <v>72587.04206241519</v>
      </c>
      <c r="I37" s="87">
        <f t="shared" si="10"/>
      </c>
      <c r="J37" s="88">
        <f t="shared" si="10"/>
        <v>70993.25950890707</v>
      </c>
      <c r="K37" s="87">
        <f t="shared" si="10"/>
        <v>67549.02427415516</v>
      </c>
      <c r="L37" s="83">
        <f t="shared" si="10"/>
        <v>69129.60547766546</v>
      </c>
      <c r="M37" s="83">
        <f t="shared" si="10"/>
      </c>
      <c r="N37" s="83">
        <f t="shared" si="10"/>
        <v>96440.5237106818</v>
      </c>
      <c r="O37" s="83">
        <f t="shared" si="10"/>
      </c>
      <c r="P37" s="87">
        <f t="shared" si="10"/>
        <v>86743.6683468779</v>
      </c>
      <c r="Q37" s="88">
        <f t="shared" si="10"/>
        <v>78455.41728951098</v>
      </c>
      <c r="R37" s="90">
        <f t="shared" si="10"/>
        <v>75218.45802097303</v>
      </c>
      <c r="S37" s="5"/>
    </row>
    <row r="38" spans="1:19" ht="12.75" customHeight="1">
      <c r="A38" s="148" t="s">
        <v>53</v>
      </c>
      <c r="B38" s="13" t="s">
        <v>27</v>
      </c>
      <c r="C38" s="11" t="s">
        <v>4</v>
      </c>
      <c r="D38" s="63">
        <f>'P合計'!D38+'B合計'!D38+'液化石油ガス'!D38</f>
        <v>49</v>
      </c>
      <c r="E38" s="64">
        <f>'P合計'!E38+'B合計'!E38+'液化石油ガス'!E38</f>
        <v>11457</v>
      </c>
      <c r="F38" s="64">
        <f>'P合計'!F38+'B合計'!F38+'液化石油ガス'!F38</f>
        <v>18416</v>
      </c>
      <c r="G38" s="64">
        <f>'P合計'!G38+'B合計'!G38+'液化石油ガス'!G38</f>
        <v>103</v>
      </c>
      <c r="H38" s="64">
        <f>'P合計'!H38+'B合計'!H38+'液化石油ガス'!H38</f>
        <v>34142</v>
      </c>
      <c r="I38" s="65">
        <f>'P合計'!I38+'B合計'!I38+'液化石油ガス'!I38</f>
        <v>120</v>
      </c>
      <c r="J38" s="66">
        <f>'P合計'!J38+'B合計'!J38+'液化石油ガス'!J38</f>
        <v>64287</v>
      </c>
      <c r="K38" s="65">
        <f>'P合計'!K38+'B合計'!K38+'液化石油ガス'!K38</f>
        <v>114</v>
      </c>
      <c r="L38" s="64">
        <f>'P合計'!L38+'B合計'!L38+'液化石油ガス'!L38</f>
        <v>110</v>
      </c>
      <c r="M38" s="64">
        <f>'P合計'!M38+'B合計'!M38+'液化石油ガス'!M38</f>
        <v>116</v>
      </c>
      <c r="N38" s="64">
        <f>'P合計'!N38+'B合計'!N38+'液化石油ガス'!N38</f>
        <v>22046</v>
      </c>
      <c r="O38" s="64">
        <f>'P合計'!O38+'B合計'!O38+'液化石油ガス'!O38</f>
        <v>46586</v>
      </c>
      <c r="P38" s="65">
        <f>'P合計'!P38+'B合計'!P38+'液化石油ガス'!P38</f>
        <v>38572</v>
      </c>
      <c r="Q38" s="66">
        <f>'P合計'!Q38+'B合計'!Q38+'液化石油ガス'!Q38</f>
        <v>107544</v>
      </c>
      <c r="R38" s="67">
        <f>'P合計'!R38+'B合計'!R38+'液化石油ガス'!R38</f>
        <v>171831</v>
      </c>
      <c r="S38" s="5"/>
    </row>
    <row r="39" spans="1:19" ht="12.75" customHeight="1">
      <c r="A39" s="149"/>
      <c r="B39" s="13" t="s">
        <v>29</v>
      </c>
      <c r="C39" s="11" t="s">
        <v>5</v>
      </c>
      <c r="D39" s="63">
        <f>'P合計'!D39+'B合計'!D39+'液化石油ガス'!D39</f>
        <v>46595</v>
      </c>
      <c r="E39" s="64">
        <f>'P合計'!E39+'B合計'!E39+'液化石油ガス'!E39</f>
        <v>836471</v>
      </c>
      <c r="F39" s="64">
        <f>'P合計'!F39+'B合計'!F39+'液化石油ガス'!F39</f>
        <v>1358212</v>
      </c>
      <c r="G39" s="64">
        <f>'P合計'!G39+'B合計'!G39+'液化石油ガス'!G39</f>
        <v>45013</v>
      </c>
      <c r="H39" s="64">
        <f>'P合計'!H39+'B合計'!H39+'液化石油ガス'!H39</f>
        <v>2586176</v>
      </c>
      <c r="I39" s="65">
        <f>'P合計'!I39+'B合計'!I39+'液化石油ガス'!I39</f>
        <v>55816</v>
      </c>
      <c r="J39" s="66">
        <f>'P合計'!J39+'B合計'!J39+'液化石油ガス'!J39</f>
        <v>4928283</v>
      </c>
      <c r="K39" s="71">
        <f>'P合計'!K39+'B合計'!K39+'液化石油ガス'!K39</f>
        <v>57885</v>
      </c>
      <c r="L39" s="72">
        <f>'P合計'!L39+'B合計'!L39+'液化石油ガス'!L39</f>
        <v>54861</v>
      </c>
      <c r="M39" s="72">
        <f>'P合計'!M39+'B合計'!M39+'液化石油ガス'!M39</f>
        <v>43579</v>
      </c>
      <c r="N39" s="72">
        <f>'P合計'!N39+'B合計'!N39+'液化石油ガス'!N39</f>
        <v>2286182</v>
      </c>
      <c r="O39" s="72">
        <f>'P合計'!O39+'B合計'!O39+'液化石油ガス'!O39</f>
        <v>4605069</v>
      </c>
      <c r="P39" s="71">
        <f>'P合計'!P39+'B合計'!P39+'液化石油ガス'!P39</f>
        <v>3449650</v>
      </c>
      <c r="Q39" s="66">
        <f>'P合計'!Q39+'B合計'!Q39+'液化石油ガス'!Q39</f>
        <v>10497226</v>
      </c>
      <c r="R39" s="67">
        <f>'P合計'!R39+'B合計'!R39+'液化石油ガス'!R39</f>
        <v>15425509</v>
      </c>
      <c r="S39" s="5"/>
    </row>
    <row r="40" spans="1:19" ht="12.75" customHeight="1" thickBot="1">
      <c r="A40" s="150"/>
      <c r="B40" s="14" t="s">
        <v>31</v>
      </c>
      <c r="C40" s="12" t="s">
        <v>6</v>
      </c>
      <c r="D40" s="82">
        <f aca="true" t="shared" si="11" ref="D40:R40">IF(D38=0,"",(D39/D38)*1000)</f>
        <v>950918.3673469388</v>
      </c>
      <c r="E40" s="83">
        <f t="shared" si="11"/>
        <v>73009.60111722091</v>
      </c>
      <c r="F40" s="83">
        <f t="shared" si="11"/>
        <v>73751.73761946133</v>
      </c>
      <c r="G40" s="83">
        <f t="shared" si="11"/>
        <v>437019.4174757282</v>
      </c>
      <c r="H40" s="83">
        <f t="shared" si="11"/>
        <v>75747.6422002226</v>
      </c>
      <c r="I40" s="87">
        <f t="shared" si="11"/>
        <v>465133.3333333333</v>
      </c>
      <c r="J40" s="88">
        <f t="shared" si="11"/>
        <v>76660.64678706425</v>
      </c>
      <c r="K40" s="87">
        <f t="shared" si="11"/>
        <v>507763.1578947368</v>
      </c>
      <c r="L40" s="83">
        <f t="shared" si="11"/>
        <v>498736.36363636365</v>
      </c>
      <c r="M40" s="83">
        <f t="shared" si="11"/>
        <v>375681.0344827586</v>
      </c>
      <c r="N40" s="83">
        <f t="shared" si="11"/>
        <v>103700.5352444888</v>
      </c>
      <c r="O40" s="83">
        <f t="shared" si="11"/>
        <v>98850.92087751685</v>
      </c>
      <c r="P40" s="87">
        <f t="shared" si="11"/>
        <v>89434.04542154931</v>
      </c>
      <c r="Q40" s="88">
        <f t="shared" si="11"/>
        <v>97608.66250092986</v>
      </c>
      <c r="R40" s="90">
        <f t="shared" si="11"/>
        <v>89771.3974777543</v>
      </c>
      <c r="S40" s="5"/>
    </row>
    <row r="41" spans="1:19" ht="12.75" customHeight="1">
      <c r="A41" s="148" t="s">
        <v>7</v>
      </c>
      <c r="B41" s="13" t="s">
        <v>27</v>
      </c>
      <c r="C41" s="11" t="s">
        <v>4</v>
      </c>
      <c r="D41" s="63">
        <f>'P合計'!D41+'B合計'!D41+'液化石油ガス'!D41</f>
        <v>943982</v>
      </c>
      <c r="E41" s="64">
        <f>'P合計'!E41+'B合計'!E41+'液化石油ガス'!E41</f>
        <v>1328160</v>
      </c>
      <c r="F41" s="64">
        <f>'P合計'!F41+'B合計'!F41+'液化石油ガス'!F41</f>
        <v>1096992</v>
      </c>
      <c r="G41" s="64">
        <f>'P合計'!G41+'B合計'!G41+'液化石油ガス'!G41</f>
        <v>1059708</v>
      </c>
      <c r="H41" s="64">
        <f>'P合計'!H41+'B合計'!H41+'液化石油ガス'!H41</f>
        <v>1187734</v>
      </c>
      <c r="I41" s="65">
        <f>'P合計'!I41+'B合計'!I41+'液化石油ガス'!I41</f>
        <v>1099460</v>
      </c>
      <c r="J41" s="66">
        <f>'P合計'!J41+'B合計'!J41+'液化石油ガス'!J41</f>
        <v>6716036</v>
      </c>
      <c r="K41" s="65">
        <f>'P合計'!K41+'B合計'!K41+'液化石油ガス'!K41</f>
        <v>1030659</v>
      </c>
      <c r="L41" s="64">
        <f>'P合計'!L41+'B合計'!L41+'液化石油ガス'!L41</f>
        <v>1092196</v>
      </c>
      <c r="M41" s="64">
        <f>'P合計'!M41+'B合計'!M41+'液化石油ガス'!M41</f>
        <v>1100203</v>
      </c>
      <c r="N41" s="64">
        <f>'P合計'!N41+'B合計'!N41+'液化石油ガス'!N41</f>
        <v>1333872</v>
      </c>
      <c r="O41" s="64">
        <f>'P合計'!O41+'B合計'!O41+'液化石油ガス'!O41</f>
        <v>1179415</v>
      </c>
      <c r="P41" s="65">
        <f>'P合計'!P41+'B合計'!P41+'液化石油ガス'!P41</f>
        <v>1252107</v>
      </c>
      <c r="Q41" s="66">
        <f>'P合計'!Q41+'B合計'!Q41+'液化石油ガス'!Q41</f>
        <v>6988452</v>
      </c>
      <c r="R41" s="67">
        <f>'P合計'!R41+'B合計'!R41+'液化石油ガス'!R41</f>
        <v>13704488</v>
      </c>
      <c r="S41" s="5"/>
    </row>
    <row r="42" spans="1:19" ht="12.75" customHeight="1">
      <c r="A42" s="149"/>
      <c r="B42" s="13" t="s">
        <v>29</v>
      </c>
      <c r="C42" s="11" t="s">
        <v>5</v>
      </c>
      <c r="D42" s="63">
        <f>'P合計'!D42+'B合計'!D42+'液化石油ガス'!D42</f>
        <v>60698149</v>
      </c>
      <c r="E42" s="64">
        <f>'P合計'!E42+'B合計'!E42+'液化石油ガス'!E42</f>
        <v>90908817</v>
      </c>
      <c r="F42" s="64">
        <f>'P合計'!F42+'B合計'!F42+'液化石油ガス'!F42</f>
        <v>82139511</v>
      </c>
      <c r="G42" s="64">
        <f>'P合計'!G42+'B合計'!G42+'液化石油ガス'!G42</f>
        <v>78241259</v>
      </c>
      <c r="H42" s="64">
        <f>'P合計'!H42+'B合計'!H42+'液化石油ガス'!H42</f>
        <v>86874639</v>
      </c>
      <c r="I42" s="65">
        <f>'P合計'!I42+'B合計'!I42+'液化石油ガス'!I42</f>
        <v>77124406</v>
      </c>
      <c r="J42" s="66">
        <f>'P合計'!J42+'B合計'!J42+'液化石油ガス'!J42</f>
        <v>475986781</v>
      </c>
      <c r="K42" s="71">
        <f>'P合計'!K42+'B合計'!K42+'液化石油ガス'!K42</f>
        <v>76014559</v>
      </c>
      <c r="L42" s="72">
        <f>'P合計'!L42+'B合計'!L42+'液化石油ガス'!L42</f>
        <v>87982712</v>
      </c>
      <c r="M42" s="72">
        <f>'P合計'!M42+'B合計'!M42+'液化石油ガス'!M42</f>
        <v>96416902</v>
      </c>
      <c r="N42" s="72">
        <f>'P合計'!N42+'B合計'!N42+'液化石油ガス'!N42</f>
        <v>132518127</v>
      </c>
      <c r="O42" s="72">
        <f>'P合計'!O42+'B合計'!O42+'液化石油ガス'!O42</f>
        <v>111511670</v>
      </c>
      <c r="P42" s="81">
        <f>'P合計'!P42+'B合計'!P42+'液化石油ガス'!P42</f>
        <v>110581530</v>
      </c>
      <c r="Q42" s="70">
        <f>'P合計'!Q42+'B合計'!Q42+'液化石油ガス'!Q42</f>
        <v>615025500</v>
      </c>
      <c r="R42" s="73">
        <f>'P合計'!R42+'B合計'!R42+'液化石油ガス'!R42</f>
        <v>1091012281</v>
      </c>
      <c r="S42" s="5"/>
    </row>
    <row r="43" spans="1:19" ht="12.75" customHeight="1" thickBot="1">
      <c r="A43" s="150"/>
      <c r="B43" s="14" t="s">
        <v>31</v>
      </c>
      <c r="C43" s="12" t="s">
        <v>6</v>
      </c>
      <c r="D43" s="82">
        <f aca="true" t="shared" si="12" ref="D43:R43">IF(D41=0,"",(D42/D41)*1000)</f>
        <v>64300.11271401361</v>
      </c>
      <c r="E43" s="83">
        <f t="shared" si="12"/>
        <v>68447.1878388146</v>
      </c>
      <c r="F43" s="83">
        <f t="shared" si="12"/>
        <v>74877.03738951606</v>
      </c>
      <c r="G43" s="83">
        <f t="shared" si="12"/>
        <v>73832.8473504022</v>
      </c>
      <c r="H43" s="83">
        <f t="shared" si="12"/>
        <v>73143.17768119798</v>
      </c>
      <c r="I43" s="87">
        <f t="shared" si="12"/>
        <v>70147.53242500864</v>
      </c>
      <c r="J43" s="88">
        <f t="shared" si="12"/>
        <v>70873.17295499906</v>
      </c>
      <c r="K43" s="87">
        <f t="shared" si="12"/>
        <v>73753.35489235527</v>
      </c>
      <c r="L43" s="83">
        <f t="shared" si="12"/>
        <v>80555.79035264732</v>
      </c>
      <c r="M43" s="83">
        <f t="shared" si="12"/>
        <v>87635.55634732863</v>
      </c>
      <c r="N43" s="83">
        <f t="shared" si="12"/>
        <v>99348.458472777</v>
      </c>
      <c r="O43" s="83">
        <f t="shared" si="12"/>
        <v>94548.28877028018</v>
      </c>
      <c r="P43" s="85">
        <f t="shared" si="12"/>
        <v>88316.35794704447</v>
      </c>
      <c r="Q43" s="86">
        <f t="shared" si="12"/>
        <v>88005.97042091725</v>
      </c>
      <c r="R43" s="89">
        <f t="shared" si="12"/>
        <v>79609.85342903726</v>
      </c>
      <c r="S43" s="5"/>
    </row>
    <row r="44" spans="1:19" s="36" customFormat="1" ht="17.25" customHeight="1" thickBot="1">
      <c r="A44" s="157" t="s">
        <v>24</v>
      </c>
      <c r="B44" s="158"/>
      <c r="C44" s="159"/>
      <c r="D44" s="52">
        <v>118.2</v>
      </c>
      <c r="E44" s="53">
        <v>119.59</v>
      </c>
      <c r="F44" s="62">
        <v>121.63</v>
      </c>
      <c r="G44" s="54">
        <v>122.98</v>
      </c>
      <c r="H44" s="57">
        <v>119.02</v>
      </c>
      <c r="I44" s="42">
        <v>115.17</v>
      </c>
      <c r="J44" s="43">
        <f>((D44*D41)+(E44*E41)+(F44*F41)+(G44*G41)+(H44*H41)+(I44*I41))/J41</f>
        <v>119.43835061038982</v>
      </c>
      <c r="K44" s="44">
        <v>115.96</v>
      </c>
      <c r="L44" s="58">
        <v>113.7</v>
      </c>
      <c r="M44" s="45">
        <v>110.39</v>
      </c>
      <c r="N44" s="45">
        <v>110.47</v>
      </c>
      <c r="O44" s="54">
        <v>106.9</v>
      </c>
      <c r="P44" s="55">
        <v>104.46</v>
      </c>
      <c r="Q44" s="56">
        <f>IF(Q41=0,0,((K44*K41)+(L44*L41)+(M44*M41)+(N44*N41)+(O44*O41)+(P44*P41))/Q41)</f>
        <v>110.09258024094608</v>
      </c>
      <c r="R44" s="51">
        <f>((J44*J41)+(Q44*Q41))/R41</f>
        <v>114.67257843197062</v>
      </c>
      <c r="S44" s="35"/>
    </row>
    <row r="45" spans="1:19" ht="13.5">
      <c r="A45" s="160" t="s">
        <v>54</v>
      </c>
      <c r="B45" s="13" t="s">
        <v>27</v>
      </c>
      <c r="C45" s="11" t="s">
        <v>4</v>
      </c>
      <c r="D45" s="91">
        <f>'P合計'!D41</f>
        <v>634358</v>
      </c>
      <c r="E45" s="92">
        <f>'P合計'!E41</f>
        <v>968960</v>
      </c>
      <c r="F45" s="92">
        <f>'P合計'!F41</f>
        <v>822809</v>
      </c>
      <c r="G45" s="92">
        <f>'P合計'!G41</f>
        <v>682735</v>
      </c>
      <c r="H45" s="92">
        <f>'P合計'!H41</f>
        <v>768649</v>
      </c>
      <c r="I45" s="93">
        <f>'P合計'!I41</f>
        <v>683743</v>
      </c>
      <c r="J45" s="94">
        <f>SUM(D45:I45)</f>
        <v>4561254</v>
      </c>
      <c r="K45" s="93">
        <f>'P合計'!K41</f>
        <v>711287</v>
      </c>
      <c r="L45" s="64">
        <f>'P合計'!L41</f>
        <v>825872</v>
      </c>
      <c r="M45" s="92">
        <f>'P合計'!M41</f>
        <v>803293</v>
      </c>
      <c r="N45" s="92">
        <f>'P合計'!N41</f>
        <v>984311</v>
      </c>
      <c r="O45" s="92">
        <f>'P合計'!O41</f>
        <v>860890</v>
      </c>
      <c r="P45" s="93">
        <f>'P合計'!P41</f>
        <v>910984</v>
      </c>
      <c r="Q45" s="94">
        <f>SUM(K45:P45)</f>
        <v>5096637</v>
      </c>
      <c r="R45" s="95">
        <f>J45+Q45</f>
        <v>9657891</v>
      </c>
      <c r="S45" s="5"/>
    </row>
    <row r="46" spans="1:19" ht="13.5">
      <c r="A46" s="155"/>
      <c r="B46" s="13" t="s">
        <v>29</v>
      </c>
      <c r="C46" s="11" t="s">
        <v>5</v>
      </c>
      <c r="D46" s="91">
        <f>'P合計'!D42</f>
        <v>40516153</v>
      </c>
      <c r="E46" s="92">
        <f>'P合計'!E42</f>
        <v>65956049</v>
      </c>
      <c r="F46" s="92">
        <f>'P合計'!F42</f>
        <v>61132469</v>
      </c>
      <c r="G46" s="92">
        <f>'P合計'!G42</f>
        <v>49865974</v>
      </c>
      <c r="H46" s="92">
        <f>'P合計'!H42</f>
        <v>55624614</v>
      </c>
      <c r="I46" s="93">
        <f>'P合計'!I42</f>
        <v>47516047</v>
      </c>
      <c r="J46" s="94">
        <f>SUM(D46:I46)</f>
        <v>320611306</v>
      </c>
      <c r="K46" s="93">
        <f>'P合計'!K42</f>
        <v>51578144</v>
      </c>
      <c r="L46" s="72">
        <f>'P合計'!L42</f>
        <v>65731194</v>
      </c>
      <c r="M46" s="92">
        <f>'P合計'!M42</f>
        <v>69498187</v>
      </c>
      <c r="N46" s="92">
        <f>'P合計'!N42</f>
        <v>97235336</v>
      </c>
      <c r="O46" s="92">
        <f>'P合計'!O42</f>
        <v>81152220</v>
      </c>
      <c r="P46" s="126">
        <f>'P合計'!P42</f>
        <v>79999882</v>
      </c>
      <c r="Q46" s="127">
        <f>SUM(K46:P46)</f>
        <v>445194963</v>
      </c>
      <c r="R46" s="128">
        <f>J46+Q46</f>
        <v>765806269</v>
      </c>
      <c r="S46" s="5"/>
    </row>
    <row r="47" spans="1:19" ht="14.25" thickBot="1">
      <c r="A47" s="156"/>
      <c r="B47" s="14" t="s">
        <v>31</v>
      </c>
      <c r="C47" s="12" t="s">
        <v>6</v>
      </c>
      <c r="D47" s="96">
        <f aca="true" t="shared" si="13" ref="D47:I47">IF(D46=0,"",(D46/D45)*1000)</f>
        <v>63869.538966955566</v>
      </c>
      <c r="E47" s="97">
        <f t="shared" si="13"/>
        <v>68068.90790125496</v>
      </c>
      <c r="F47" s="97">
        <f t="shared" si="13"/>
        <v>74297.27798310423</v>
      </c>
      <c r="G47" s="97">
        <f t="shared" si="13"/>
        <v>73038.54936395527</v>
      </c>
      <c r="H47" s="97">
        <f t="shared" si="13"/>
        <v>72366.72915726164</v>
      </c>
      <c r="I47" s="98">
        <f t="shared" si="13"/>
        <v>69494.0160264895</v>
      </c>
      <c r="J47" s="99">
        <f aca="true" t="shared" si="14" ref="J47:R47">IF(J46=0,"",(J46/J45)*1000)</f>
        <v>70290.16713386275</v>
      </c>
      <c r="K47" s="98">
        <f t="shared" si="14"/>
        <v>72513.8291575693</v>
      </c>
      <c r="L47" s="83">
        <f t="shared" si="14"/>
        <v>79590.05027413448</v>
      </c>
      <c r="M47" s="97">
        <f t="shared" si="14"/>
        <v>86516.60975509559</v>
      </c>
      <c r="N47" s="97">
        <f t="shared" si="14"/>
        <v>98785.17663624606</v>
      </c>
      <c r="O47" s="97">
        <f t="shared" si="14"/>
        <v>94265.49268779984</v>
      </c>
      <c r="P47" s="129">
        <f t="shared" si="14"/>
        <v>87817.00007903542</v>
      </c>
      <c r="Q47" s="130">
        <f t="shared" si="14"/>
        <v>87350.73009908298</v>
      </c>
      <c r="R47" s="131">
        <f t="shared" si="14"/>
        <v>79293.3228382884</v>
      </c>
      <c r="S47" s="5"/>
    </row>
    <row r="48" spans="1:19" ht="13.5">
      <c r="A48" s="160" t="s">
        <v>55</v>
      </c>
      <c r="B48" s="13" t="s">
        <v>27</v>
      </c>
      <c r="C48" s="11" t="s">
        <v>4</v>
      </c>
      <c r="D48" s="91">
        <f>'B合計'!D41</f>
        <v>309610</v>
      </c>
      <c r="E48" s="92">
        <f>'B合計'!E41</f>
        <v>359193</v>
      </c>
      <c r="F48" s="92">
        <f>'B合計'!F41</f>
        <v>274183</v>
      </c>
      <c r="G48" s="92">
        <f>'B合計'!G41</f>
        <v>376966</v>
      </c>
      <c r="H48" s="92">
        <f>'B合計'!H41</f>
        <v>419064</v>
      </c>
      <c r="I48" s="93">
        <f>'B合計'!I41</f>
        <v>415717</v>
      </c>
      <c r="J48" s="94">
        <f>SUM(D48:I48)</f>
        <v>2154733</v>
      </c>
      <c r="K48" s="93">
        <f>'B合計'!K41</f>
        <v>319370</v>
      </c>
      <c r="L48" s="92">
        <f>'B合計'!L41</f>
        <v>266324</v>
      </c>
      <c r="M48" s="92">
        <f>'B合計'!M41</f>
        <v>296910</v>
      </c>
      <c r="N48" s="92">
        <f>'B合計'!N41</f>
        <v>349555</v>
      </c>
      <c r="O48" s="92">
        <f>'B合計'!O41</f>
        <v>318514</v>
      </c>
      <c r="P48" s="93">
        <f>'B合計'!P41</f>
        <v>341113</v>
      </c>
      <c r="Q48" s="94">
        <f>SUM(K48:P48)</f>
        <v>1891786</v>
      </c>
      <c r="R48" s="95">
        <f>J48+Q48</f>
        <v>4046519</v>
      </c>
      <c r="S48" s="5"/>
    </row>
    <row r="49" spans="1:19" ht="13.5">
      <c r="A49" s="155"/>
      <c r="B49" s="13" t="s">
        <v>29</v>
      </c>
      <c r="C49" s="11" t="s">
        <v>5</v>
      </c>
      <c r="D49" s="91">
        <f>'B合計'!D42</f>
        <v>20164352</v>
      </c>
      <c r="E49" s="92">
        <f>'B合計'!E42</f>
        <v>24939068</v>
      </c>
      <c r="F49" s="92">
        <f>'B合計'!F42</f>
        <v>21002292</v>
      </c>
      <c r="G49" s="92">
        <f>'B合計'!G42</f>
        <v>28365442</v>
      </c>
      <c r="H49" s="92">
        <f>'B合計'!H42</f>
        <v>31232976</v>
      </c>
      <c r="I49" s="93">
        <f>'B合計'!I42</f>
        <v>29604041</v>
      </c>
      <c r="J49" s="94">
        <f>SUM(D49:I49)</f>
        <v>155308171</v>
      </c>
      <c r="K49" s="93">
        <f>'B合計'!K42</f>
        <v>24429923</v>
      </c>
      <c r="L49" s="92">
        <f>'B合計'!L42</f>
        <v>22251226</v>
      </c>
      <c r="M49" s="92">
        <f>'B合計'!M42</f>
        <v>26915816</v>
      </c>
      <c r="N49" s="92">
        <f>'B合計'!N42</f>
        <v>35275090</v>
      </c>
      <c r="O49" s="92">
        <f>'B合計'!O42</f>
        <v>30343193</v>
      </c>
      <c r="P49" s="93">
        <f>'B合計'!P42</f>
        <v>30570722</v>
      </c>
      <c r="Q49" s="94">
        <f>SUM(K49:P49)</f>
        <v>169785970</v>
      </c>
      <c r="R49" s="95">
        <f>J49+Q49</f>
        <v>325094141</v>
      </c>
      <c r="S49" s="5"/>
    </row>
    <row r="50" spans="1:19" ht="14.25" thickBot="1">
      <c r="A50" s="156"/>
      <c r="B50" s="14" t="s">
        <v>31</v>
      </c>
      <c r="C50" s="12" t="s">
        <v>6</v>
      </c>
      <c r="D50" s="96">
        <f aca="true" t="shared" si="15" ref="D50:I50">IF(D49=0,"",(D49/D48)*1000)</f>
        <v>65128.23229223862</v>
      </c>
      <c r="E50" s="97">
        <f t="shared" si="15"/>
        <v>69430.8296653888</v>
      </c>
      <c r="F50" s="97">
        <f t="shared" si="15"/>
        <v>76599.54118234901</v>
      </c>
      <c r="G50" s="97">
        <f t="shared" si="15"/>
        <v>75246.6853774611</v>
      </c>
      <c r="H50" s="97">
        <f t="shared" si="15"/>
        <v>74530.3247236699</v>
      </c>
      <c r="I50" s="98">
        <f t="shared" si="15"/>
        <v>71212.00480134322</v>
      </c>
      <c r="J50" s="99">
        <f aca="true" t="shared" si="16" ref="J50:R50">IF(J49=0,"",(J49/J48)*1000)</f>
        <v>72077.68711947142</v>
      </c>
      <c r="K50" s="98">
        <f t="shared" si="16"/>
        <v>76494.1071484485</v>
      </c>
      <c r="L50" s="97">
        <f t="shared" si="16"/>
        <v>83549.45855424221</v>
      </c>
      <c r="M50" s="97">
        <f t="shared" si="16"/>
        <v>90653.11373816982</v>
      </c>
      <c r="N50" s="97">
        <f t="shared" si="16"/>
        <v>100914.27672326243</v>
      </c>
      <c r="O50" s="97">
        <f t="shared" si="16"/>
        <v>95264.86433877319</v>
      </c>
      <c r="P50" s="98">
        <f t="shared" si="16"/>
        <v>89620.51285058031</v>
      </c>
      <c r="Q50" s="99">
        <f t="shared" si="16"/>
        <v>89749.03609604892</v>
      </c>
      <c r="R50" s="100">
        <f t="shared" si="16"/>
        <v>80339.210318795</v>
      </c>
      <c r="S50" s="5"/>
    </row>
    <row r="51" spans="1:18" ht="13.5">
      <c r="A51" s="154" t="s">
        <v>25</v>
      </c>
      <c r="B51" s="13" t="s">
        <v>27</v>
      </c>
      <c r="C51" s="11" t="s">
        <v>4</v>
      </c>
      <c r="D51" s="91">
        <f>'液化石油ガス'!D41</f>
        <v>14</v>
      </c>
      <c r="E51" s="92">
        <f>'液化石油ガス'!E41</f>
        <v>7</v>
      </c>
      <c r="F51" s="92">
        <f>'液化石油ガス'!F41</f>
        <v>0</v>
      </c>
      <c r="G51" s="92">
        <f>'液化石油ガス'!G41</f>
        <v>7</v>
      </c>
      <c r="H51" s="92">
        <f>'液化石油ガス'!H41</f>
        <v>21</v>
      </c>
      <c r="I51" s="93">
        <f>'液化石油ガス'!I41</f>
        <v>0</v>
      </c>
      <c r="J51" s="94">
        <f>SUM(D51:I51)</f>
        <v>49</v>
      </c>
      <c r="K51" s="93">
        <f>'液化石油ガス'!K41</f>
        <v>2</v>
      </c>
      <c r="L51" s="92">
        <f>'液化石油ガス'!L41</f>
        <v>0</v>
      </c>
      <c r="M51" s="92">
        <f>'液化石油ガス'!M41</f>
        <v>0</v>
      </c>
      <c r="N51" s="92">
        <f>'液化石油ガス'!N41</f>
        <v>6</v>
      </c>
      <c r="O51" s="92">
        <f>'液化石油ガス'!O41</f>
        <v>11</v>
      </c>
      <c r="P51" s="93">
        <f>'液化石油ガス'!P41</f>
        <v>10</v>
      </c>
      <c r="Q51" s="94">
        <f>SUM(K51:P51)</f>
        <v>29</v>
      </c>
      <c r="R51" s="95">
        <f>J51+Q51</f>
        <v>78</v>
      </c>
    </row>
    <row r="52" spans="1:18" ht="13.5">
      <c r="A52" s="155"/>
      <c r="B52" s="13" t="s">
        <v>29</v>
      </c>
      <c r="C52" s="11" t="s">
        <v>5</v>
      </c>
      <c r="D52" s="91">
        <f>'液化石油ガス'!D42</f>
        <v>17644</v>
      </c>
      <c r="E52" s="92">
        <f>'液化石油ガス'!E42</f>
        <v>13700</v>
      </c>
      <c r="F52" s="92">
        <f>'液化石油ガス'!F42</f>
        <v>4750</v>
      </c>
      <c r="G52" s="92">
        <f>'液化石油ガス'!G42</f>
        <v>9843</v>
      </c>
      <c r="H52" s="92">
        <f>'液化石油ガス'!H42</f>
        <v>17049</v>
      </c>
      <c r="I52" s="93">
        <f>'液化石油ガス'!I42</f>
        <v>4318</v>
      </c>
      <c r="J52" s="94">
        <f>SUM(D52:I52)</f>
        <v>67304</v>
      </c>
      <c r="K52" s="93">
        <f>'液化石油ガス'!K42</f>
        <v>6492</v>
      </c>
      <c r="L52" s="92">
        <f>'液化石油ガス'!L42</f>
        <v>292</v>
      </c>
      <c r="M52" s="92">
        <f>'液化石油ガス'!M42</f>
        <v>2899</v>
      </c>
      <c r="N52" s="92">
        <f>'液化石油ガス'!N42</f>
        <v>7701</v>
      </c>
      <c r="O52" s="92">
        <f>'液化石油ガス'!O42</f>
        <v>16257</v>
      </c>
      <c r="P52" s="93">
        <f>'液化石油ガス'!P42</f>
        <v>10926</v>
      </c>
      <c r="Q52" s="94">
        <f>SUM(K52:P52)</f>
        <v>44567</v>
      </c>
      <c r="R52" s="95">
        <f>J52+Q52</f>
        <v>111871</v>
      </c>
    </row>
    <row r="53" spans="1:18" ht="12.75" customHeight="1" thickBot="1">
      <c r="A53" s="156"/>
      <c r="B53" s="14" t="s">
        <v>31</v>
      </c>
      <c r="C53" s="12" t="s">
        <v>6</v>
      </c>
      <c r="D53" s="96">
        <f>IF(D52=0,"",(D52/D51)*1000)</f>
        <v>1260285.7142857143</v>
      </c>
      <c r="E53" s="97">
        <f>IF(E52=0,,(E52/E51)*1000)</f>
        <v>1957142.857142857</v>
      </c>
      <c r="F53" s="97">
        <f>IF(F51=0,,(F52/F51)*1000)</f>
        <v>0</v>
      </c>
      <c r="G53" s="97">
        <f>IF(G51=0,"",(G52/G51)*1000)</f>
        <v>1406142.857142857</v>
      </c>
      <c r="H53" s="97">
        <f>IF(H52=0,"",(H52/H51)*1000)</f>
        <v>811857.1428571428</v>
      </c>
      <c r="I53" s="98">
        <f>IF(I51=0,"",(I52/I51)*1000)</f>
      </c>
      <c r="J53" s="99">
        <f>IF(J52=0,"",(J52/J51)*1000)</f>
        <v>1373551.0204081633</v>
      </c>
      <c r="K53" s="98">
        <f>IF(K52=0,"",(K52/K51)*1000)</f>
        <v>3246000</v>
      </c>
      <c r="L53" s="97">
        <f>IF(L51=0,"",(L52/L51)*1000)</f>
      </c>
      <c r="M53" s="97">
        <f>IF(M51=0,"",(M52/M51)*1000)</f>
      </c>
      <c r="N53" s="97">
        <f>IF(N52=0,"",(N52/N51)*1000)</f>
        <v>1283500</v>
      </c>
      <c r="O53" s="97">
        <f>IF(O52=0,"",(O52/O51)*1000)</f>
        <v>1477909.090909091</v>
      </c>
      <c r="P53" s="98">
        <f>IF(P52=0,"",(P52/P51)*1000)</f>
        <v>1092600</v>
      </c>
      <c r="Q53" s="99">
        <f>IF(Q52=0,"",(Q52/Q51)*1000)</f>
        <v>1536793.1034482757</v>
      </c>
      <c r="R53" s="100">
        <f>IF(R52=0,"",(R52/R51)*1000)</f>
        <v>1434243.5897435897</v>
      </c>
    </row>
    <row r="54" ht="15.75" customHeight="1">
      <c r="A54" s="59" t="str">
        <f>'P一般'!A45</f>
        <v>※数値はすべて確定値</v>
      </c>
    </row>
  </sheetData>
  <sheetProtection/>
  <mergeCells count="18">
    <mergeCell ref="A29:A31"/>
    <mergeCell ref="A32:A34"/>
    <mergeCell ref="A35:A37"/>
    <mergeCell ref="A51:A53"/>
    <mergeCell ref="A41:A43"/>
    <mergeCell ref="A44:C44"/>
    <mergeCell ref="A45:A47"/>
    <mergeCell ref="A48:A50"/>
    <mergeCell ref="D2:P2"/>
    <mergeCell ref="A5:A7"/>
    <mergeCell ref="A8:A10"/>
    <mergeCell ref="A11:A13"/>
    <mergeCell ref="A38:A40"/>
    <mergeCell ref="A14:A16"/>
    <mergeCell ref="A17:A19"/>
    <mergeCell ref="A20:A22"/>
    <mergeCell ref="A23:A25"/>
    <mergeCell ref="A26:A28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5" zoomScaleNormal="75" zoomScalePageLayoutView="0" workbookViewId="0" topLeftCell="A1">
      <pane xSplit="3" ySplit="4" topLeftCell="D19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54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77</v>
      </c>
      <c r="B3" s="32" t="s">
        <v>75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1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/>
      <c r="E5" s="64"/>
      <c r="F5" s="64"/>
      <c r="G5" s="64"/>
      <c r="H5" s="64"/>
      <c r="I5" s="65"/>
      <c r="J5" s="66">
        <f>SUM(D5:I5)</f>
        <v>0</v>
      </c>
      <c r="K5" s="65"/>
      <c r="L5" s="64"/>
      <c r="M5" s="64"/>
      <c r="N5" s="64"/>
      <c r="O5" s="64"/>
      <c r="P5" s="65"/>
      <c r="Q5" s="66">
        <f>SUM(K5:P5)</f>
        <v>0</v>
      </c>
      <c r="R5" s="67">
        <f>Q5+J5</f>
        <v>0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/>
      <c r="E6" s="64"/>
      <c r="F6" s="64"/>
      <c r="G6" s="64"/>
      <c r="H6" s="68"/>
      <c r="I6" s="69"/>
      <c r="J6" s="70">
        <f>SUM(D6:I6)</f>
        <v>0</v>
      </c>
      <c r="K6" s="71"/>
      <c r="L6" s="72"/>
      <c r="M6" s="72"/>
      <c r="N6" s="72"/>
      <c r="O6" s="72"/>
      <c r="P6" s="71"/>
      <c r="Q6" s="66">
        <f>SUM(K6:P6)</f>
        <v>0</v>
      </c>
      <c r="R6" s="73">
        <f>Q6+J6</f>
        <v>0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M7">IF(D5=0,,D6/D5*1000)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4">
        <f t="shared" si="0"/>
        <v>0</v>
      </c>
      <c r="I7" s="85">
        <f t="shared" si="0"/>
        <v>0</v>
      </c>
      <c r="J7" s="86">
        <f t="shared" si="0"/>
        <v>0</v>
      </c>
      <c r="K7" s="87"/>
      <c r="L7" s="83">
        <f t="shared" si="0"/>
        <v>0</v>
      </c>
      <c r="M7" s="83">
        <f t="shared" si="0"/>
        <v>0</v>
      </c>
      <c r="N7" s="83">
        <f>IF(N5=0,,N6/N5*1000)</f>
        <v>0</v>
      </c>
      <c r="O7" s="83">
        <f>IF(O5=0,,O6/O5*1000)</f>
        <v>0</v>
      </c>
      <c r="P7" s="87">
        <f>IF(P5=0,,P6/P5*1000)</f>
        <v>0</v>
      </c>
      <c r="Q7" s="88">
        <f>IF(Q5=0,,Q6/Q5*1000)</f>
        <v>0</v>
      </c>
      <c r="R7" s="89">
        <f>IF(R5=0,,(R6/R5)*1000)</f>
        <v>0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74"/>
      <c r="E8" s="64"/>
      <c r="F8" s="64"/>
      <c r="G8" s="64"/>
      <c r="H8" s="64"/>
      <c r="I8" s="65"/>
      <c r="J8" s="66">
        <f>SUM(D8:I8)</f>
        <v>0</v>
      </c>
      <c r="K8" s="65"/>
      <c r="L8" s="64"/>
      <c r="M8" s="64"/>
      <c r="N8" s="64"/>
      <c r="O8" s="64"/>
      <c r="P8" s="65"/>
      <c r="Q8" s="66">
        <f>SUM(K8:P8)</f>
        <v>0</v>
      </c>
      <c r="R8" s="67">
        <f>Q8+J8</f>
        <v>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74"/>
      <c r="E9" s="64"/>
      <c r="F9" s="64"/>
      <c r="G9" s="64"/>
      <c r="H9" s="64"/>
      <c r="I9" s="65"/>
      <c r="J9" s="66">
        <f>SUM(D9:I9)</f>
        <v>0</v>
      </c>
      <c r="K9" s="71"/>
      <c r="L9" s="72"/>
      <c r="M9" s="72"/>
      <c r="N9" s="72"/>
      <c r="O9" s="72"/>
      <c r="P9" s="71"/>
      <c r="Q9" s="66">
        <f>SUM(K9:P9)</f>
        <v>0</v>
      </c>
      <c r="R9" s="67">
        <f>Q9+J9</f>
        <v>0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1" ref="D10:Q10">IF(D8=0,,D9/D8*1000)</f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7">
        <f t="shared" si="1"/>
        <v>0</v>
      </c>
      <c r="J10" s="88">
        <f t="shared" si="1"/>
        <v>0</v>
      </c>
      <c r="K10" s="87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7">
        <f t="shared" si="1"/>
        <v>0</v>
      </c>
      <c r="Q10" s="88">
        <f t="shared" si="1"/>
        <v>0</v>
      </c>
      <c r="R10" s="90">
        <f>IF(R8=0,,(R9/R8)*1000)</f>
        <v>0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/>
      <c r="E11" s="64"/>
      <c r="F11" s="64"/>
      <c r="G11" s="64"/>
      <c r="H11" s="64"/>
      <c r="I11" s="65"/>
      <c r="J11" s="66">
        <f>SUM(D11:I11)</f>
        <v>0</v>
      </c>
      <c r="K11" s="65"/>
      <c r="L11" s="64"/>
      <c r="M11" s="64"/>
      <c r="N11" s="64"/>
      <c r="O11" s="64"/>
      <c r="P11" s="65"/>
      <c r="Q11" s="66">
        <f>SUM(K11:P11)</f>
        <v>0</v>
      </c>
      <c r="R11" s="67">
        <f>Q11+J11</f>
        <v>0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/>
      <c r="E12" s="72"/>
      <c r="F12" s="72"/>
      <c r="G12" s="72"/>
      <c r="H12" s="72"/>
      <c r="I12" s="65"/>
      <c r="J12" s="66">
        <f>SUM(D12:I12)</f>
        <v>0</v>
      </c>
      <c r="K12" s="71"/>
      <c r="L12" s="72"/>
      <c r="M12" s="72"/>
      <c r="N12" s="72"/>
      <c r="O12" s="72"/>
      <c r="P12" s="71"/>
      <c r="Q12" s="66">
        <f>SUM(K12:P12)</f>
        <v>0</v>
      </c>
      <c r="R12" s="67">
        <f>Q12+J12</f>
        <v>0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2" ref="D13:Q13">IF(D11=0,,D12/D11*1000)</f>
        <v>0</v>
      </c>
      <c r="E13" s="83">
        <f t="shared" si="2"/>
        <v>0</v>
      </c>
      <c r="F13" s="83">
        <f t="shared" si="2"/>
        <v>0</v>
      </c>
      <c r="G13" s="83">
        <f t="shared" si="2"/>
        <v>0</v>
      </c>
      <c r="H13" s="83">
        <f t="shared" si="2"/>
        <v>0</v>
      </c>
      <c r="I13" s="87">
        <f t="shared" si="2"/>
        <v>0</v>
      </c>
      <c r="J13" s="88">
        <f t="shared" si="2"/>
        <v>0</v>
      </c>
      <c r="K13" s="87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7">
        <f t="shared" si="2"/>
        <v>0</v>
      </c>
      <c r="Q13" s="88">
        <f t="shared" si="2"/>
        <v>0</v>
      </c>
      <c r="R13" s="90">
        <f>IF(R11=0,,(R12/R11)*1000)</f>
        <v>0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75">
        <f>SUM(K14:P14)</f>
        <v>0</v>
      </c>
      <c r="R14" s="76">
        <f>Q14+J14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/>
      <c r="E15" s="72"/>
      <c r="F15" s="64"/>
      <c r="G15" s="72"/>
      <c r="H15" s="77"/>
      <c r="I15" s="78"/>
      <c r="J15" s="66">
        <f>SUM(D15:I15)</f>
        <v>0</v>
      </c>
      <c r="K15" s="78"/>
      <c r="L15" s="77"/>
      <c r="M15" s="77"/>
      <c r="N15" s="77"/>
      <c r="O15" s="77"/>
      <c r="P15" s="71"/>
      <c r="Q15" s="75">
        <f>SUM(K15:P15)</f>
        <v>0</v>
      </c>
      <c r="R15" s="76">
        <f>Q15+J15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3" ref="D16:Q16">IF(D14=0,,D15/D14*1000)</f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7">
        <f t="shared" si="3"/>
        <v>0</v>
      </c>
      <c r="J16" s="88">
        <f t="shared" si="3"/>
        <v>0</v>
      </c>
      <c r="K16" s="87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3"/>
        <v>0</v>
      </c>
      <c r="P16" s="87">
        <f t="shared" si="3"/>
        <v>0</v>
      </c>
      <c r="Q16" s="88">
        <f t="shared" si="3"/>
        <v>0</v>
      </c>
      <c r="R16" s="90">
        <f>IF(R14=0,,(R15/R14)*1000)</f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/>
      <c r="E17" s="64"/>
      <c r="F17" s="64"/>
      <c r="G17" s="64"/>
      <c r="H17" s="64"/>
      <c r="I17" s="65"/>
      <c r="J17" s="66">
        <f>SUM(D17:I17)</f>
        <v>0</v>
      </c>
      <c r="K17" s="65"/>
      <c r="L17" s="64"/>
      <c r="M17" s="64"/>
      <c r="N17" s="64"/>
      <c r="O17" s="64"/>
      <c r="P17" s="65"/>
      <c r="Q17" s="66">
        <f>SUM(K17:P17)</f>
        <v>0</v>
      </c>
      <c r="R17" s="67">
        <f>Q17+J17</f>
        <v>0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/>
      <c r="E18" s="64"/>
      <c r="F18" s="64"/>
      <c r="G18" s="64"/>
      <c r="H18" s="64"/>
      <c r="I18" s="65"/>
      <c r="J18" s="70">
        <f>SUM(D18:I18)</f>
        <v>0</v>
      </c>
      <c r="K18" s="71"/>
      <c r="L18" s="72"/>
      <c r="M18" s="72"/>
      <c r="N18" s="72"/>
      <c r="O18" s="72"/>
      <c r="P18" s="71"/>
      <c r="Q18" s="66">
        <f>SUM(K18:P18)</f>
        <v>0</v>
      </c>
      <c r="R18" s="73">
        <f>Q18+J18</f>
        <v>0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4" ref="D19:Q19">IF(D17=0,,D18/D17*1000)</f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5">
        <f t="shared" si="4"/>
        <v>0</v>
      </c>
      <c r="J19" s="86">
        <f t="shared" si="4"/>
        <v>0</v>
      </c>
      <c r="K19" s="87">
        <f t="shared" si="4"/>
        <v>0</v>
      </c>
      <c r="L19" s="83">
        <f t="shared" si="4"/>
        <v>0</v>
      </c>
      <c r="M19" s="83">
        <f t="shared" si="4"/>
        <v>0</v>
      </c>
      <c r="N19" s="83">
        <f t="shared" si="4"/>
        <v>0</v>
      </c>
      <c r="O19" s="83">
        <f t="shared" si="4"/>
        <v>0</v>
      </c>
      <c r="P19" s="87">
        <f t="shared" si="4"/>
        <v>0</v>
      </c>
      <c r="Q19" s="88">
        <f t="shared" si="4"/>
        <v>0</v>
      </c>
      <c r="R19" s="89">
        <f>IF(R17=0,,(R18/R17)*1000)</f>
        <v>0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/>
      <c r="E20" s="64"/>
      <c r="F20" s="64"/>
      <c r="G20" s="64"/>
      <c r="H20" s="64"/>
      <c r="I20" s="65"/>
      <c r="J20" s="66">
        <f>SUM(D20:I20)</f>
        <v>0</v>
      </c>
      <c r="K20" s="65"/>
      <c r="L20" s="64"/>
      <c r="M20" s="64"/>
      <c r="N20" s="64"/>
      <c r="O20" s="64"/>
      <c r="P20" s="65"/>
      <c r="Q20" s="66">
        <f>SUM(K20:P20)</f>
        <v>0</v>
      </c>
      <c r="R20" s="67">
        <f>Q20+J20</f>
        <v>0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/>
      <c r="E21" s="64"/>
      <c r="F21" s="64"/>
      <c r="G21" s="64"/>
      <c r="H21" s="64"/>
      <c r="I21" s="65"/>
      <c r="J21" s="66">
        <f>SUM(D21:I21)</f>
        <v>0</v>
      </c>
      <c r="K21" s="71"/>
      <c r="L21" s="72"/>
      <c r="M21" s="72"/>
      <c r="N21" s="72"/>
      <c r="O21" s="72"/>
      <c r="P21" s="71"/>
      <c r="Q21" s="70">
        <f>SUM(K21:P21)</f>
        <v>0</v>
      </c>
      <c r="R21" s="73">
        <f>Q21+J21</f>
        <v>0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5" ref="D22:Q22">IF(D20=0,,D21/D20*1000)</f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7">
        <f t="shared" si="5"/>
        <v>0</v>
      </c>
      <c r="J22" s="88">
        <f t="shared" si="5"/>
        <v>0</v>
      </c>
      <c r="K22" s="85"/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7">
        <f t="shared" si="5"/>
        <v>0</v>
      </c>
      <c r="Q22" s="86">
        <f t="shared" si="5"/>
        <v>0</v>
      </c>
      <c r="R22" s="89">
        <f>IF(R20=0,,(R21/R20)*1000)</f>
        <v>0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/>
      <c r="E23" s="64"/>
      <c r="F23" s="64"/>
      <c r="G23" s="64"/>
      <c r="H23" s="64"/>
      <c r="I23" s="65"/>
      <c r="J23" s="66">
        <f>SUM(D23:I23)</f>
        <v>0</v>
      </c>
      <c r="K23" s="65"/>
      <c r="L23" s="64"/>
      <c r="M23" s="64"/>
      <c r="N23" s="64"/>
      <c r="O23" s="64"/>
      <c r="P23" s="65"/>
      <c r="Q23" s="66">
        <f>SUM(K23:P23)</f>
        <v>0</v>
      </c>
      <c r="R23" s="67">
        <f>Q23+J23</f>
        <v>0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/>
      <c r="E24" s="64"/>
      <c r="F24" s="64"/>
      <c r="G24" s="64"/>
      <c r="H24" s="64"/>
      <c r="I24" s="65"/>
      <c r="J24" s="66">
        <f>SUM(D24:I24)</f>
        <v>0</v>
      </c>
      <c r="K24" s="71"/>
      <c r="L24" s="72"/>
      <c r="M24" s="72"/>
      <c r="N24" s="72"/>
      <c r="O24" s="72"/>
      <c r="P24" s="71"/>
      <c r="Q24" s="66">
        <f>SUM(K24:P24)</f>
        <v>0</v>
      </c>
      <c r="R24" s="67">
        <f>Q24+J24</f>
        <v>0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6" ref="D25:Q25">IF(D23=0,,D24/D23*1000)</f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3">
        <f t="shared" si="6"/>
        <v>0</v>
      </c>
      <c r="I25" s="87">
        <f t="shared" si="6"/>
        <v>0</v>
      </c>
      <c r="J25" s="88">
        <f t="shared" si="6"/>
        <v>0</v>
      </c>
      <c r="K25" s="87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7">
        <f t="shared" si="6"/>
        <v>0</v>
      </c>
      <c r="Q25" s="88">
        <f t="shared" si="6"/>
        <v>0</v>
      </c>
      <c r="R25" s="90">
        <f>IF(R23=0,,(R24/R23)*1000)</f>
        <v>0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7" ref="D28:Q28">IF(D26=0,,D27/D26*1000)</f>
        <v>0</v>
      </c>
      <c r="E28" s="83">
        <f t="shared" si="7"/>
        <v>0</v>
      </c>
      <c r="F28" s="83">
        <f t="shared" si="7"/>
        <v>0</v>
      </c>
      <c r="G28" s="83">
        <f t="shared" si="7"/>
        <v>0</v>
      </c>
      <c r="H28" s="83">
        <f t="shared" si="7"/>
        <v>0</v>
      </c>
      <c r="I28" s="87">
        <f t="shared" si="7"/>
        <v>0</v>
      </c>
      <c r="J28" s="88">
        <f t="shared" si="7"/>
        <v>0</v>
      </c>
      <c r="K28" s="87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7">
        <f t="shared" si="7"/>
        <v>0</v>
      </c>
      <c r="Q28" s="88">
        <f t="shared" si="7"/>
        <v>0</v>
      </c>
      <c r="R28" s="90">
        <f>IF(R26=0,,(R27/R26)*1000)</f>
        <v>0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/>
      <c r="E30" s="64"/>
      <c r="F30" s="72"/>
      <c r="G30" s="64"/>
      <c r="H30" s="72"/>
      <c r="I30" s="71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8" ref="D31:Q31">IF(D29=0,,D30/D29*1000)</f>
        <v>0</v>
      </c>
      <c r="E31" s="83">
        <f t="shared" si="8"/>
        <v>0</v>
      </c>
      <c r="F31" s="83">
        <f t="shared" si="8"/>
        <v>0</v>
      </c>
      <c r="G31" s="83">
        <f t="shared" si="8"/>
        <v>0</v>
      </c>
      <c r="H31" s="83">
        <f t="shared" si="8"/>
        <v>0</v>
      </c>
      <c r="I31" s="87">
        <f t="shared" si="8"/>
        <v>0</v>
      </c>
      <c r="J31" s="88">
        <f t="shared" si="8"/>
        <v>0</v>
      </c>
      <c r="K31" s="87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7">
        <f t="shared" si="8"/>
        <v>0</v>
      </c>
      <c r="Q31" s="88">
        <f t="shared" si="8"/>
        <v>0</v>
      </c>
      <c r="R31" s="90">
        <f>IF(R29=0,,(R30/R29)*1000)</f>
        <v>0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/>
      <c r="E33" s="72"/>
      <c r="F33" s="72"/>
      <c r="G33" s="77"/>
      <c r="H33" s="77"/>
      <c r="I33" s="71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9" ref="D34:Q34">IF(D32=0,,D33/D32*1000)</f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7">
        <f t="shared" si="9"/>
        <v>0</v>
      </c>
      <c r="J34" s="88">
        <f t="shared" si="9"/>
        <v>0</v>
      </c>
      <c r="K34" s="87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7">
        <f t="shared" si="9"/>
        <v>0</v>
      </c>
      <c r="Q34" s="88">
        <f t="shared" si="9"/>
        <v>0</v>
      </c>
      <c r="R34" s="90">
        <f>IF(R32=0,,(R33/R32)*1000)</f>
        <v>0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/>
      <c r="E36" s="64"/>
      <c r="F36" s="72"/>
      <c r="G36" s="64"/>
      <c r="H36" s="72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0" ref="D37:Q37">IF(D35=0,,D36/D35*1000)</f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  <c r="H37" s="83">
        <f t="shared" si="10"/>
        <v>0</v>
      </c>
      <c r="I37" s="87">
        <f t="shared" si="10"/>
        <v>0</v>
      </c>
      <c r="J37" s="88">
        <f t="shared" si="10"/>
        <v>0</v>
      </c>
      <c r="K37" s="87">
        <f t="shared" si="10"/>
        <v>0</v>
      </c>
      <c r="L37" s="83">
        <f t="shared" si="10"/>
        <v>0</v>
      </c>
      <c r="M37" s="83">
        <f t="shared" si="10"/>
        <v>0</v>
      </c>
      <c r="N37" s="83">
        <f t="shared" si="10"/>
        <v>0</v>
      </c>
      <c r="O37" s="83">
        <f t="shared" si="10"/>
        <v>0</v>
      </c>
      <c r="P37" s="87">
        <f t="shared" si="10"/>
        <v>0</v>
      </c>
      <c r="Q37" s="88">
        <f t="shared" si="10"/>
        <v>0</v>
      </c>
      <c r="R37" s="90">
        <f>IF(R35=0,,(R36/R35)*1000)</f>
        <v>0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/>
      <c r="E38" s="79"/>
      <c r="F38" s="64"/>
      <c r="G38" s="64"/>
      <c r="H38" s="68"/>
      <c r="I38" s="65"/>
      <c r="J38" s="66">
        <f>SUM(D38:I38)</f>
        <v>0</v>
      </c>
      <c r="K38" s="65"/>
      <c r="L38" s="64"/>
      <c r="M38" s="64"/>
      <c r="N38" s="64"/>
      <c r="O38" s="64"/>
      <c r="P38" s="65"/>
      <c r="Q38" s="66">
        <f>SUM(K38:P38)</f>
        <v>0</v>
      </c>
      <c r="R38" s="67">
        <f>Q38+J38</f>
        <v>0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/>
      <c r="E39" s="72"/>
      <c r="F39" s="72"/>
      <c r="G39" s="72"/>
      <c r="H39" s="80"/>
      <c r="I39" s="71"/>
      <c r="J39" s="66">
        <f>SUM(D39:I39)</f>
        <v>0</v>
      </c>
      <c r="K39" s="71"/>
      <c r="L39" s="72"/>
      <c r="M39" s="72"/>
      <c r="N39" s="72"/>
      <c r="O39" s="72"/>
      <c r="P39" s="71"/>
      <c r="Q39" s="66">
        <f>SUM(K39:P39)</f>
        <v>0</v>
      </c>
      <c r="R39" s="67">
        <f>Q39+J39</f>
        <v>0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11" ref="D40:Q40">IF(D38=0,,D39/D38*1000)</f>
        <v>0</v>
      </c>
      <c r="E40" s="83">
        <f t="shared" si="11"/>
        <v>0</v>
      </c>
      <c r="F40" s="83">
        <f t="shared" si="11"/>
        <v>0</v>
      </c>
      <c r="G40" s="83">
        <f t="shared" si="11"/>
        <v>0</v>
      </c>
      <c r="H40" s="84">
        <f t="shared" si="11"/>
        <v>0</v>
      </c>
      <c r="I40" s="87">
        <f t="shared" si="11"/>
        <v>0</v>
      </c>
      <c r="J40" s="88">
        <f t="shared" si="11"/>
        <v>0</v>
      </c>
      <c r="K40" s="87">
        <f t="shared" si="11"/>
        <v>0</v>
      </c>
      <c r="L40" s="83">
        <f t="shared" si="11"/>
        <v>0</v>
      </c>
      <c r="M40" s="83">
        <f t="shared" si="11"/>
        <v>0</v>
      </c>
      <c r="N40" s="83">
        <f t="shared" si="11"/>
        <v>0</v>
      </c>
      <c r="O40" s="83">
        <f t="shared" si="11"/>
        <v>0</v>
      </c>
      <c r="P40" s="87">
        <f t="shared" si="11"/>
        <v>0</v>
      </c>
      <c r="Q40" s="88">
        <f t="shared" si="11"/>
        <v>0</v>
      </c>
      <c r="R40" s="90">
        <f>IF(R38=0,,(R39/R38)*1000)</f>
        <v>0</v>
      </c>
      <c r="S40" s="41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74">
        <f aca="true" t="shared" si="12" ref="D41:M41">D5+D8+D11+D14+D17+D20+D23+D26+D29+D32+D35+D38</f>
        <v>0</v>
      </c>
      <c r="E41" s="72">
        <f t="shared" si="12"/>
        <v>0</v>
      </c>
      <c r="F41" s="72">
        <f t="shared" si="12"/>
        <v>0</v>
      </c>
      <c r="G41" s="72">
        <f t="shared" si="12"/>
        <v>0</v>
      </c>
      <c r="H41" s="72">
        <f t="shared" si="12"/>
        <v>0</v>
      </c>
      <c r="I41" s="71">
        <f t="shared" si="12"/>
        <v>0</v>
      </c>
      <c r="J41" s="66">
        <f t="shared" si="12"/>
        <v>0</v>
      </c>
      <c r="K41" s="71">
        <f t="shared" si="12"/>
        <v>0</v>
      </c>
      <c r="L41" s="72">
        <f t="shared" si="12"/>
        <v>0</v>
      </c>
      <c r="M41" s="72">
        <f t="shared" si="12"/>
        <v>0</v>
      </c>
      <c r="N41" s="72">
        <f>N5+N8+N11+N14+N17+N20+N23+N26+N29+N32+N35+N38</f>
        <v>0</v>
      </c>
      <c r="O41" s="72">
        <f aca="true" t="shared" si="13" ref="N41:P42">O5+O8+O11+O14+O17+O20+O23+O26+O29+O32+O35+O38</f>
        <v>0</v>
      </c>
      <c r="P41" s="71">
        <f t="shared" si="13"/>
        <v>0</v>
      </c>
      <c r="Q41" s="66">
        <f>SUM(K41:P41)</f>
        <v>0</v>
      </c>
      <c r="R41" s="67">
        <f>Q41+J41</f>
        <v>0</v>
      </c>
      <c r="S41" s="39"/>
    </row>
    <row r="42" spans="1:19" s="36" customFormat="1" ht="18" customHeight="1">
      <c r="A42" s="135"/>
      <c r="B42" s="37" t="s">
        <v>28</v>
      </c>
      <c r="C42" s="38" t="s">
        <v>5</v>
      </c>
      <c r="D42" s="74">
        <f aca="true" t="shared" si="14" ref="D42:M42">D6+D9+D12+D15+D18+D21+D24+D27+D30+D33+D36+D39</f>
        <v>0</v>
      </c>
      <c r="E42" s="72">
        <f t="shared" si="14"/>
        <v>0</v>
      </c>
      <c r="F42" s="72">
        <f t="shared" si="14"/>
        <v>0</v>
      </c>
      <c r="G42" s="72">
        <f t="shared" si="14"/>
        <v>0</v>
      </c>
      <c r="H42" s="80">
        <f t="shared" si="14"/>
        <v>0</v>
      </c>
      <c r="I42" s="81">
        <f t="shared" si="14"/>
        <v>0</v>
      </c>
      <c r="J42" s="70">
        <f t="shared" si="14"/>
        <v>0</v>
      </c>
      <c r="K42" s="81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3"/>
        <v>0</v>
      </c>
      <c r="O42" s="72">
        <f t="shared" si="13"/>
        <v>0</v>
      </c>
      <c r="P42" s="71">
        <f t="shared" si="13"/>
        <v>0</v>
      </c>
      <c r="Q42" s="70">
        <f>SUM(K42:P42)</f>
        <v>0</v>
      </c>
      <c r="R42" s="73">
        <f>Q42+J42</f>
        <v>0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15" ref="D43:Q43">IF(D41=0,,D42/D41*1000)</f>
        <v>0</v>
      </c>
      <c r="E43" s="83">
        <f t="shared" si="15"/>
        <v>0</v>
      </c>
      <c r="F43" s="83">
        <f t="shared" si="15"/>
        <v>0</v>
      </c>
      <c r="G43" s="83">
        <f t="shared" si="15"/>
        <v>0</v>
      </c>
      <c r="H43" s="84">
        <f t="shared" si="15"/>
        <v>0</v>
      </c>
      <c r="I43" s="85">
        <f t="shared" si="15"/>
        <v>0</v>
      </c>
      <c r="J43" s="86">
        <f t="shared" si="15"/>
        <v>0</v>
      </c>
      <c r="K43" s="85">
        <f t="shared" si="15"/>
        <v>0</v>
      </c>
      <c r="L43" s="83">
        <f t="shared" si="15"/>
        <v>0</v>
      </c>
      <c r="M43" s="83">
        <f t="shared" si="15"/>
        <v>0</v>
      </c>
      <c r="N43" s="83">
        <f t="shared" si="15"/>
        <v>0</v>
      </c>
      <c r="O43" s="83">
        <f t="shared" si="15"/>
        <v>0</v>
      </c>
      <c r="P43" s="87">
        <f t="shared" si="15"/>
        <v>0</v>
      </c>
      <c r="Q43" s="86">
        <f t="shared" si="15"/>
        <v>0</v>
      </c>
      <c r="R43" s="89">
        <f>IF(R41=0,,(R42/R41)*1000)</f>
        <v>0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spans="1:4" ht="16.5" customHeight="1">
      <c r="A45" s="59" t="s">
        <v>80</v>
      </c>
      <c r="D45" s="59"/>
    </row>
  </sheetData>
  <sheetProtection/>
  <mergeCells count="15">
    <mergeCell ref="A14:A16"/>
    <mergeCell ref="A17:A19"/>
    <mergeCell ref="A20:A22"/>
    <mergeCell ref="A23:A25"/>
    <mergeCell ref="D2:P2"/>
    <mergeCell ref="A5:A7"/>
    <mergeCell ref="A8:A10"/>
    <mergeCell ref="A11:A13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zoomScalePageLayoutView="0" workbookViewId="0" topLeftCell="A1">
      <pane xSplit="3" ySplit="4" topLeftCell="D17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9" width="11.7109375" style="0" customWidth="1"/>
  </cols>
  <sheetData>
    <row r="2" spans="1:16" ht="27" customHeight="1">
      <c r="A2" s="15" t="s">
        <v>72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f>'P一般'!D5+'P原料'!D5</f>
        <v>244783</v>
      </c>
      <c r="E5" s="64">
        <f>'P一般'!E5+'P原料'!E5</f>
        <v>406170</v>
      </c>
      <c r="F5" s="64">
        <f>'P一般'!F5+'P原料'!F5</f>
        <v>321678</v>
      </c>
      <c r="G5" s="64">
        <f>'P一般'!G5+'P原料'!G5</f>
        <v>223970</v>
      </c>
      <c r="H5" s="64">
        <f>'P一般'!H5+'P原料'!H5</f>
        <v>291815</v>
      </c>
      <c r="I5" s="65">
        <f>'P一般'!I5+'P原料'!I5</f>
        <v>232492</v>
      </c>
      <c r="J5" s="66">
        <f>'P一般'!J5</f>
        <v>1720908</v>
      </c>
      <c r="K5" s="65">
        <f>'P一般'!K5+'P原料'!K5</f>
        <v>185861</v>
      </c>
      <c r="L5" s="64">
        <f>'P一般'!L5+'P原料'!L5</f>
        <v>340351</v>
      </c>
      <c r="M5" s="64">
        <f>'P一般'!M5+'P原料'!M5</f>
        <v>427549</v>
      </c>
      <c r="N5" s="64">
        <f>'P一般'!N5+'P原料'!N5</f>
        <v>393188</v>
      </c>
      <c r="O5" s="64">
        <f>'P一般'!O5+'P原料'!O5</f>
        <v>330168</v>
      </c>
      <c r="P5" s="65">
        <f>'P一般'!P5+'P原料'!P5</f>
        <v>370286</v>
      </c>
      <c r="Q5" s="66">
        <f>'P一般'!Q5</f>
        <v>2047403</v>
      </c>
      <c r="R5" s="67">
        <f>'P一般'!R5</f>
        <v>3768311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f>'P一般'!D6+'P原料'!D6</f>
        <v>15974908</v>
      </c>
      <c r="E6" s="64">
        <f>'P一般'!E6+'P原料'!E6</f>
        <v>27943226</v>
      </c>
      <c r="F6" s="64">
        <f>'P一般'!F6+'P原料'!F6</f>
        <v>23962816</v>
      </c>
      <c r="G6" s="64">
        <f>'P一般'!G6+'P原料'!G6</f>
        <v>16927718</v>
      </c>
      <c r="H6" s="64">
        <f>'P一般'!H6+'P原料'!H6</f>
        <v>21261181</v>
      </c>
      <c r="I6" s="65">
        <f>'P一般'!I6+'P原料'!I6</f>
        <v>16399528</v>
      </c>
      <c r="J6" s="66">
        <f>'P一般'!J6</f>
        <v>122469377</v>
      </c>
      <c r="K6" s="71">
        <f>'P一般'!K6+'P原料'!K6</f>
        <v>13840287</v>
      </c>
      <c r="L6" s="72">
        <f>'P一般'!L6+'P原料'!L6</f>
        <v>27295976</v>
      </c>
      <c r="M6" s="72">
        <f>'P一般'!M6+'P原料'!M6</f>
        <v>37542797</v>
      </c>
      <c r="N6" s="72">
        <f>'P一般'!N6+'P原料'!N6</f>
        <v>38780902</v>
      </c>
      <c r="O6" s="72">
        <f>'P一般'!O6+'P原料'!O6</f>
        <v>31527625</v>
      </c>
      <c r="P6" s="81">
        <f>'P一般'!P6+'P原料'!P6</f>
        <v>31916576</v>
      </c>
      <c r="Q6" s="70">
        <f>'P一般'!Q6</f>
        <v>180904163</v>
      </c>
      <c r="R6" s="73">
        <f>'P一般'!R6</f>
        <v>303373540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I7">IF(D5=0,,D6/D5*1000)</f>
        <v>65261.509173431165</v>
      </c>
      <c r="E7" s="83">
        <f t="shared" si="0"/>
        <v>68796.87323042075</v>
      </c>
      <c r="F7" s="83">
        <f t="shared" si="0"/>
        <v>74493.17640621989</v>
      </c>
      <c r="G7" s="83">
        <f t="shared" si="0"/>
        <v>75580.2920033933</v>
      </c>
      <c r="H7" s="83">
        <f t="shared" si="0"/>
        <v>72858.4240015078</v>
      </c>
      <c r="I7" s="87">
        <f t="shared" si="0"/>
        <v>70538.03141613475</v>
      </c>
      <c r="J7" s="88">
        <f>(J6/J5)*1000</f>
        <v>71165.55736855195</v>
      </c>
      <c r="K7" s="87">
        <f aca="true" t="shared" si="1" ref="K7:P7">IF(K5=0,,K6/K5*1000)</f>
        <v>74465.79433017147</v>
      </c>
      <c r="L7" s="83">
        <f t="shared" si="1"/>
        <v>80199.48817544241</v>
      </c>
      <c r="M7" s="83">
        <f t="shared" si="1"/>
        <v>87809.34349045373</v>
      </c>
      <c r="N7" s="83">
        <f t="shared" si="1"/>
        <v>98631.95723165509</v>
      </c>
      <c r="O7" s="83">
        <f t="shared" si="1"/>
        <v>95489.64466574593</v>
      </c>
      <c r="P7" s="85">
        <f t="shared" si="1"/>
        <v>86194.39028210627</v>
      </c>
      <c r="Q7" s="86">
        <f>IF(Q5=0,,Q6/Q5*1000)</f>
        <v>88357.8675033689</v>
      </c>
      <c r="R7" s="89">
        <f>IF(R5=0,,R6/R5*1000)</f>
        <v>80506.50278068875</v>
      </c>
      <c r="S7" s="46">
        <f>IF(S5=0,"",(S6/S5)*1000)</f>
      </c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f>'P一般'!D8+'P原料'!D8</f>
        <v>88631</v>
      </c>
      <c r="E8" s="64">
        <f>'P一般'!E8+'P原料'!E8</f>
        <v>91364</v>
      </c>
      <c r="F8" s="64">
        <f>'P一般'!F8+'P原料'!F8</f>
        <v>87062</v>
      </c>
      <c r="G8" s="64">
        <f>'P一般'!G8+'P原料'!G8</f>
        <v>98526</v>
      </c>
      <c r="H8" s="64">
        <f>'P一般'!H8+'P原料'!H8</f>
        <v>43079</v>
      </c>
      <c r="I8" s="65">
        <f>'P一般'!I8+'P原料'!I8</f>
        <v>79892</v>
      </c>
      <c r="J8" s="66">
        <f>'P一般'!J8</f>
        <v>488554</v>
      </c>
      <c r="K8" s="65">
        <f>'P一般'!K8+'P原料'!K8</f>
        <v>85486</v>
      </c>
      <c r="L8" s="64">
        <f>'P一般'!L8+'P原料'!L8</f>
        <v>87860</v>
      </c>
      <c r="M8" s="64">
        <f>'P一般'!M8+'P原料'!M8</f>
        <v>67363</v>
      </c>
      <c r="N8" s="64">
        <f>'P一般'!N8+'P原料'!N8</f>
        <v>156322</v>
      </c>
      <c r="O8" s="64">
        <f>'P一般'!O8+'P原料'!O8</f>
        <v>99687</v>
      </c>
      <c r="P8" s="65">
        <f>'P一般'!P8+'P原料'!P8</f>
        <v>91104</v>
      </c>
      <c r="Q8" s="66">
        <f>'P一般'!Q8</f>
        <v>587822</v>
      </c>
      <c r="R8" s="67">
        <f>'P一般'!R8</f>
        <v>1076376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f>'P一般'!D9+'P原料'!D9</f>
        <v>5912371</v>
      </c>
      <c r="E9" s="64">
        <f>'P一般'!E9+'P原料'!E9</f>
        <v>6283275</v>
      </c>
      <c r="F9" s="64">
        <f>'P一般'!F9+'P原料'!F9</f>
        <v>6408169</v>
      </c>
      <c r="G9" s="64">
        <f>'P一般'!G9+'P原料'!G9</f>
        <v>7361811</v>
      </c>
      <c r="H9" s="64">
        <f>'P一般'!H9+'P原料'!H9</f>
        <v>3207697</v>
      </c>
      <c r="I9" s="65">
        <f>'P一般'!I9+'P原料'!I9</f>
        <v>5714082</v>
      </c>
      <c r="J9" s="66">
        <f>'P一般'!J9</f>
        <v>34887405</v>
      </c>
      <c r="K9" s="71">
        <f>'P一般'!K9+'P原料'!K9</f>
        <v>5899103</v>
      </c>
      <c r="L9" s="72">
        <f>'P一般'!L9+'P原料'!L9</f>
        <v>6914859</v>
      </c>
      <c r="M9" s="72">
        <f>'P一般'!M9+'P原料'!M9</f>
        <v>6037986</v>
      </c>
      <c r="N9" s="72">
        <f>'P一般'!N9+'P原料'!N9</f>
        <v>15213080</v>
      </c>
      <c r="O9" s="72">
        <f>'P一般'!O9+'P原料'!O9</f>
        <v>9292134</v>
      </c>
      <c r="P9" s="71">
        <f>'P一般'!P9+'P原料'!P9</f>
        <v>7944616</v>
      </c>
      <c r="Q9" s="66">
        <f>'P一般'!Q9</f>
        <v>51301778</v>
      </c>
      <c r="R9" s="67">
        <f>'P一般'!R9</f>
        <v>86189183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2" ref="D10:J10">IF(D8=0,,D9/D8*1000)</f>
        <v>66707.70949216414</v>
      </c>
      <c r="E10" s="83">
        <f t="shared" si="2"/>
        <v>68771.89046013747</v>
      </c>
      <c r="F10" s="83">
        <f t="shared" si="2"/>
        <v>73604.66104615103</v>
      </c>
      <c r="G10" s="83">
        <f t="shared" si="2"/>
        <v>74719.47506242007</v>
      </c>
      <c r="H10" s="83">
        <f t="shared" si="2"/>
        <v>74460.80456835116</v>
      </c>
      <c r="I10" s="87">
        <f t="shared" si="2"/>
        <v>71522.58048365293</v>
      </c>
      <c r="J10" s="88">
        <f t="shared" si="2"/>
        <v>71409.5166552725</v>
      </c>
      <c r="K10" s="87">
        <f aca="true" t="shared" si="3" ref="K10:R10">IF(K8=0,,K9/K8*1000)</f>
        <v>69006.6560606415</v>
      </c>
      <c r="L10" s="83">
        <f t="shared" si="3"/>
        <v>78703.15274300023</v>
      </c>
      <c r="M10" s="83">
        <f t="shared" si="3"/>
        <v>89633.5673886258</v>
      </c>
      <c r="N10" s="83">
        <f t="shared" si="3"/>
        <v>97318.86746587174</v>
      </c>
      <c r="O10" s="83">
        <f t="shared" si="3"/>
        <v>93213.09699358995</v>
      </c>
      <c r="P10" s="87">
        <f t="shared" si="3"/>
        <v>87203.8110291535</v>
      </c>
      <c r="Q10" s="88">
        <f t="shared" si="3"/>
        <v>87274.3415523747</v>
      </c>
      <c r="R10" s="90">
        <f t="shared" si="3"/>
        <v>80073.49011869458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f>'P一般'!D11+'P原料'!D11</f>
        <v>53565</v>
      </c>
      <c r="E11" s="64">
        <f>'P一般'!E11+'P原料'!E11</f>
        <v>9500</v>
      </c>
      <c r="F11" s="64">
        <f>'P一般'!F11+'P原料'!F11</f>
        <v>58287</v>
      </c>
      <c r="G11" s="64">
        <f>'P一般'!G11+'P原料'!G11</f>
        <v>13031</v>
      </c>
      <c r="H11" s="64">
        <f>'P一般'!H11+'P原料'!H11</f>
        <v>61168</v>
      </c>
      <c r="I11" s="65">
        <f>'P一般'!I11+'P原料'!I11</f>
        <v>1091</v>
      </c>
      <c r="J11" s="66">
        <f>'P一般'!J11</f>
        <v>196642</v>
      </c>
      <c r="K11" s="65">
        <f>'P一般'!K11+'P原料'!K11</f>
        <v>65102</v>
      </c>
      <c r="L11" s="64">
        <f>'P一般'!L11+'P原料'!L11</f>
        <v>41390</v>
      </c>
      <c r="M11" s="64">
        <f>'P一般'!M11+'P原料'!M11</f>
        <v>25694</v>
      </c>
      <c r="N11" s="64">
        <f>'P一般'!N11+'P原料'!N11</f>
        <v>30712</v>
      </c>
      <c r="O11" s="64">
        <f>'P一般'!O11+'P原料'!O11</f>
        <v>52107</v>
      </c>
      <c r="P11" s="65">
        <f>'P一般'!P11+'P原料'!P11</f>
        <v>73606</v>
      </c>
      <c r="Q11" s="66">
        <f>'P一般'!Q11</f>
        <v>288611</v>
      </c>
      <c r="R11" s="67">
        <f>'P一般'!R11</f>
        <v>485253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f>'P一般'!D12+'P原料'!D12</f>
        <v>3428256</v>
      </c>
      <c r="E12" s="64">
        <f>'P一般'!E12+'P原料'!E12</f>
        <v>689870</v>
      </c>
      <c r="F12" s="64">
        <f>'P一般'!F12+'P原料'!F12</f>
        <v>4338945</v>
      </c>
      <c r="G12" s="64">
        <f>'P一般'!G12+'P原料'!G12</f>
        <v>965723</v>
      </c>
      <c r="H12" s="64">
        <f>'P一般'!H12+'P原料'!H12</f>
        <v>4503703</v>
      </c>
      <c r="I12" s="65">
        <f>'P一般'!I12+'P原料'!I12</f>
        <v>74640</v>
      </c>
      <c r="J12" s="66">
        <f>'P一般'!J12</f>
        <v>14001137</v>
      </c>
      <c r="K12" s="71">
        <f>'P一般'!K12+'P原料'!K12</f>
        <v>4754276</v>
      </c>
      <c r="L12" s="72">
        <f>'P一般'!L12+'P原料'!L12</f>
        <v>3100199</v>
      </c>
      <c r="M12" s="72">
        <f>'P一般'!M12+'P原料'!M12</f>
        <v>1974220</v>
      </c>
      <c r="N12" s="72">
        <f>'P一般'!N12+'P原料'!N12</f>
        <v>3136517</v>
      </c>
      <c r="O12" s="72">
        <f>'P一般'!O12+'P原料'!O12</f>
        <v>4762535</v>
      </c>
      <c r="P12" s="71">
        <f>'P一般'!P12+'P原料'!P12</f>
        <v>6451323</v>
      </c>
      <c r="Q12" s="66">
        <f>'P一般'!Q12</f>
        <v>24179070</v>
      </c>
      <c r="R12" s="67">
        <f>'P一般'!R12</f>
        <v>38180207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4" ref="D13:J13">IF(D11=0,,D12/D11*1000)</f>
        <v>64001.792215065805</v>
      </c>
      <c r="E13" s="83">
        <f t="shared" si="4"/>
        <v>72617.8947368421</v>
      </c>
      <c r="F13" s="83">
        <f t="shared" si="4"/>
        <v>74441.04174172628</v>
      </c>
      <c r="G13" s="83">
        <f t="shared" si="4"/>
        <v>74109.66157624127</v>
      </c>
      <c r="H13" s="83">
        <f t="shared" si="4"/>
        <v>73628.4168192519</v>
      </c>
      <c r="I13" s="87">
        <f t="shared" si="4"/>
        <v>68414.29880843264</v>
      </c>
      <c r="J13" s="88">
        <f t="shared" si="4"/>
        <v>71201.15234792161</v>
      </c>
      <c r="K13" s="87">
        <f aca="true" t="shared" si="5" ref="K13:P13">IF(K11=0,,K12/K11*1000)</f>
        <v>73028.10973549199</v>
      </c>
      <c r="L13" s="83">
        <f t="shared" si="5"/>
        <v>74902.12611741967</v>
      </c>
      <c r="M13" s="83">
        <f t="shared" si="5"/>
        <v>76835.83716042657</v>
      </c>
      <c r="N13" s="83">
        <f t="shared" si="5"/>
        <v>102126.75827038291</v>
      </c>
      <c r="O13" s="83">
        <f t="shared" si="5"/>
        <v>91399.14023067919</v>
      </c>
      <c r="P13" s="87">
        <f t="shared" si="5"/>
        <v>87646.69999728282</v>
      </c>
      <c r="Q13" s="88">
        <f>IF(Q11=0,,Q12/Q11*1000)</f>
        <v>83777.368152981</v>
      </c>
      <c r="R13" s="90">
        <f>IF(R11=0,,R12/R11*1000)</f>
        <v>78681.0323686819</v>
      </c>
      <c r="S13" s="46">
        <f>IF(S11=0,"",(S12/S11)*1000)</f>
      </c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>
        <f>'P一般'!D14+'P原料'!D14</f>
        <v>0</v>
      </c>
      <c r="E14" s="64">
        <f>'P一般'!E14+'P原料'!E14</f>
        <v>0</v>
      </c>
      <c r="F14" s="64">
        <f>'P一般'!F14+'P原料'!F14</f>
        <v>0</v>
      </c>
      <c r="G14" s="64">
        <f>'P一般'!G14+'P原料'!G14</f>
        <v>0</v>
      </c>
      <c r="H14" s="64">
        <f>'P一般'!H14+'P原料'!H14</f>
        <v>0</v>
      </c>
      <c r="I14" s="65">
        <f>'P一般'!I14+'P原料'!I14</f>
        <v>0</v>
      </c>
      <c r="J14" s="66">
        <f>'P一般'!J14</f>
        <v>0</v>
      </c>
      <c r="K14" s="65">
        <f>'P一般'!K14+'P原料'!K14</f>
        <v>0</v>
      </c>
      <c r="L14" s="64">
        <f>'P一般'!L14+'P原料'!L14</f>
        <v>0</v>
      </c>
      <c r="M14" s="64">
        <f>'P一般'!M14+'P原料'!M14</f>
        <v>0</v>
      </c>
      <c r="N14" s="64">
        <f>'P一般'!N14+'P原料'!N14</f>
        <v>0</v>
      </c>
      <c r="O14" s="64">
        <f>'P一般'!O14+'P原料'!O14</f>
        <v>0</v>
      </c>
      <c r="P14" s="65">
        <f>'P一般'!P14+'P原料'!P14</f>
        <v>0</v>
      </c>
      <c r="Q14" s="66">
        <f>'P一般'!Q14</f>
        <v>0</v>
      </c>
      <c r="R14" s="67">
        <f>'P一般'!R14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>
        <f>'P一般'!D15+'P原料'!D15</f>
        <v>0</v>
      </c>
      <c r="E15" s="64">
        <f>'P一般'!E15+'P原料'!E15</f>
        <v>0</v>
      </c>
      <c r="F15" s="64">
        <f>'P一般'!F15+'P原料'!F15</f>
        <v>0</v>
      </c>
      <c r="G15" s="64">
        <f>'P一般'!G15+'P原料'!G15</f>
        <v>0</v>
      </c>
      <c r="H15" s="64">
        <f>'P一般'!H15+'P原料'!H15</f>
        <v>0</v>
      </c>
      <c r="I15" s="65">
        <f>'P一般'!I15+'P原料'!I15</f>
        <v>0</v>
      </c>
      <c r="J15" s="66">
        <f>'P一般'!J15</f>
        <v>0</v>
      </c>
      <c r="K15" s="71">
        <f>'P一般'!K15+'P原料'!K15</f>
        <v>0</v>
      </c>
      <c r="L15" s="72">
        <f>'P一般'!L15+'P原料'!L15</f>
        <v>0</v>
      </c>
      <c r="M15" s="72">
        <f>'P一般'!M15+'P原料'!M15</f>
        <v>0</v>
      </c>
      <c r="N15" s="72">
        <f>'P一般'!N15+'P原料'!N15</f>
        <v>0</v>
      </c>
      <c r="O15" s="72">
        <f>'P一般'!O15+'P原料'!O15</f>
        <v>0</v>
      </c>
      <c r="P15" s="71">
        <f>'P一般'!P15+'P原料'!P15</f>
        <v>0</v>
      </c>
      <c r="Q15" s="66">
        <f>'P一般'!Q15</f>
        <v>0</v>
      </c>
      <c r="R15" s="67">
        <f>'P一般'!R15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6" ref="D16:J16">IF(D14=0,,D15/D14*1000)</f>
        <v>0</v>
      </c>
      <c r="E16" s="83">
        <f t="shared" si="6"/>
        <v>0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aca="true" t="shared" si="7" ref="K16:P16">IF(K14=0,,K15/K14*1000)</f>
        <v>0</v>
      </c>
      <c r="L16" s="83">
        <f t="shared" si="7"/>
        <v>0</v>
      </c>
      <c r="M16" s="83">
        <f t="shared" si="7"/>
        <v>0</v>
      </c>
      <c r="N16" s="83">
        <f t="shared" si="7"/>
        <v>0</v>
      </c>
      <c r="O16" s="83">
        <f t="shared" si="7"/>
        <v>0</v>
      </c>
      <c r="P16" s="87">
        <f t="shared" si="7"/>
        <v>0</v>
      </c>
      <c r="Q16" s="88">
        <f>IF(Q14=0,,Q15/Q14*1000)</f>
        <v>0</v>
      </c>
      <c r="R16" s="90">
        <f>IF(R14=0,,R15/R14*1000)</f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f>'P一般'!D17+'P原料'!D17</f>
        <v>97353</v>
      </c>
      <c r="E17" s="64">
        <f>'P一般'!E17+'P原料'!E17</f>
        <v>159526</v>
      </c>
      <c r="F17" s="64">
        <f>'P一般'!F17+'P原料'!F17</f>
        <v>141041</v>
      </c>
      <c r="G17" s="64">
        <f>'P一般'!G17+'P原料'!G17</f>
        <v>126927</v>
      </c>
      <c r="H17" s="64">
        <f>'P一般'!H17+'P原料'!H17</f>
        <v>161376</v>
      </c>
      <c r="I17" s="65">
        <f>'P一般'!I17+'P原料'!I17</f>
        <v>144992</v>
      </c>
      <c r="J17" s="66">
        <f>'P一般'!J17</f>
        <v>831215</v>
      </c>
      <c r="K17" s="65">
        <f>'P一般'!K17+'P原料'!K17</f>
        <v>171170</v>
      </c>
      <c r="L17" s="64">
        <f>'P一般'!L17+'P原料'!L17</f>
        <v>116281</v>
      </c>
      <c r="M17" s="64">
        <f>'P一般'!M17+'P原料'!M17</f>
        <v>98758</v>
      </c>
      <c r="N17" s="64">
        <f>'P一般'!N17+'P原料'!N17</f>
        <v>192865</v>
      </c>
      <c r="O17" s="64">
        <f>'P一般'!O17+'P原料'!O17</f>
        <v>198742</v>
      </c>
      <c r="P17" s="65">
        <f>'P一般'!P17+'P原料'!P17</f>
        <v>72212</v>
      </c>
      <c r="Q17" s="66">
        <f>'P一般'!Q17</f>
        <v>850028</v>
      </c>
      <c r="R17" s="67">
        <f>'P一般'!R17</f>
        <v>1681243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f>'P一般'!D18+'P原料'!D18</f>
        <v>6435112</v>
      </c>
      <c r="E18" s="64">
        <f>'P一般'!E18+'P原料'!E18</f>
        <v>11013617</v>
      </c>
      <c r="F18" s="64">
        <f>'P一般'!F18+'P原料'!F18</f>
        <v>10204395</v>
      </c>
      <c r="G18" s="64">
        <f>'P一般'!G18+'P原料'!G18</f>
        <v>9671738</v>
      </c>
      <c r="H18" s="64">
        <f>'P一般'!H18+'P原料'!H18</f>
        <v>11897962</v>
      </c>
      <c r="I18" s="65">
        <f>'P一般'!I18+'P原料'!I18</f>
        <v>10194987</v>
      </c>
      <c r="J18" s="66">
        <f>'P一般'!J18</f>
        <v>59417811</v>
      </c>
      <c r="K18" s="71">
        <f>'P一般'!K18+'P原料'!K18</f>
        <v>12312810</v>
      </c>
      <c r="L18" s="72">
        <f>'P一般'!L18+'P原料'!L18</f>
        <v>9137422</v>
      </c>
      <c r="M18" s="72">
        <f>'P一般'!M18+'P原料'!M18</f>
        <v>8929954</v>
      </c>
      <c r="N18" s="72">
        <f>'P一般'!N18+'P原料'!N18</f>
        <v>19298746</v>
      </c>
      <c r="O18" s="72">
        <f>'P一般'!O18+'P原料'!O18</f>
        <v>18812570</v>
      </c>
      <c r="P18" s="71">
        <f>'P一般'!P18+'P原料'!P18</f>
        <v>6542659</v>
      </c>
      <c r="Q18" s="66">
        <f>'P一般'!Q18</f>
        <v>75034161</v>
      </c>
      <c r="R18" s="67">
        <f>'P一般'!R18</f>
        <v>134451972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8" ref="D19:I19">IF(D17=0,,D18/D17*1000)</f>
        <v>66100.80839830308</v>
      </c>
      <c r="E19" s="83">
        <f t="shared" si="8"/>
        <v>69039.63617216003</v>
      </c>
      <c r="F19" s="83">
        <f t="shared" si="8"/>
        <v>72350.55763926802</v>
      </c>
      <c r="G19" s="83">
        <f t="shared" si="8"/>
        <v>76199.2168726906</v>
      </c>
      <c r="H19" s="83">
        <f t="shared" si="8"/>
        <v>73728.19998017052</v>
      </c>
      <c r="I19" s="87">
        <f t="shared" si="8"/>
        <v>70314.13457294196</v>
      </c>
      <c r="J19" s="88">
        <f>IF(J17=0,,J18/J17*1000)</f>
        <v>71483.08319748801</v>
      </c>
      <c r="K19" s="87">
        <f aca="true" t="shared" si="9" ref="K19:R19">IF(K17=0,,K18/K17*1000)</f>
        <v>71933.2242799556</v>
      </c>
      <c r="L19" s="83">
        <f t="shared" si="9"/>
        <v>78580.52476328894</v>
      </c>
      <c r="M19" s="83">
        <f t="shared" si="9"/>
        <v>90422.58854978837</v>
      </c>
      <c r="N19" s="83">
        <f t="shared" si="9"/>
        <v>100063.49519093666</v>
      </c>
      <c r="O19" s="83">
        <f t="shared" si="9"/>
        <v>94658.25039498445</v>
      </c>
      <c r="P19" s="87">
        <f t="shared" si="9"/>
        <v>90603.48695507672</v>
      </c>
      <c r="Q19" s="88">
        <f t="shared" si="9"/>
        <v>88272.57572691723</v>
      </c>
      <c r="R19" s="90">
        <f t="shared" si="9"/>
        <v>79971.76612779949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f>'P一般'!D20+'P原料'!D20</f>
        <v>118099</v>
      </c>
      <c r="E20" s="64">
        <f>'P一般'!E20+'P原料'!E20</f>
        <v>258104</v>
      </c>
      <c r="F20" s="64">
        <f>'P一般'!F20+'P原料'!F20</f>
        <v>172173</v>
      </c>
      <c r="G20" s="64">
        <f>'P一般'!G20+'P原料'!G20</f>
        <v>170193</v>
      </c>
      <c r="H20" s="64">
        <f>'P一般'!H20+'P原料'!H20</f>
        <v>144959</v>
      </c>
      <c r="I20" s="65">
        <f>'P一般'!I20+'P原料'!I20</f>
        <v>170795</v>
      </c>
      <c r="J20" s="66">
        <f>'P一般'!J20</f>
        <v>1034323</v>
      </c>
      <c r="K20" s="65">
        <f>'P一般'!K20+'P原料'!K20</f>
        <v>153111</v>
      </c>
      <c r="L20" s="64">
        <f>'P一般'!L20+'P原料'!L20</f>
        <v>212792</v>
      </c>
      <c r="M20" s="64">
        <f>'P一般'!M20+'P原料'!M20</f>
        <v>162618</v>
      </c>
      <c r="N20" s="64">
        <f>'P一般'!N20+'P原料'!N20</f>
        <v>175453</v>
      </c>
      <c r="O20" s="64">
        <f>'P一般'!O20+'P原料'!O20</f>
        <v>125660</v>
      </c>
      <c r="P20" s="65">
        <f>'P一般'!P20+'P原料'!P20</f>
        <v>161062</v>
      </c>
      <c r="Q20" s="66">
        <f>'P一般'!Q20</f>
        <v>990696</v>
      </c>
      <c r="R20" s="67">
        <f>'P一般'!R20</f>
        <v>2025019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f>'P一般'!D21+'P原料'!D21</f>
        <v>6686252</v>
      </c>
      <c r="E21" s="64">
        <f>'P一般'!E21+'P原料'!E21</f>
        <v>17043029</v>
      </c>
      <c r="F21" s="64">
        <f>'P一般'!F21+'P原料'!F21</f>
        <v>13076210</v>
      </c>
      <c r="G21" s="64">
        <f>'P一般'!G21+'P原料'!G21</f>
        <v>11152332</v>
      </c>
      <c r="H21" s="64">
        <f>'P一般'!H21+'P原料'!H21</f>
        <v>9958182</v>
      </c>
      <c r="I21" s="65">
        <f>'P一般'!I21+'P原料'!I21</f>
        <v>11349786</v>
      </c>
      <c r="J21" s="66">
        <f>'P一般'!J21</f>
        <v>69265791</v>
      </c>
      <c r="K21" s="71">
        <f>'P一般'!K21+'P原料'!K21</f>
        <v>11149342</v>
      </c>
      <c r="L21" s="72">
        <f>'P一般'!L21+'P原料'!L21</f>
        <v>17200811</v>
      </c>
      <c r="M21" s="72">
        <f>'P一般'!M21+'P原料'!M21</f>
        <v>12920438</v>
      </c>
      <c r="N21" s="72">
        <f>'P一般'!N21+'P原料'!N21</f>
        <v>17305077</v>
      </c>
      <c r="O21" s="72">
        <f>'P一般'!O21+'P原料'!O21</f>
        <v>11549303</v>
      </c>
      <c r="P21" s="71">
        <f>'P一般'!P21+'P原料'!P21</f>
        <v>14454931</v>
      </c>
      <c r="Q21" s="66">
        <f>'P一般'!Q21</f>
        <v>84579902</v>
      </c>
      <c r="R21" s="67">
        <f>'P一般'!R21</f>
        <v>153845693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10" ref="D22:J22">IF(D20=0,,D21/D20*1000)</f>
        <v>56615.65296911913</v>
      </c>
      <c r="E22" s="83">
        <f t="shared" si="10"/>
        <v>66031.63453491616</v>
      </c>
      <c r="F22" s="83">
        <f t="shared" si="10"/>
        <v>75948.08709844168</v>
      </c>
      <c r="G22" s="83">
        <f t="shared" si="10"/>
        <v>65527.559887891985</v>
      </c>
      <c r="H22" s="83">
        <f t="shared" si="10"/>
        <v>68696.5417807794</v>
      </c>
      <c r="I22" s="87">
        <f t="shared" si="10"/>
        <v>66452.68304107263</v>
      </c>
      <c r="J22" s="88">
        <f t="shared" si="10"/>
        <v>66967.27327923675</v>
      </c>
      <c r="K22" s="87">
        <f aca="true" t="shared" si="11" ref="K22:R22">IF(K20=0,,K21/K20*1000)</f>
        <v>72818.68709628962</v>
      </c>
      <c r="L22" s="83">
        <f t="shared" si="11"/>
        <v>80833.91762848228</v>
      </c>
      <c r="M22" s="83">
        <f t="shared" si="11"/>
        <v>79452.69281383365</v>
      </c>
      <c r="N22" s="83">
        <f t="shared" si="11"/>
        <v>98630.84130792863</v>
      </c>
      <c r="O22" s="83">
        <f t="shared" si="11"/>
        <v>91909.14372115232</v>
      </c>
      <c r="P22" s="87">
        <f t="shared" si="11"/>
        <v>89747.6189293564</v>
      </c>
      <c r="Q22" s="88">
        <f t="shared" si="11"/>
        <v>85374.22377803079</v>
      </c>
      <c r="R22" s="90">
        <f t="shared" si="11"/>
        <v>75972.4689002918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f>'P一般'!D23+'P原料'!D23</f>
        <v>31031</v>
      </c>
      <c r="E23" s="64">
        <f>'P一般'!E23+'P原料'!E23</f>
        <v>21044</v>
      </c>
      <c r="F23" s="64">
        <f>'P一般'!F23+'P原料'!F23</f>
        <v>31113</v>
      </c>
      <c r="G23" s="64">
        <f>'P一般'!G23+'P原料'!G23</f>
        <v>50082</v>
      </c>
      <c r="H23" s="64">
        <f>'P一般'!H23+'P原料'!H23</f>
        <v>11379</v>
      </c>
      <c r="I23" s="65">
        <f>'P一般'!I23+'P原料'!I23</f>
        <v>54481</v>
      </c>
      <c r="J23" s="66">
        <f>'P一般'!J23</f>
        <v>199130</v>
      </c>
      <c r="K23" s="65">
        <f>'P一般'!K23+'P原料'!K23</f>
        <v>19531</v>
      </c>
      <c r="L23" s="64">
        <f>'P一般'!L23+'P原料'!L23</f>
        <v>21061</v>
      </c>
      <c r="M23" s="64">
        <f>'P一般'!M23+'P原料'!M23</f>
        <v>21083</v>
      </c>
      <c r="N23" s="64">
        <f>'P一般'!N23+'P原料'!N23</f>
        <v>21101</v>
      </c>
      <c r="O23" s="64">
        <f>'P一般'!O23+'P原料'!O23</f>
        <v>30481</v>
      </c>
      <c r="P23" s="65">
        <f>'P一般'!P23+'P原料'!P23</f>
        <v>83923</v>
      </c>
      <c r="Q23" s="66">
        <f>'P一般'!Q23</f>
        <v>197180</v>
      </c>
      <c r="R23" s="67">
        <f>'P一般'!R23</f>
        <v>396310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f>'P一般'!D24+'P原料'!D24</f>
        <v>2019388</v>
      </c>
      <c r="E24" s="64">
        <f>'P一般'!E24+'P原料'!E24</f>
        <v>1409764</v>
      </c>
      <c r="F24" s="64">
        <f>'P一般'!F24+'P原料'!F24</f>
        <v>2320700</v>
      </c>
      <c r="G24" s="64">
        <f>'P一般'!G24+'P原料'!G24</f>
        <v>3782967</v>
      </c>
      <c r="H24" s="64">
        <f>'P一般'!H24+'P原料'!H24</f>
        <v>814364</v>
      </c>
      <c r="I24" s="65">
        <f>'P一般'!I24+'P原料'!I24</f>
        <v>3783024</v>
      </c>
      <c r="J24" s="66">
        <f>'P一般'!J24</f>
        <v>14130207</v>
      </c>
      <c r="K24" s="71">
        <f>'P一般'!K24+'P原料'!K24</f>
        <v>1542819</v>
      </c>
      <c r="L24" s="72">
        <f>'P一般'!L24+'P原料'!L24</f>
        <v>1651459</v>
      </c>
      <c r="M24" s="72">
        <f>'P一般'!M24+'P原料'!M24</f>
        <v>2080449</v>
      </c>
      <c r="N24" s="72">
        <f>'P一般'!N24+'P原料'!N24</f>
        <v>2038986</v>
      </c>
      <c r="O24" s="72">
        <f>'P一般'!O24+'P原料'!O24</f>
        <v>2850975</v>
      </c>
      <c r="P24" s="71">
        <f>'P一般'!P24+'P原料'!P24</f>
        <v>7564468</v>
      </c>
      <c r="Q24" s="66">
        <f>'P一般'!Q24</f>
        <v>17729156</v>
      </c>
      <c r="R24" s="67">
        <f>'P一般'!R24</f>
        <v>31859363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12" ref="D25:J25">IF(D23=0,,D24/D23*1000)</f>
        <v>65076.4719151816</v>
      </c>
      <c r="E25" s="83">
        <f t="shared" si="12"/>
        <v>66991.2564151302</v>
      </c>
      <c r="F25" s="83">
        <f t="shared" si="12"/>
        <v>74589.39992929001</v>
      </c>
      <c r="G25" s="83">
        <f t="shared" si="12"/>
        <v>75535.46184257817</v>
      </c>
      <c r="H25" s="83">
        <f t="shared" si="12"/>
        <v>71567.27304684067</v>
      </c>
      <c r="I25" s="87">
        <f t="shared" si="12"/>
        <v>69437.49196967749</v>
      </c>
      <c r="J25" s="88">
        <f t="shared" si="12"/>
        <v>70959.7097373575</v>
      </c>
      <c r="K25" s="87">
        <f aca="true" t="shared" si="13" ref="K25:P25">IF(K23=0,,K24/K23*1000)</f>
        <v>78993.34391480211</v>
      </c>
      <c r="L25" s="83">
        <f t="shared" si="13"/>
        <v>78413.1332795214</v>
      </c>
      <c r="M25" s="83">
        <f t="shared" si="13"/>
        <v>98678.98306692597</v>
      </c>
      <c r="N25" s="83">
        <f t="shared" si="13"/>
        <v>96629.82797023839</v>
      </c>
      <c r="O25" s="83">
        <f t="shared" si="13"/>
        <v>93532.85653357829</v>
      </c>
      <c r="P25" s="87">
        <f t="shared" si="13"/>
        <v>90135.81497324927</v>
      </c>
      <c r="Q25" s="88">
        <f>IF(Q23=0,,Q24/Q23*1000)</f>
        <v>89913.56121310477</v>
      </c>
      <c r="R25" s="90">
        <f>IF(R23=0,,R24/R23*1000)</f>
        <v>80390.00529888218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>
        <f>'P一般'!D26+'P原料'!D26</f>
        <v>0</v>
      </c>
      <c r="E26" s="64">
        <f>'P一般'!E26+'P原料'!E26</f>
        <v>0</v>
      </c>
      <c r="F26" s="64">
        <f>'P一般'!F26+'P原料'!F26</f>
        <v>0</v>
      </c>
      <c r="G26" s="64">
        <f>'P一般'!G26+'P原料'!G26</f>
        <v>0</v>
      </c>
      <c r="H26" s="64">
        <f>'P一般'!H26+'P原料'!H26</f>
        <v>0</v>
      </c>
      <c r="I26" s="65">
        <f>'P一般'!I26+'P原料'!I26</f>
        <v>0</v>
      </c>
      <c r="J26" s="66">
        <f>'P一般'!J26</f>
        <v>0</v>
      </c>
      <c r="K26" s="65">
        <f>'P一般'!K26+'P原料'!K26</f>
        <v>0</v>
      </c>
      <c r="L26" s="64">
        <f>'P一般'!L26+'P原料'!L26</f>
        <v>0</v>
      </c>
      <c r="M26" s="64">
        <f>'P一般'!M26+'P原料'!M26</f>
        <v>226</v>
      </c>
      <c r="N26" s="64">
        <f>'P一般'!N26+'P原料'!N26</f>
        <v>0</v>
      </c>
      <c r="O26" s="64">
        <f>'P一般'!O26+'P原料'!O26</f>
        <v>0</v>
      </c>
      <c r="P26" s="65">
        <f>'P一般'!P26+'P原料'!P26</f>
        <v>0</v>
      </c>
      <c r="Q26" s="66">
        <f>'P一般'!Q26</f>
        <v>226</v>
      </c>
      <c r="R26" s="67">
        <f>'P一般'!R26</f>
        <v>226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>
        <f>'P一般'!D27+'P原料'!D27</f>
        <v>0</v>
      </c>
      <c r="E27" s="64">
        <f>'P一般'!E27+'P原料'!E27</f>
        <v>0</v>
      </c>
      <c r="F27" s="64">
        <f>'P一般'!F27+'P原料'!F27</f>
        <v>0</v>
      </c>
      <c r="G27" s="64">
        <f>'P一般'!G27+'P原料'!G27</f>
        <v>0</v>
      </c>
      <c r="H27" s="64">
        <f>'P一般'!H27+'P原料'!H27</f>
        <v>0</v>
      </c>
      <c r="I27" s="65">
        <f>'P一般'!I27+'P原料'!I27</f>
        <v>0</v>
      </c>
      <c r="J27" s="66">
        <f>'P一般'!J27</f>
        <v>0</v>
      </c>
      <c r="K27" s="71">
        <f>'P一般'!K27+'P原料'!K27</f>
        <v>0</v>
      </c>
      <c r="L27" s="72">
        <f>'P一般'!L27+'P原料'!L27</f>
        <v>0</v>
      </c>
      <c r="M27" s="72">
        <f>'P一般'!M27+'P原料'!M27</f>
        <v>10996</v>
      </c>
      <c r="N27" s="72">
        <f>'P一般'!N27+'P原料'!N27</f>
        <v>0</v>
      </c>
      <c r="O27" s="72">
        <f>'P一般'!O27+'P原料'!O27</f>
        <v>0</v>
      </c>
      <c r="P27" s="71">
        <f>'P一般'!P27+'P原料'!P27</f>
        <v>0</v>
      </c>
      <c r="Q27" s="66">
        <f>'P一般'!Q27</f>
        <v>10996</v>
      </c>
      <c r="R27" s="67">
        <f>'P一般'!R27</f>
        <v>10996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14" ref="D28:J28">IF(D26=0,,D27/D26*1000)</f>
        <v>0</v>
      </c>
      <c r="E28" s="83">
        <f t="shared" si="14"/>
        <v>0</v>
      </c>
      <c r="F28" s="83">
        <f t="shared" si="14"/>
        <v>0</v>
      </c>
      <c r="G28" s="83">
        <f t="shared" si="14"/>
        <v>0</v>
      </c>
      <c r="H28" s="83">
        <f t="shared" si="14"/>
        <v>0</v>
      </c>
      <c r="I28" s="87">
        <f t="shared" si="14"/>
        <v>0</v>
      </c>
      <c r="J28" s="88">
        <f t="shared" si="14"/>
        <v>0</v>
      </c>
      <c r="K28" s="87">
        <f aca="true" t="shared" si="15" ref="K28:P28">IF(K26=0,,K27/K26*1000)</f>
        <v>0</v>
      </c>
      <c r="L28" s="83">
        <f t="shared" si="15"/>
        <v>0</v>
      </c>
      <c r="M28" s="83">
        <f t="shared" si="15"/>
        <v>48654.86725663717</v>
      </c>
      <c r="N28" s="83">
        <f t="shared" si="15"/>
        <v>0</v>
      </c>
      <c r="O28" s="83">
        <f t="shared" si="15"/>
        <v>0</v>
      </c>
      <c r="P28" s="87">
        <f t="shared" si="15"/>
        <v>0</v>
      </c>
      <c r="Q28" s="88">
        <f>IF(Q26=0,,Q27/Q26*1000)</f>
        <v>48654.86725663717</v>
      </c>
      <c r="R28" s="90">
        <f>IF(R26=0,,R27/R26*1000)</f>
        <v>48654.86725663717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f>'P一般'!D29+'P原料'!D29</f>
        <v>0</v>
      </c>
      <c r="E29" s="64">
        <f>'P一般'!E29+'P原料'!E29</f>
        <v>0</v>
      </c>
      <c r="F29" s="64">
        <f>'P一般'!F29+'P原料'!F29</f>
        <v>0</v>
      </c>
      <c r="G29" s="64">
        <f>'P一般'!G29+'P原料'!G29</f>
        <v>0</v>
      </c>
      <c r="H29" s="64">
        <f>'P一般'!H29+'P原料'!H29</f>
        <v>0</v>
      </c>
      <c r="I29" s="65">
        <f>'P一般'!I29+'P原料'!I29</f>
        <v>0</v>
      </c>
      <c r="J29" s="66">
        <f>'P一般'!J29</f>
        <v>0</v>
      </c>
      <c r="K29" s="65">
        <f>'P一般'!K29+'P原料'!K29</f>
        <v>0</v>
      </c>
      <c r="L29" s="64">
        <f>'P一般'!L29+'P原料'!L29</f>
        <v>0</v>
      </c>
      <c r="M29" s="64">
        <f>'P一般'!M29+'P原料'!M29</f>
        <v>0</v>
      </c>
      <c r="N29" s="64">
        <f>'P一般'!N29+'P原料'!N29</f>
        <v>0</v>
      </c>
      <c r="O29" s="64">
        <f>'P一般'!O29+'P原料'!O29</f>
        <v>0</v>
      </c>
      <c r="P29" s="65">
        <f>'P一般'!P29+'P原料'!P29</f>
        <v>0</v>
      </c>
      <c r="Q29" s="66">
        <f>'P一般'!Q29</f>
        <v>0</v>
      </c>
      <c r="R29" s="67">
        <f>'P一般'!R29</f>
        <v>0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f>'P一般'!D30+'P原料'!D30</f>
        <v>0</v>
      </c>
      <c r="E30" s="64">
        <f>'P一般'!E30+'P原料'!E30</f>
        <v>0</v>
      </c>
      <c r="F30" s="64">
        <f>'P一般'!F30+'P原料'!F30</f>
        <v>0</v>
      </c>
      <c r="G30" s="64">
        <f>'P一般'!G30+'P原料'!G30</f>
        <v>0</v>
      </c>
      <c r="H30" s="64">
        <f>'P一般'!H30+'P原料'!H30</f>
        <v>0</v>
      </c>
      <c r="I30" s="65">
        <f>'P一般'!I30+'P原料'!I30</f>
        <v>0</v>
      </c>
      <c r="J30" s="66">
        <f>'P一般'!J30</f>
        <v>0</v>
      </c>
      <c r="K30" s="71">
        <f>'P一般'!K30+'P原料'!K30</f>
        <v>0</v>
      </c>
      <c r="L30" s="72">
        <f>'P一般'!L30+'P原料'!L30</f>
        <v>0</v>
      </c>
      <c r="M30" s="72">
        <f>'P一般'!M30+'P原料'!M30</f>
        <v>0</v>
      </c>
      <c r="N30" s="72">
        <f>'P一般'!N30+'P原料'!N30</f>
        <v>0</v>
      </c>
      <c r="O30" s="72">
        <f>'P一般'!O30+'P原料'!O30</f>
        <v>0</v>
      </c>
      <c r="P30" s="71">
        <f>'P一般'!P30+'P原料'!P30</f>
        <v>0</v>
      </c>
      <c r="Q30" s="66">
        <f>'P一般'!Q30</f>
        <v>0</v>
      </c>
      <c r="R30" s="67">
        <f>'P一般'!R30</f>
        <v>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16" ref="D31:J31">IF(D29=0,,D30/D29*1000)</f>
        <v>0</v>
      </c>
      <c r="E31" s="83">
        <f t="shared" si="16"/>
        <v>0</v>
      </c>
      <c r="F31" s="83">
        <f t="shared" si="16"/>
        <v>0</v>
      </c>
      <c r="G31" s="83">
        <f t="shared" si="16"/>
        <v>0</v>
      </c>
      <c r="H31" s="83">
        <f t="shared" si="16"/>
        <v>0</v>
      </c>
      <c r="I31" s="87">
        <f t="shared" si="16"/>
        <v>0</v>
      </c>
      <c r="J31" s="88">
        <f t="shared" si="16"/>
        <v>0</v>
      </c>
      <c r="K31" s="87">
        <f aca="true" t="shared" si="17" ref="K31:R31">IF(K29=0,,K30/K29*1000)</f>
        <v>0</v>
      </c>
      <c r="L31" s="83">
        <f t="shared" si="17"/>
        <v>0</v>
      </c>
      <c r="M31" s="83">
        <f t="shared" si="17"/>
        <v>0</v>
      </c>
      <c r="N31" s="83">
        <f t="shared" si="17"/>
        <v>0</v>
      </c>
      <c r="O31" s="83">
        <f t="shared" si="17"/>
        <v>0</v>
      </c>
      <c r="P31" s="87">
        <f t="shared" si="17"/>
        <v>0</v>
      </c>
      <c r="Q31" s="88">
        <f t="shared" si="17"/>
        <v>0</v>
      </c>
      <c r="R31" s="90">
        <f t="shared" si="17"/>
        <v>0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>
        <f>'P一般'!D32+'P原料'!D32</f>
        <v>894</v>
      </c>
      <c r="E32" s="64">
        <f>'P一般'!E32+'P原料'!E32</f>
        <v>0</v>
      </c>
      <c r="F32" s="64">
        <f>'P一般'!F32+'P原料'!F32</f>
        <v>0</v>
      </c>
      <c r="G32" s="64">
        <f>'P一般'!G32+'P原料'!G32</f>
        <v>0</v>
      </c>
      <c r="H32" s="64">
        <f>'P一般'!H32+'P原料'!H32</f>
        <v>0</v>
      </c>
      <c r="I32" s="65">
        <f>'P一般'!I32+'P原料'!I32</f>
        <v>0</v>
      </c>
      <c r="J32" s="66">
        <f>'P一般'!J32</f>
        <v>894</v>
      </c>
      <c r="K32" s="65">
        <f>'P一般'!K32+'P原料'!K32</f>
        <v>0</v>
      </c>
      <c r="L32" s="64">
        <f>'P一般'!L32+'P原料'!L32</f>
        <v>0</v>
      </c>
      <c r="M32" s="64">
        <f>'P一般'!M32+'P原料'!M32</f>
        <v>0</v>
      </c>
      <c r="N32" s="64">
        <f>'P一般'!N32+'P原料'!N32</f>
        <v>0</v>
      </c>
      <c r="O32" s="64">
        <f>'P一般'!O32+'P原料'!O32</f>
        <v>0</v>
      </c>
      <c r="P32" s="65">
        <f>'P一般'!P32+'P原料'!P32</f>
        <v>0</v>
      </c>
      <c r="Q32" s="66">
        <f>'P一般'!Q32</f>
        <v>0</v>
      </c>
      <c r="R32" s="67">
        <f>'P一般'!R32</f>
        <v>894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>
        <f>'P一般'!D33+'P原料'!D33</f>
        <v>58778</v>
      </c>
      <c r="E33" s="64">
        <f>'P一般'!E33+'P原料'!E33</f>
        <v>0</v>
      </c>
      <c r="F33" s="64">
        <f>'P一般'!F33+'P原料'!F33</f>
        <v>0</v>
      </c>
      <c r="G33" s="64">
        <f>'P一般'!G33+'P原料'!G33</f>
        <v>0</v>
      </c>
      <c r="H33" s="64">
        <f>'P一般'!H33+'P原料'!H33</f>
        <v>0</v>
      </c>
      <c r="I33" s="65">
        <f>'P一般'!I33+'P原料'!I33</f>
        <v>0</v>
      </c>
      <c r="J33" s="66">
        <f>'P一般'!J33</f>
        <v>58778</v>
      </c>
      <c r="K33" s="71">
        <f>'P一般'!K33+'P原料'!K33</f>
        <v>0</v>
      </c>
      <c r="L33" s="72">
        <f>'P一般'!L33+'P原料'!L33</f>
        <v>0</v>
      </c>
      <c r="M33" s="72">
        <f>'P一般'!M33+'P原料'!M33</f>
        <v>0</v>
      </c>
      <c r="N33" s="72">
        <f>'P一般'!N33+'P原料'!N33</f>
        <v>0</v>
      </c>
      <c r="O33" s="72">
        <f>'P一般'!O33+'P原料'!O33</f>
        <v>0</v>
      </c>
      <c r="P33" s="71">
        <f>'P一般'!P33+'P原料'!P33</f>
        <v>0</v>
      </c>
      <c r="Q33" s="66">
        <f>'P一般'!Q33</f>
        <v>0</v>
      </c>
      <c r="R33" s="67">
        <f>'P一般'!R33</f>
        <v>58778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18" ref="D34:I34">IF(D32=0,,D33/D32*1000)</f>
        <v>65747.20357941835</v>
      </c>
      <c r="E34" s="83">
        <f t="shared" si="18"/>
        <v>0</v>
      </c>
      <c r="F34" s="83">
        <f t="shared" si="18"/>
        <v>0</v>
      </c>
      <c r="G34" s="83">
        <f t="shared" si="18"/>
        <v>0</v>
      </c>
      <c r="H34" s="83">
        <f t="shared" si="18"/>
        <v>0</v>
      </c>
      <c r="I34" s="87">
        <f t="shared" si="18"/>
        <v>0</v>
      </c>
      <c r="J34" s="88">
        <f>IF(J32=0,,J33/J32*1000)</f>
        <v>65747.20357941835</v>
      </c>
      <c r="K34" s="87">
        <f aca="true" t="shared" si="19" ref="K34:P34">IF(K32=0,,K33/K32*1000)</f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7">
        <f t="shared" si="19"/>
        <v>0</v>
      </c>
      <c r="Q34" s="88">
        <f>IF(Q32=0,,Q33/Q32*1000)</f>
        <v>0</v>
      </c>
      <c r="R34" s="90">
        <f>IF(R32=0,,R33/R32*1000)</f>
        <v>65747.20357941835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f>'P一般'!D35+'P原料'!D35</f>
        <v>0</v>
      </c>
      <c r="E35" s="64">
        <f>'P一般'!E35+'P原料'!E35</f>
        <v>23251</v>
      </c>
      <c r="F35" s="64">
        <f>'P一般'!F35+'P原料'!F35</f>
        <v>11455</v>
      </c>
      <c r="G35" s="64">
        <f>'P一般'!G35+'P原料'!G35</f>
        <v>0</v>
      </c>
      <c r="H35" s="64">
        <f>'P一般'!H35+'P原料'!H35</f>
        <v>32369</v>
      </c>
      <c r="I35" s="65">
        <f>'P一般'!I35+'P原料'!I35</f>
        <v>0</v>
      </c>
      <c r="J35" s="66">
        <f>'P一般'!J35</f>
        <v>67075</v>
      </c>
      <c r="K35" s="65">
        <f>'P一般'!K35+'P原料'!K35</f>
        <v>31022</v>
      </c>
      <c r="L35" s="64">
        <f>'P一般'!L35+'P原料'!L35</f>
        <v>6134</v>
      </c>
      <c r="M35" s="64">
        <f>'P一般'!M35+'P原料'!M35</f>
        <v>0</v>
      </c>
      <c r="N35" s="64">
        <f>'P一般'!N35+'P原料'!N35</f>
        <v>2101</v>
      </c>
      <c r="O35" s="64">
        <f>'P一般'!O35+'P原料'!O35</f>
        <v>0</v>
      </c>
      <c r="P35" s="65">
        <f>'P一般'!P35+'P原料'!P35</f>
        <v>45302</v>
      </c>
      <c r="Q35" s="66">
        <f>'P一般'!Q35</f>
        <v>84559</v>
      </c>
      <c r="R35" s="67">
        <f>'P一般'!R35</f>
        <v>151634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f>'P一般'!D36+'P原料'!D36</f>
        <v>0</v>
      </c>
      <c r="E36" s="64">
        <f>'P一般'!E36+'P原料'!E36</f>
        <v>1572181</v>
      </c>
      <c r="F36" s="64">
        <f>'P一般'!F36+'P原料'!F36</f>
        <v>821234</v>
      </c>
      <c r="G36" s="64">
        <f>'P一般'!G36+'P原料'!G36</f>
        <v>0</v>
      </c>
      <c r="H36" s="64">
        <f>'P一般'!H36+'P原料'!H36</f>
        <v>2319434</v>
      </c>
      <c r="I36" s="65">
        <f>'P一般'!I36+'P原料'!I36</f>
        <v>0</v>
      </c>
      <c r="J36" s="66">
        <f>'P一般'!J36</f>
        <v>4712849</v>
      </c>
      <c r="K36" s="71">
        <f>'P一般'!K36+'P原料'!K36</f>
        <v>2077007</v>
      </c>
      <c r="L36" s="72">
        <f>'P一般'!L36+'P原料'!L36</f>
        <v>424041</v>
      </c>
      <c r="M36" s="72">
        <f>'P一般'!M36+'P原料'!M36</f>
        <v>0</v>
      </c>
      <c r="N36" s="72">
        <f>'P一般'!N36+'P原料'!N36</f>
        <v>183565</v>
      </c>
      <c r="O36" s="72">
        <f>'P一般'!O36+'P原料'!O36</f>
        <v>0</v>
      </c>
      <c r="P36" s="71">
        <f>'P一般'!P36+'P原料'!P36</f>
        <v>3933902</v>
      </c>
      <c r="Q36" s="66">
        <f>'P一般'!Q36</f>
        <v>6618515</v>
      </c>
      <c r="R36" s="67">
        <f>'P一般'!R36</f>
        <v>11331364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20" ref="D37:J37">IF(D35=0,,D36/D35*1000)</f>
        <v>0</v>
      </c>
      <c r="E37" s="83">
        <f t="shared" si="20"/>
        <v>67617.77988043525</v>
      </c>
      <c r="F37" s="83">
        <f t="shared" si="20"/>
        <v>71692.18681798341</v>
      </c>
      <c r="G37" s="83">
        <f t="shared" si="20"/>
        <v>0</v>
      </c>
      <c r="H37" s="83">
        <f t="shared" si="20"/>
        <v>71656.02891655597</v>
      </c>
      <c r="I37" s="87">
        <f t="shared" si="20"/>
        <v>0</v>
      </c>
      <c r="J37" s="88">
        <f t="shared" si="20"/>
        <v>70262.37793514723</v>
      </c>
      <c r="K37" s="87">
        <f aca="true" t="shared" si="21" ref="K37:P37">IF(K35=0,,K36/K35*1000)</f>
        <v>66952.710979305</v>
      </c>
      <c r="L37" s="83">
        <f t="shared" si="21"/>
        <v>69129.60547766546</v>
      </c>
      <c r="M37" s="83">
        <f t="shared" si="21"/>
        <v>0</v>
      </c>
      <c r="N37" s="83">
        <f t="shared" si="21"/>
        <v>87370.29985721085</v>
      </c>
      <c r="O37" s="83">
        <f t="shared" si="21"/>
        <v>0</v>
      </c>
      <c r="P37" s="87">
        <f t="shared" si="21"/>
        <v>86837.2698777096</v>
      </c>
      <c r="Q37" s="88">
        <f>IF(Q35=0,,Q36/Q35*1000)</f>
        <v>78270.97056493099</v>
      </c>
      <c r="R37" s="90">
        <f>IF(R35=0,,R36/R35*1000)</f>
        <v>74728.38545444953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f>'P一般'!D38+'P原料'!D38</f>
        <v>2</v>
      </c>
      <c r="E38" s="64">
        <f>'P一般'!E38+'P原料'!E38</f>
        <v>1</v>
      </c>
      <c r="F38" s="64">
        <f>'P一般'!F38+'P原料'!F38</f>
        <v>0</v>
      </c>
      <c r="G38" s="64">
        <f>'P一般'!G38+'P原料'!G38</f>
        <v>6</v>
      </c>
      <c r="H38" s="64">
        <f>'P一般'!H38+'P原料'!H38</f>
        <v>22504</v>
      </c>
      <c r="I38" s="65">
        <f>'P一般'!I38+'P原料'!I38</f>
        <v>0</v>
      </c>
      <c r="J38" s="66">
        <f>'P一般'!J38</f>
        <v>22513</v>
      </c>
      <c r="K38" s="65">
        <f>'P一般'!K38+'P原料'!K38</f>
        <v>4</v>
      </c>
      <c r="L38" s="64">
        <f>'P一般'!L38+'P原料'!L38</f>
        <v>3</v>
      </c>
      <c r="M38" s="64">
        <f>'P一般'!M38+'P原料'!M38</f>
        <v>2</v>
      </c>
      <c r="N38" s="64">
        <f>'P一般'!N38+'P原料'!N38</f>
        <v>12569</v>
      </c>
      <c r="O38" s="64">
        <f>'P一般'!O38+'P原料'!O38</f>
        <v>24045</v>
      </c>
      <c r="P38" s="65">
        <f>'P一般'!P38+'P原料'!P38</f>
        <v>13489</v>
      </c>
      <c r="Q38" s="66">
        <f>'P一般'!Q38</f>
        <v>50112</v>
      </c>
      <c r="R38" s="67">
        <f>'P一般'!R38</f>
        <v>72625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f>'P一般'!D39+'P原料'!D39</f>
        <v>1088</v>
      </c>
      <c r="E39" s="64">
        <f>'P一般'!E39+'P原料'!E39</f>
        <v>1087</v>
      </c>
      <c r="F39" s="64">
        <f>'P一般'!F39+'P原料'!F39</f>
        <v>0</v>
      </c>
      <c r="G39" s="64">
        <f>'P一般'!G39+'P原料'!G39</f>
        <v>3685</v>
      </c>
      <c r="H39" s="64">
        <f>'P一般'!H39+'P原料'!H39</f>
        <v>1662091</v>
      </c>
      <c r="I39" s="65">
        <f>'P一般'!I39+'P原料'!I39</f>
        <v>0</v>
      </c>
      <c r="J39" s="66">
        <f>'P一般'!J39</f>
        <v>1667951</v>
      </c>
      <c r="K39" s="71">
        <f>'P一般'!K39+'P原料'!K39</f>
        <v>2500</v>
      </c>
      <c r="L39" s="72">
        <f>'P一般'!L39+'P原料'!L39</f>
        <v>6427</v>
      </c>
      <c r="M39" s="72">
        <f>'P一般'!M39+'P原料'!M39</f>
        <v>1347</v>
      </c>
      <c r="N39" s="72">
        <f>'P一般'!N39+'P原料'!N39</f>
        <v>1278463</v>
      </c>
      <c r="O39" s="72">
        <f>'P一般'!O39+'P原料'!O39</f>
        <v>2357078</v>
      </c>
      <c r="P39" s="71">
        <f>'P一般'!P39+'P原料'!P39</f>
        <v>1191407</v>
      </c>
      <c r="Q39" s="66">
        <f>'P一般'!Q39</f>
        <v>4837222</v>
      </c>
      <c r="R39" s="67">
        <f>'P一般'!R39</f>
        <v>6505173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22" ref="D40:J40">IF(D38=0,,D39/D38*1000)</f>
        <v>544000</v>
      </c>
      <c r="E40" s="83">
        <f>IF(E38=0,,E39/E38*1000)</f>
        <v>1087000</v>
      </c>
      <c r="F40" s="83">
        <f t="shared" si="22"/>
        <v>0</v>
      </c>
      <c r="G40" s="83">
        <f t="shared" si="22"/>
        <v>614166.6666666666</v>
      </c>
      <c r="H40" s="83">
        <f t="shared" si="22"/>
        <v>73857.5808745112</v>
      </c>
      <c r="I40" s="87">
        <f t="shared" si="22"/>
        <v>0</v>
      </c>
      <c r="J40" s="88">
        <f t="shared" si="22"/>
        <v>74088.34895393772</v>
      </c>
      <c r="K40" s="87">
        <f aca="true" t="shared" si="23" ref="K40:P40">IF(K38=0,,K39/K38*1000)</f>
        <v>625000</v>
      </c>
      <c r="L40" s="83">
        <f t="shared" si="23"/>
        <v>2142333.3333333335</v>
      </c>
      <c r="M40" s="83">
        <f t="shared" si="23"/>
        <v>673500</v>
      </c>
      <c r="N40" s="83">
        <f t="shared" si="23"/>
        <v>101715.57005330575</v>
      </c>
      <c r="O40" s="83">
        <f t="shared" si="23"/>
        <v>98027.78124350177</v>
      </c>
      <c r="P40" s="87">
        <f t="shared" si="23"/>
        <v>88324.33834976648</v>
      </c>
      <c r="Q40" s="88">
        <f>IF(Q38=0,,Q39/Q38*1000)</f>
        <v>96528.21679438058</v>
      </c>
      <c r="R40" s="90">
        <f>IF(R38=0,,R39/R38*1000)</f>
        <v>89572.08950086059</v>
      </c>
      <c r="S40" s="41"/>
    </row>
    <row r="41" spans="1:19" s="36" customFormat="1" ht="18" customHeight="1">
      <c r="A41" s="134" t="s">
        <v>7</v>
      </c>
      <c r="B41" s="37" t="s">
        <v>26</v>
      </c>
      <c r="C41" s="47" t="s">
        <v>4</v>
      </c>
      <c r="D41" s="63">
        <f>'P一般'!D41+'P原料'!D41</f>
        <v>634358</v>
      </c>
      <c r="E41" s="64">
        <f>'P一般'!E41+'P原料'!E41</f>
        <v>968960</v>
      </c>
      <c r="F41" s="64">
        <f>'P一般'!F41+'P原料'!F41</f>
        <v>822809</v>
      </c>
      <c r="G41" s="64">
        <f>'P一般'!G41+'P原料'!G41</f>
        <v>682735</v>
      </c>
      <c r="H41" s="64">
        <f>'P一般'!H41+'P原料'!H41</f>
        <v>768649</v>
      </c>
      <c r="I41" s="65">
        <f>'P一般'!I41+'P原料'!I41</f>
        <v>683743</v>
      </c>
      <c r="J41" s="66">
        <f>'P一般'!J41</f>
        <v>4561254</v>
      </c>
      <c r="K41" s="65">
        <f>'P一般'!K41+'P原料'!K41</f>
        <v>711287</v>
      </c>
      <c r="L41" s="64">
        <f>'P一般'!L41+'P原料'!L41</f>
        <v>825872</v>
      </c>
      <c r="M41" s="64">
        <f>'P一般'!M41+'P原料'!M41</f>
        <v>803293</v>
      </c>
      <c r="N41" s="64">
        <f>'P一般'!N41+'P原料'!N41</f>
        <v>984311</v>
      </c>
      <c r="O41" s="64">
        <f>'P一般'!O41+'P原料'!O41</f>
        <v>860890</v>
      </c>
      <c r="P41" s="65">
        <f>'P一般'!P41+'P原料'!P41</f>
        <v>910984</v>
      </c>
      <c r="Q41" s="66">
        <f>'P一般'!Q41</f>
        <v>5096637</v>
      </c>
      <c r="R41" s="67">
        <f>'P一般'!R41</f>
        <v>9657891</v>
      </c>
      <c r="S41" s="35"/>
    </row>
    <row r="42" spans="1:19" s="36" customFormat="1" ht="18" customHeight="1">
      <c r="A42" s="135"/>
      <c r="B42" s="37" t="s">
        <v>28</v>
      </c>
      <c r="C42" s="48" t="s">
        <v>5</v>
      </c>
      <c r="D42" s="63">
        <f>'P一般'!D42+'P原料'!D42</f>
        <v>40516153</v>
      </c>
      <c r="E42" s="64">
        <f>'P一般'!E42+'P原料'!E42</f>
        <v>65956049</v>
      </c>
      <c r="F42" s="64">
        <f>'P一般'!F42+'P原料'!F42</f>
        <v>61132469</v>
      </c>
      <c r="G42" s="64">
        <f>'P一般'!G42+'P原料'!G42</f>
        <v>49865974</v>
      </c>
      <c r="H42" s="64">
        <f>'P一般'!H42+'P原料'!H42</f>
        <v>55624614</v>
      </c>
      <c r="I42" s="65">
        <f>'P一般'!I42+'P原料'!I42</f>
        <v>47516047</v>
      </c>
      <c r="J42" s="66">
        <f>'P一般'!J42</f>
        <v>320611306</v>
      </c>
      <c r="K42" s="71">
        <f>'P一般'!K42+'P原料'!K42</f>
        <v>51578144</v>
      </c>
      <c r="L42" s="72">
        <f>'P一般'!L42+'P原料'!L42</f>
        <v>65731194</v>
      </c>
      <c r="M42" s="72">
        <f>'P一般'!M42+'P原料'!M42</f>
        <v>69498187</v>
      </c>
      <c r="N42" s="72">
        <f>'P一般'!N42+'P原料'!N42</f>
        <v>97235336</v>
      </c>
      <c r="O42" s="72">
        <f>'P一般'!O42+'P原料'!O42</f>
        <v>81152220</v>
      </c>
      <c r="P42" s="81">
        <f>'P一般'!P42+'P原料'!P42</f>
        <v>79999882</v>
      </c>
      <c r="Q42" s="70">
        <f>'P一般'!Q42</f>
        <v>445194963</v>
      </c>
      <c r="R42" s="73">
        <f>'P一般'!R42</f>
        <v>765806269</v>
      </c>
      <c r="S42" s="35"/>
    </row>
    <row r="43" spans="1:19" s="36" customFormat="1" ht="18" customHeight="1" thickBot="1">
      <c r="A43" s="141"/>
      <c r="B43" s="18" t="s">
        <v>30</v>
      </c>
      <c r="C43" s="49" t="s">
        <v>6</v>
      </c>
      <c r="D43" s="82">
        <f aca="true" t="shared" si="24" ref="D43:I43">IF(D41=0,,D42/D41*1000)</f>
        <v>63869.538966955566</v>
      </c>
      <c r="E43" s="83">
        <f t="shared" si="24"/>
        <v>68068.90790125496</v>
      </c>
      <c r="F43" s="83">
        <f t="shared" si="24"/>
        <v>74297.27798310423</v>
      </c>
      <c r="G43" s="83">
        <f t="shared" si="24"/>
        <v>73038.54936395527</v>
      </c>
      <c r="H43" s="83">
        <f t="shared" si="24"/>
        <v>72366.72915726164</v>
      </c>
      <c r="I43" s="87">
        <f t="shared" si="24"/>
        <v>69494.0160264895</v>
      </c>
      <c r="J43" s="88">
        <f>IF(J41=0,,J42/J41*1000)</f>
        <v>70290.16713386275</v>
      </c>
      <c r="K43" s="87">
        <f aca="true" t="shared" si="25" ref="K43:P43">IF(K41=0,,K42/K41*1000)</f>
        <v>72513.8291575693</v>
      </c>
      <c r="L43" s="83">
        <f t="shared" si="25"/>
        <v>79590.05027413448</v>
      </c>
      <c r="M43" s="83">
        <f t="shared" si="25"/>
        <v>86516.60975509559</v>
      </c>
      <c r="N43" s="83">
        <f>IF(N41=0,,N42/N41*1000)</f>
        <v>98785.17663624606</v>
      </c>
      <c r="O43" s="83">
        <f t="shared" si="25"/>
        <v>94265.49268779984</v>
      </c>
      <c r="P43" s="85">
        <f t="shared" si="25"/>
        <v>87817.00007903542</v>
      </c>
      <c r="Q43" s="86">
        <f>IF(Q41=0,,Q42/Q41*1000)</f>
        <v>87350.73009908298</v>
      </c>
      <c r="R43" s="89">
        <f>IF(R41=0,,R42/R41*1000)</f>
        <v>79293.3228382884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ht="15.75" customHeight="1">
      <c r="A45" s="59" t="str">
        <f>'P一般'!A45</f>
        <v>※数値はすべて確定値</v>
      </c>
    </row>
  </sheetData>
  <sheetProtection/>
  <mergeCells count="15"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  <mergeCell ref="A5:A7"/>
    <mergeCell ref="A8:A10"/>
    <mergeCell ref="A11:A13"/>
    <mergeCell ref="D2:P2"/>
    <mergeCell ref="A14:A16"/>
    <mergeCell ref="A17:A19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zoomScalePageLayoutView="0" workbookViewId="0" topLeftCell="A1">
      <pane xSplit="3" ySplit="4" topLeftCell="D20" activePane="bottomRight" state="frozen"/>
      <selection pane="topLeft" activeCell="J48" sqref="J48"/>
      <selection pane="topRight" activeCell="J48" sqref="J48"/>
      <selection pane="bottomLeft" activeCell="J48" sqref="J48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7" width="10.7109375" style="0" customWidth="1"/>
    <col min="18" max="18" width="11.7109375" style="0" customWidth="1"/>
    <col min="19" max="19" width="8.140625" style="0" customWidth="1"/>
  </cols>
  <sheetData>
    <row r="2" spans="1:16" ht="27" customHeight="1">
      <c r="A2" s="15" t="s">
        <v>55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0</v>
      </c>
      <c r="B3" s="3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v>44278</v>
      </c>
      <c r="E5" s="64">
        <v>39651</v>
      </c>
      <c r="F5" s="64">
        <v>29486</v>
      </c>
      <c r="G5" s="64">
        <v>47408</v>
      </c>
      <c r="H5" s="64">
        <v>73159</v>
      </c>
      <c r="I5" s="65">
        <v>83109</v>
      </c>
      <c r="J5" s="66">
        <f>SUM(D5:I5)</f>
        <v>317091</v>
      </c>
      <c r="K5" s="65">
        <v>64821</v>
      </c>
      <c r="L5" s="64">
        <v>23770</v>
      </c>
      <c r="M5" s="64">
        <v>108955</v>
      </c>
      <c r="N5" s="64">
        <v>41679</v>
      </c>
      <c r="O5" s="64">
        <v>76644</v>
      </c>
      <c r="P5" s="65">
        <v>21657</v>
      </c>
      <c r="Q5" s="66">
        <f>SUM(K5:P5)</f>
        <v>337526</v>
      </c>
      <c r="R5" s="67">
        <f>J5+Q5</f>
        <v>654617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v>2847383</v>
      </c>
      <c r="E6" s="64">
        <v>2864733</v>
      </c>
      <c r="F6" s="64">
        <v>2188041</v>
      </c>
      <c r="G6" s="64">
        <v>3736510</v>
      </c>
      <c r="H6" s="64">
        <v>5504255</v>
      </c>
      <c r="I6" s="65">
        <v>6128666</v>
      </c>
      <c r="J6" s="66">
        <f>SUM(D6:I6)</f>
        <v>23269588</v>
      </c>
      <c r="K6" s="71">
        <v>5097989</v>
      </c>
      <c r="L6" s="72">
        <v>1836184</v>
      </c>
      <c r="M6" s="72">
        <v>9846999</v>
      </c>
      <c r="N6" s="72">
        <v>4220715</v>
      </c>
      <c r="O6" s="72">
        <v>7355937</v>
      </c>
      <c r="P6" s="71">
        <v>1872304</v>
      </c>
      <c r="Q6" s="66">
        <f>SUM(K6:P6)</f>
        <v>30230128</v>
      </c>
      <c r="R6" s="67">
        <f>J6+Q6</f>
        <v>53499716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I7">IF(D5=0,,D6/D5*1000)</f>
        <v>64306.94701657708</v>
      </c>
      <c r="E7" s="83">
        <f t="shared" si="0"/>
        <v>72248.69486267686</v>
      </c>
      <c r="F7" s="83">
        <f t="shared" si="0"/>
        <v>74206.09780912976</v>
      </c>
      <c r="G7" s="83">
        <f t="shared" si="0"/>
        <v>78816.02261221735</v>
      </c>
      <c r="H7" s="83">
        <f t="shared" si="0"/>
        <v>75236.8813133039</v>
      </c>
      <c r="I7" s="87">
        <f t="shared" si="0"/>
        <v>73742.506828382</v>
      </c>
      <c r="J7" s="88">
        <f>(J6/J5)*1000</f>
        <v>73384.5741443308</v>
      </c>
      <c r="K7" s="87">
        <f aca="true" t="shared" si="1" ref="K7:Q7">IF(K5=0,,K6/K5*1000)</f>
        <v>78647.18224032335</v>
      </c>
      <c r="L7" s="83">
        <f t="shared" si="1"/>
        <v>77247.95961295752</v>
      </c>
      <c r="M7" s="83">
        <f t="shared" si="1"/>
        <v>90376.75187003809</v>
      </c>
      <c r="N7" s="83">
        <f t="shared" si="1"/>
        <v>101267.18491326568</v>
      </c>
      <c r="O7" s="83">
        <f t="shared" si="1"/>
        <v>95975.37967746986</v>
      </c>
      <c r="P7" s="87">
        <f t="shared" si="1"/>
        <v>86452.60193009189</v>
      </c>
      <c r="Q7" s="88">
        <f t="shared" si="1"/>
        <v>89563.849896008</v>
      </c>
      <c r="R7" s="90">
        <f>(R6/R5)*1000</f>
        <v>81726.74403506173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v>5754</v>
      </c>
      <c r="E8" s="64">
        <v>15298</v>
      </c>
      <c r="F8" s="64">
        <v>34884</v>
      </c>
      <c r="G8" s="64">
        <v>51103</v>
      </c>
      <c r="H8" s="64">
        <v>0</v>
      </c>
      <c r="I8" s="65">
        <v>34898</v>
      </c>
      <c r="J8" s="66">
        <f>SUM(D8:I8)</f>
        <v>141937</v>
      </c>
      <c r="K8" s="65">
        <v>10345</v>
      </c>
      <c r="L8" s="64">
        <v>58966</v>
      </c>
      <c r="M8" s="64">
        <v>33693</v>
      </c>
      <c r="N8" s="64">
        <v>53621</v>
      </c>
      <c r="O8" s="64">
        <v>23271</v>
      </c>
      <c r="P8" s="65">
        <v>16437</v>
      </c>
      <c r="Q8" s="66">
        <f>SUM(K8:P8)</f>
        <v>196333</v>
      </c>
      <c r="R8" s="67">
        <f>J8+Q8</f>
        <v>338270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v>374338</v>
      </c>
      <c r="E9" s="64">
        <v>1107722</v>
      </c>
      <c r="F9" s="64">
        <v>2571965</v>
      </c>
      <c r="G9" s="64">
        <v>3927895</v>
      </c>
      <c r="H9" s="64">
        <v>0</v>
      </c>
      <c r="I9" s="65">
        <v>2522585</v>
      </c>
      <c r="J9" s="66">
        <f>SUM(D9:I9)</f>
        <v>10504505</v>
      </c>
      <c r="K9" s="71">
        <v>726849</v>
      </c>
      <c r="L9" s="72">
        <v>5002970</v>
      </c>
      <c r="M9" s="72">
        <v>3230260</v>
      </c>
      <c r="N9" s="72">
        <v>5289896</v>
      </c>
      <c r="O9" s="72">
        <v>2291853</v>
      </c>
      <c r="P9" s="71">
        <v>1383055</v>
      </c>
      <c r="Q9" s="66">
        <f>SUM(K9:P9)</f>
        <v>17924883</v>
      </c>
      <c r="R9" s="67">
        <f>J9+Q9</f>
        <v>28429388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2" ref="D10:I10">IF(D8=0,,D9/D8*1000)</f>
        <v>65057.00382342718</v>
      </c>
      <c r="E10" s="83">
        <f t="shared" si="2"/>
        <v>72409.59602562427</v>
      </c>
      <c r="F10" s="83">
        <f t="shared" si="2"/>
        <v>73729.07350074533</v>
      </c>
      <c r="G10" s="83">
        <f t="shared" si="2"/>
        <v>76862.31728078586</v>
      </c>
      <c r="H10" s="83">
        <f t="shared" si="2"/>
        <v>0</v>
      </c>
      <c r="I10" s="87">
        <f t="shared" si="2"/>
        <v>72284.51487191244</v>
      </c>
      <c r="J10" s="88">
        <f>(J9/J8)*1000</f>
        <v>74008.2219576291</v>
      </c>
      <c r="K10" s="87">
        <f aca="true" t="shared" si="3" ref="K10:Q10">IF(K8=0,,K9/K8*1000)</f>
        <v>70260.89898501692</v>
      </c>
      <c r="L10" s="83">
        <f t="shared" si="3"/>
        <v>84844.99542109012</v>
      </c>
      <c r="M10" s="83">
        <f t="shared" si="3"/>
        <v>95873.32680378713</v>
      </c>
      <c r="N10" s="83">
        <f t="shared" si="3"/>
        <v>98653.43801868672</v>
      </c>
      <c r="O10" s="83">
        <f t="shared" si="3"/>
        <v>98485.36805466031</v>
      </c>
      <c r="P10" s="87">
        <f t="shared" si="3"/>
        <v>84142.78761331143</v>
      </c>
      <c r="Q10" s="88">
        <f t="shared" si="3"/>
        <v>91298.37062541702</v>
      </c>
      <c r="R10" s="90">
        <f>(R9/R8)*1000</f>
        <v>84043.48006030686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v>8937</v>
      </c>
      <c r="E11" s="64">
        <v>0</v>
      </c>
      <c r="F11" s="64">
        <v>14560</v>
      </c>
      <c r="G11" s="64">
        <v>8110</v>
      </c>
      <c r="H11" s="64">
        <v>0</v>
      </c>
      <c r="I11" s="65">
        <v>0</v>
      </c>
      <c r="J11" s="66">
        <f>SUM(D11:I11)</f>
        <v>31607</v>
      </c>
      <c r="K11" s="65">
        <v>23826</v>
      </c>
      <c r="L11" s="64">
        <v>10432</v>
      </c>
      <c r="M11" s="64">
        <v>10221</v>
      </c>
      <c r="N11" s="64">
        <v>11736</v>
      </c>
      <c r="O11" s="64">
        <v>10625</v>
      </c>
      <c r="P11" s="65">
        <v>11923</v>
      </c>
      <c r="Q11" s="66">
        <f>SUM(K11:P11)</f>
        <v>78763</v>
      </c>
      <c r="R11" s="67">
        <f>J11+Q11</f>
        <v>110370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v>559557</v>
      </c>
      <c r="E12" s="64">
        <v>0</v>
      </c>
      <c r="F12" s="64">
        <v>1147576</v>
      </c>
      <c r="G12" s="64">
        <v>622976</v>
      </c>
      <c r="H12" s="64">
        <v>0</v>
      </c>
      <c r="I12" s="65">
        <v>0</v>
      </c>
      <c r="J12" s="66">
        <f>SUM(D12:I12)</f>
        <v>2330109</v>
      </c>
      <c r="K12" s="71">
        <v>1808599</v>
      </c>
      <c r="L12" s="72">
        <v>740421</v>
      </c>
      <c r="M12" s="72">
        <v>794832</v>
      </c>
      <c r="N12" s="72">
        <v>1155686</v>
      </c>
      <c r="O12" s="72">
        <v>1044207</v>
      </c>
      <c r="P12" s="71">
        <v>1049147</v>
      </c>
      <c r="Q12" s="66">
        <f>SUM(K12:P12)</f>
        <v>6592892</v>
      </c>
      <c r="R12" s="67">
        <f>J12+Q12</f>
        <v>8923001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4" ref="D13:I13">IF(D11=0,,D12/D11*1000)</f>
        <v>62611.27895266868</v>
      </c>
      <c r="E13" s="83">
        <f t="shared" si="4"/>
        <v>0</v>
      </c>
      <c r="F13" s="83">
        <f t="shared" si="4"/>
        <v>78817.03296703297</v>
      </c>
      <c r="G13" s="83">
        <f t="shared" si="4"/>
        <v>76815.7829839704</v>
      </c>
      <c r="H13" s="83">
        <f t="shared" si="4"/>
        <v>0</v>
      </c>
      <c r="I13" s="87">
        <f t="shared" si="4"/>
        <v>0</v>
      </c>
      <c r="J13" s="88">
        <f>(J12/J11)*1000</f>
        <v>73721.29591546177</v>
      </c>
      <c r="K13" s="87">
        <f aca="true" t="shared" si="5" ref="K13:Q13">IF(K11=0,,K12/K11*1000)</f>
        <v>75908.62922857383</v>
      </c>
      <c r="L13" s="83">
        <f t="shared" si="5"/>
        <v>70975.93941717791</v>
      </c>
      <c r="M13" s="83">
        <f t="shared" si="5"/>
        <v>77764.60228940417</v>
      </c>
      <c r="N13" s="83">
        <f t="shared" si="5"/>
        <v>98473.58554873892</v>
      </c>
      <c r="O13" s="83">
        <f t="shared" si="5"/>
        <v>98278.30588235294</v>
      </c>
      <c r="P13" s="87">
        <f t="shared" si="5"/>
        <v>87993.54189381868</v>
      </c>
      <c r="Q13" s="88">
        <f t="shared" si="5"/>
        <v>83705.44545027488</v>
      </c>
      <c r="R13" s="90">
        <f>(R12/R11)*1000</f>
        <v>80846.25351091781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R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 t="shared" si="6"/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v>42937</v>
      </c>
      <c r="E17" s="64">
        <v>53452</v>
      </c>
      <c r="F17" s="64">
        <v>31237</v>
      </c>
      <c r="G17" s="64">
        <v>34420</v>
      </c>
      <c r="H17" s="64">
        <v>39131</v>
      </c>
      <c r="I17" s="65">
        <v>80904</v>
      </c>
      <c r="J17" s="66">
        <f>SUM(D17:I17)</f>
        <v>282081</v>
      </c>
      <c r="K17" s="65">
        <v>42107</v>
      </c>
      <c r="L17" s="64">
        <v>37365</v>
      </c>
      <c r="M17" s="64">
        <v>24767</v>
      </c>
      <c r="N17" s="64">
        <v>90012</v>
      </c>
      <c r="O17" s="64">
        <v>68961</v>
      </c>
      <c r="P17" s="65">
        <v>61658</v>
      </c>
      <c r="Q17" s="66">
        <f>SUM(K17:P17)</f>
        <v>324870</v>
      </c>
      <c r="R17" s="67">
        <f>J17+Q17</f>
        <v>606951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v>2842506</v>
      </c>
      <c r="E18" s="64">
        <v>3624738</v>
      </c>
      <c r="F18" s="64">
        <v>2346943</v>
      </c>
      <c r="G18" s="64">
        <v>2695577</v>
      </c>
      <c r="H18" s="64">
        <v>3022714</v>
      </c>
      <c r="I18" s="65">
        <v>5866610</v>
      </c>
      <c r="J18" s="66">
        <f>SUM(D18:I18)</f>
        <v>20399088</v>
      </c>
      <c r="K18" s="71">
        <v>3106673</v>
      </c>
      <c r="L18" s="72">
        <v>3101357</v>
      </c>
      <c r="M18" s="72">
        <v>2358468</v>
      </c>
      <c r="N18" s="72">
        <v>9230614</v>
      </c>
      <c r="O18" s="72">
        <v>6573384</v>
      </c>
      <c r="P18" s="71">
        <v>5489417</v>
      </c>
      <c r="Q18" s="66">
        <f>SUM(K18:P18)</f>
        <v>29859913</v>
      </c>
      <c r="R18" s="67">
        <f>J18+Q18</f>
        <v>50259001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7" ref="D19:I19">IF(D17=0,,D18/D17*1000)</f>
        <v>66201.78400912965</v>
      </c>
      <c r="E19" s="83">
        <f t="shared" si="7"/>
        <v>67812.9536780663</v>
      </c>
      <c r="F19" s="83">
        <f t="shared" si="7"/>
        <v>75133.43150750712</v>
      </c>
      <c r="G19" s="83">
        <f t="shared" si="7"/>
        <v>78314.26496223126</v>
      </c>
      <c r="H19" s="83">
        <f t="shared" si="7"/>
        <v>77246.01977971429</v>
      </c>
      <c r="I19" s="87">
        <f t="shared" si="7"/>
        <v>72513.22555127063</v>
      </c>
      <c r="J19" s="88">
        <f>(J18/J17)*1000</f>
        <v>72316.41975177343</v>
      </c>
      <c r="K19" s="87">
        <f aca="true" t="shared" si="8" ref="K19:Q19">IF(K17=0,,K18/K17*1000)</f>
        <v>73780.44030683735</v>
      </c>
      <c r="L19" s="83">
        <f t="shared" si="8"/>
        <v>83001.65930683794</v>
      </c>
      <c r="M19" s="83">
        <f t="shared" si="8"/>
        <v>95226.22844914603</v>
      </c>
      <c r="N19" s="83">
        <f t="shared" si="8"/>
        <v>102548.70461716216</v>
      </c>
      <c r="O19" s="83">
        <f t="shared" si="8"/>
        <v>95320.31148040197</v>
      </c>
      <c r="P19" s="87">
        <f t="shared" si="8"/>
        <v>89030.0853092867</v>
      </c>
      <c r="Q19" s="88">
        <f t="shared" si="8"/>
        <v>91913.42075291656</v>
      </c>
      <c r="R19" s="90">
        <f>(R18/R17)*1000</f>
        <v>82805.69765928386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v>57691</v>
      </c>
      <c r="E20" s="64">
        <v>112003</v>
      </c>
      <c r="F20" s="64">
        <v>50100</v>
      </c>
      <c r="G20" s="64">
        <v>66946</v>
      </c>
      <c r="H20" s="64">
        <v>95464</v>
      </c>
      <c r="I20" s="65">
        <v>87638</v>
      </c>
      <c r="J20" s="66">
        <f>SUM(D20:I20)</f>
        <v>469842</v>
      </c>
      <c r="K20" s="65">
        <v>47615</v>
      </c>
      <c r="L20" s="64">
        <v>73622</v>
      </c>
      <c r="M20" s="64">
        <v>72352</v>
      </c>
      <c r="N20" s="64">
        <v>80511</v>
      </c>
      <c r="O20" s="64">
        <v>49564</v>
      </c>
      <c r="P20" s="65">
        <v>77805</v>
      </c>
      <c r="Q20" s="66">
        <f>SUM(K20:P20)</f>
        <v>401469</v>
      </c>
      <c r="R20" s="67">
        <f>J20+Q20</f>
        <v>871311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v>3472044</v>
      </c>
      <c r="E21" s="64">
        <v>7150770</v>
      </c>
      <c r="F21" s="64">
        <v>3908375</v>
      </c>
      <c r="G21" s="64">
        <v>3855833</v>
      </c>
      <c r="H21" s="64">
        <v>6513568</v>
      </c>
      <c r="I21" s="65">
        <v>5427924</v>
      </c>
      <c r="J21" s="66">
        <f>SUM(D21:I21)</f>
        <v>30328514</v>
      </c>
      <c r="K21" s="71">
        <v>3556059</v>
      </c>
      <c r="L21" s="72">
        <v>6196393</v>
      </c>
      <c r="M21" s="72">
        <v>5892227</v>
      </c>
      <c r="N21" s="72">
        <v>7988680</v>
      </c>
      <c r="O21" s="72">
        <v>4507570</v>
      </c>
      <c r="P21" s="71">
        <v>6934119</v>
      </c>
      <c r="Q21" s="66">
        <f>SUM(K21:P21)</f>
        <v>35075048</v>
      </c>
      <c r="R21" s="67">
        <f>J21+Q21</f>
        <v>65403562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9" ref="D22:I22">IF(D20=0,,D21/D20*1000)</f>
        <v>60183.46015843026</v>
      </c>
      <c r="E22" s="83">
        <f t="shared" si="9"/>
        <v>63844.450595073344</v>
      </c>
      <c r="F22" s="83">
        <f t="shared" si="9"/>
        <v>78011.47704590818</v>
      </c>
      <c r="G22" s="83">
        <f t="shared" si="9"/>
        <v>57596.167060018524</v>
      </c>
      <c r="H22" s="83">
        <f t="shared" si="9"/>
        <v>68230.62096706612</v>
      </c>
      <c r="I22" s="87">
        <f t="shared" si="9"/>
        <v>61935.73563979095</v>
      </c>
      <c r="J22" s="88">
        <f>(J21/J20)*1000</f>
        <v>64550.45313105256</v>
      </c>
      <c r="K22" s="87">
        <f aca="true" t="shared" si="10" ref="K22:Q22">IF(K20=0,,K21/K20*1000)</f>
        <v>74683.58710490393</v>
      </c>
      <c r="L22" s="83">
        <f t="shared" si="10"/>
        <v>84164.96427698241</v>
      </c>
      <c r="M22" s="83">
        <f t="shared" si="10"/>
        <v>81438.34310039805</v>
      </c>
      <c r="N22" s="83">
        <f t="shared" si="10"/>
        <v>99224.70221460421</v>
      </c>
      <c r="O22" s="83">
        <f t="shared" si="10"/>
        <v>90944.4354773626</v>
      </c>
      <c r="P22" s="87">
        <f t="shared" si="10"/>
        <v>89121.7659533449</v>
      </c>
      <c r="Q22" s="88">
        <f t="shared" si="10"/>
        <v>87366.76555350475</v>
      </c>
      <c r="R22" s="90">
        <f>(R21/R20)*1000</f>
        <v>75063.3952744772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v>18052</v>
      </c>
      <c r="E23" s="64">
        <v>23707</v>
      </c>
      <c r="F23" s="64">
        <v>24468</v>
      </c>
      <c r="G23" s="64">
        <v>50754</v>
      </c>
      <c r="H23" s="64">
        <v>24639</v>
      </c>
      <c r="I23" s="65">
        <v>72089</v>
      </c>
      <c r="J23" s="66">
        <f>SUM(D23:I23)</f>
        <v>213709</v>
      </c>
      <c r="K23" s="65">
        <v>12349</v>
      </c>
      <c r="L23" s="64">
        <v>23632</v>
      </c>
      <c r="M23" s="64">
        <v>23642</v>
      </c>
      <c r="N23" s="64">
        <v>15149</v>
      </c>
      <c r="O23" s="64">
        <v>25273</v>
      </c>
      <c r="P23" s="65">
        <v>76931</v>
      </c>
      <c r="Q23" s="66">
        <f>SUM(K23:P23)</f>
        <v>176976</v>
      </c>
      <c r="R23" s="67">
        <f>J23+Q23</f>
        <v>390685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v>1203498</v>
      </c>
      <c r="E24" s="64">
        <v>1627582</v>
      </c>
      <c r="F24" s="64">
        <v>1896302</v>
      </c>
      <c r="G24" s="64">
        <v>4013767</v>
      </c>
      <c r="H24" s="64">
        <v>1849754</v>
      </c>
      <c r="I24" s="65">
        <v>5227638</v>
      </c>
      <c r="J24" s="66">
        <f>SUM(D24:I24)</f>
        <v>15818541</v>
      </c>
      <c r="K24" s="71">
        <v>1008614</v>
      </c>
      <c r="L24" s="72">
        <v>1924364</v>
      </c>
      <c r="M24" s="72">
        <v>2415363</v>
      </c>
      <c r="N24" s="72">
        <v>1541851</v>
      </c>
      <c r="O24" s="72">
        <v>2386726</v>
      </c>
      <c r="P24" s="71">
        <v>7042771</v>
      </c>
      <c r="Q24" s="66">
        <f>SUM(K24:P24)</f>
        <v>16319689</v>
      </c>
      <c r="R24" s="67">
        <f>J24+Q24</f>
        <v>32138230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11" ref="D25:I25">IF(D23=0,,D24/D23*1000)</f>
        <v>66668.40239308664</v>
      </c>
      <c r="E25" s="83">
        <f t="shared" si="11"/>
        <v>68654.06841861054</v>
      </c>
      <c r="F25" s="83">
        <f t="shared" si="11"/>
        <v>77501.30783063594</v>
      </c>
      <c r="G25" s="83">
        <f t="shared" si="11"/>
        <v>79082.77180123734</v>
      </c>
      <c r="H25" s="83">
        <f t="shared" si="11"/>
        <v>75074.23190876252</v>
      </c>
      <c r="I25" s="87">
        <f t="shared" si="11"/>
        <v>72516.44494999238</v>
      </c>
      <c r="J25" s="88">
        <f>(J24/J23)*1000</f>
        <v>74019.06798497021</v>
      </c>
      <c r="K25" s="87">
        <f aca="true" t="shared" si="12" ref="K25:Q25">IF(K23=0,,K24/K23*1000)</f>
        <v>81675.76321969391</v>
      </c>
      <c r="L25" s="83">
        <f t="shared" si="12"/>
        <v>81430.43331076507</v>
      </c>
      <c r="M25" s="83">
        <f t="shared" si="12"/>
        <v>102164.0724135014</v>
      </c>
      <c r="N25" s="83">
        <f t="shared" si="12"/>
        <v>101779.06132417981</v>
      </c>
      <c r="O25" s="83">
        <f t="shared" si="12"/>
        <v>94437.77944842321</v>
      </c>
      <c r="P25" s="87">
        <f t="shared" si="12"/>
        <v>91546.59370084881</v>
      </c>
      <c r="Q25" s="88">
        <f t="shared" si="12"/>
        <v>92214.13638007414</v>
      </c>
      <c r="R25" s="90">
        <f>(R24/R23)*1000</f>
        <v>82261.23347453831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J26+Q26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J27+Q27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13" ref="D28:I28">IF(D26=0,,D27/D26*1000)</f>
        <v>0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0</v>
      </c>
      <c r="J28" s="88" t="e">
        <f>(J27/J26)*1000</f>
        <v>#DIV/0!</v>
      </c>
      <c r="K28" s="87">
        <f aca="true" t="shared" si="14" ref="K28:Q28">IF(K26=0,,K27/K26*1000)</f>
        <v>0</v>
      </c>
      <c r="L28" s="83">
        <f t="shared" si="14"/>
        <v>0</v>
      </c>
      <c r="M28" s="83">
        <f t="shared" si="14"/>
        <v>0</v>
      </c>
      <c r="N28" s="83">
        <f t="shared" si="14"/>
        <v>0</v>
      </c>
      <c r="O28" s="83">
        <f t="shared" si="14"/>
        <v>0</v>
      </c>
      <c r="P28" s="87">
        <f t="shared" si="14"/>
        <v>0</v>
      </c>
      <c r="Q28" s="88">
        <f t="shared" si="14"/>
        <v>0</v>
      </c>
      <c r="R28" s="90" t="e">
        <f>(R27/R26)*1000</f>
        <v>#DIV/0!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v>610</v>
      </c>
      <c r="E29" s="64">
        <v>657</v>
      </c>
      <c r="F29" s="64">
        <v>546</v>
      </c>
      <c r="G29" s="64">
        <v>643</v>
      </c>
      <c r="H29" s="64">
        <v>1227</v>
      </c>
      <c r="I29" s="65">
        <v>734</v>
      </c>
      <c r="J29" s="66">
        <f>SUM(D29:I29)</f>
        <v>4417</v>
      </c>
      <c r="K29" s="65">
        <v>1093</v>
      </c>
      <c r="L29" s="64">
        <v>1715</v>
      </c>
      <c r="M29" s="64">
        <v>1982</v>
      </c>
      <c r="N29" s="64">
        <v>1242</v>
      </c>
      <c r="O29" s="64">
        <v>604</v>
      </c>
      <c r="P29" s="65">
        <v>572</v>
      </c>
      <c r="Q29" s="66">
        <f>SUM(K29:P29)</f>
        <v>7208</v>
      </c>
      <c r="R29" s="67">
        <f>J29+Q29</f>
        <v>11625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v>152830</v>
      </c>
      <c r="E30" s="64">
        <v>160562</v>
      </c>
      <c r="F30" s="64">
        <v>135955</v>
      </c>
      <c r="G30" s="64">
        <v>159469</v>
      </c>
      <c r="H30" s="64">
        <v>293506</v>
      </c>
      <c r="I30" s="65">
        <v>182679</v>
      </c>
      <c r="J30" s="66">
        <f>SUM(D30:I30)</f>
        <v>1085001</v>
      </c>
      <c r="K30" s="71">
        <v>278068</v>
      </c>
      <c r="L30" s="72">
        <v>438288</v>
      </c>
      <c r="M30" s="72">
        <v>501276</v>
      </c>
      <c r="N30" s="72">
        <v>322714</v>
      </c>
      <c r="O30" s="72">
        <v>156393</v>
      </c>
      <c r="P30" s="71">
        <v>156149</v>
      </c>
      <c r="Q30" s="66">
        <f>SUM(K30:P30)</f>
        <v>1852888</v>
      </c>
      <c r="R30" s="67">
        <f>J30+Q30</f>
        <v>2937889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15" ref="D31:I31">IF(D29=0,,D30/D29*1000)</f>
        <v>250540.98360655736</v>
      </c>
      <c r="E31" s="83">
        <f t="shared" si="15"/>
        <v>244386.60578386605</v>
      </c>
      <c r="F31" s="83">
        <f t="shared" si="15"/>
        <v>249001.8315018315</v>
      </c>
      <c r="G31" s="83">
        <f t="shared" si="15"/>
        <v>248007.77604976672</v>
      </c>
      <c r="H31" s="83">
        <f t="shared" si="15"/>
        <v>239206.19396903017</v>
      </c>
      <c r="I31" s="87">
        <f t="shared" si="15"/>
        <v>248881.47138964577</v>
      </c>
      <c r="J31" s="88">
        <f>(J30/J29)*1000</f>
        <v>245642.0647498302</v>
      </c>
      <c r="K31" s="87">
        <f aca="true" t="shared" si="16" ref="K31:Q31">IF(K29=0,,K30/K29*1000)</f>
        <v>254408.05123513265</v>
      </c>
      <c r="L31" s="83">
        <f t="shared" si="16"/>
        <v>255561.51603498543</v>
      </c>
      <c r="M31" s="83">
        <f t="shared" si="16"/>
        <v>252914.22805247226</v>
      </c>
      <c r="N31" s="83">
        <f t="shared" si="16"/>
        <v>259834.13848631238</v>
      </c>
      <c r="O31" s="83">
        <f t="shared" si="16"/>
        <v>258928.8079470199</v>
      </c>
      <c r="P31" s="87">
        <f t="shared" si="16"/>
        <v>272987.7622377622</v>
      </c>
      <c r="Q31" s="88">
        <f t="shared" si="16"/>
        <v>257059.9334073252</v>
      </c>
      <c r="R31" s="90">
        <f>(R30/R29)*1000</f>
        <v>252721.63440860214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J32+Q32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/>
      <c r="E33" s="64"/>
      <c r="F33" s="64"/>
      <c r="G33" s="64"/>
      <c r="H33" s="64"/>
      <c r="I33" s="65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J33+Q33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>IF(D32=0,,D33/D32*1000)</f>
        <v>0</v>
      </c>
      <c r="E34" s="83">
        <f>IF(E32=0,,E33/E32*1000)</f>
        <v>0</v>
      </c>
      <c r="F34" s="83">
        <f>IF(F32=0,,F33/F32*1000)</f>
        <v>0</v>
      </c>
      <c r="G34" s="83">
        <f aca="true" t="shared" si="17" ref="G34:R34">IF(G32=0,,G33/G32*1000)</f>
        <v>0</v>
      </c>
      <c r="H34" s="83">
        <f t="shared" si="17"/>
        <v>0</v>
      </c>
      <c r="I34" s="87">
        <f t="shared" si="17"/>
        <v>0</v>
      </c>
      <c r="J34" s="88">
        <f t="shared" si="17"/>
        <v>0</v>
      </c>
      <c r="K34" s="87">
        <f t="shared" si="17"/>
        <v>0</v>
      </c>
      <c r="L34" s="83">
        <f t="shared" si="17"/>
        <v>0</v>
      </c>
      <c r="M34" s="83">
        <f t="shared" si="17"/>
        <v>0</v>
      </c>
      <c r="N34" s="83">
        <f t="shared" si="17"/>
        <v>0</v>
      </c>
      <c r="O34" s="83">
        <f t="shared" si="17"/>
        <v>0</v>
      </c>
      <c r="P34" s="87">
        <f t="shared" si="17"/>
        <v>0</v>
      </c>
      <c r="Q34" s="88">
        <f t="shared" si="17"/>
        <v>0</v>
      </c>
      <c r="R34" s="90">
        <f t="shared" si="17"/>
        <v>0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v>0</v>
      </c>
      <c r="E35" s="64">
        <v>0</v>
      </c>
      <c r="F35" s="64">
        <v>0</v>
      </c>
      <c r="G35" s="64">
        <v>0</v>
      </c>
      <c r="H35" s="64">
        <v>11851</v>
      </c>
      <c r="I35" s="65">
        <v>0</v>
      </c>
      <c r="J35" s="66">
        <f>SUM(D35:I35)</f>
        <v>11851</v>
      </c>
      <c r="K35" s="65">
        <v>10998</v>
      </c>
      <c r="L35" s="64">
        <v>0</v>
      </c>
      <c r="M35" s="64">
        <v>0</v>
      </c>
      <c r="N35" s="64">
        <v>4162</v>
      </c>
      <c r="O35" s="64">
        <v>0</v>
      </c>
      <c r="P35" s="65">
        <v>3303</v>
      </c>
      <c r="Q35" s="66">
        <f>SUM(K35:P35)</f>
        <v>18463</v>
      </c>
      <c r="R35" s="67">
        <f>J35+Q35</f>
        <v>30314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v>0</v>
      </c>
      <c r="E36" s="64">
        <v>0</v>
      </c>
      <c r="F36" s="64">
        <v>0</v>
      </c>
      <c r="G36" s="64">
        <v>0</v>
      </c>
      <c r="H36" s="64">
        <v>890365</v>
      </c>
      <c r="I36" s="65">
        <v>0</v>
      </c>
      <c r="J36" s="66">
        <f>SUM(D36:I36)</f>
        <v>890365</v>
      </c>
      <c r="K36" s="71">
        <v>761403</v>
      </c>
      <c r="L36" s="72">
        <v>0</v>
      </c>
      <c r="M36" s="72">
        <v>0</v>
      </c>
      <c r="N36" s="72">
        <v>420442</v>
      </c>
      <c r="O36" s="72">
        <v>0</v>
      </c>
      <c r="P36" s="71">
        <v>282274</v>
      </c>
      <c r="Q36" s="66">
        <f>SUM(K36:P36)</f>
        <v>1464119</v>
      </c>
      <c r="R36" s="67">
        <f>J36+Q36</f>
        <v>2354484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8" ref="D37:J37">IF(D35=0,,D36/D35*1000)</f>
        <v>0</v>
      </c>
      <c r="E37" s="83">
        <f t="shared" si="18"/>
        <v>0</v>
      </c>
      <c r="F37" s="83">
        <f t="shared" si="18"/>
        <v>0</v>
      </c>
      <c r="G37" s="83">
        <f t="shared" si="18"/>
        <v>0</v>
      </c>
      <c r="H37" s="83">
        <f t="shared" si="18"/>
        <v>75129.94683992912</v>
      </c>
      <c r="I37" s="87">
        <f t="shared" si="18"/>
        <v>0</v>
      </c>
      <c r="J37" s="88">
        <f t="shared" si="18"/>
        <v>75129.94683992912</v>
      </c>
      <c r="K37" s="87">
        <f aca="true" t="shared" si="19" ref="K37:R37">IF(K35=0,,K36/K35*1000)</f>
        <v>69231.04200763775</v>
      </c>
      <c r="L37" s="83">
        <f t="shared" si="19"/>
        <v>0</v>
      </c>
      <c r="M37" s="83">
        <f t="shared" si="19"/>
        <v>0</v>
      </c>
      <c r="N37" s="83">
        <f t="shared" si="19"/>
        <v>101019.22152811149</v>
      </c>
      <c r="O37" s="83">
        <f t="shared" si="19"/>
        <v>0</v>
      </c>
      <c r="P37" s="87">
        <f t="shared" si="19"/>
        <v>85459.88495307296</v>
      </c>
      <c r="Q37" s="88">
        <f t="shared" si="19"/>
        <v>79300.16790337431</v>
      </c>
      <c r="R37" s="90">
        <f t="shared" si="19"/>
        <v>77669.85551230455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v>41</v>
      </c>
      <c r="E38" s="64">
        <v>39</v>
      </c>
      <c r="F38" s="64">
        <v>79</v>
      </c>
      <c r="G38" s="64">
        <v>94</v>
      </c>
      <c r="H38" s="64">
        <v>11622</v>
      </c>
      <c r="I38" s="65">
        <v>120</v>
      </c>
      <c r="J38" s="66">
        <f>SUM(D38:I38)</f>
        <v>11995</v>
      </c>
      <c r="K38" s="65">
        <v>108</v>
      </c>
      <c r="L38" s="64">
        <v>107</v>
      </c>
      <c r="M38" s="64">
        <v>114</v>
      </c>
      <c r="N38" s="64">
        <v>9471</v>
      </c>
      <c r="O38" s="64">
        <v>22530</v>
      </c>
      <c r="P38" s="65">
        <v>4112</v>
      </c>
      <c r="Q38" s="66">
        <f>SUM(K38:P38)</f>
        <v>36442</v>
      </c>
      <c r="R38" s="67">
        <f>J38+Q38</f>
        <v>48437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v>33624</v>
      </c>
      <c r="E39" s="64">
        <v>21967</v>
      </c>
      <c r="F39" s="64">
        <v>29329</v>
      </c>
      <c r="G39" s="64">
        <v>33825</v>
      </c>
      <c r="H39" s="64">
        <v>909709</v>
      </c>
      <c r="I39" s="65">
        <v>51498</v>
      </c>
      <c r="J39" s="66">
        <f>SUM(D39:I39)</f>
        <v>1079952</v>
      </c>
      <c r="K39" s="71">
        <v>48893</v>
      </c>
      <c r="L39" s="72">
        <v>48142</v>
      </c>
      <c r="M39" s="72">
        <v>39333</v>
      </c>
      <c r="N39" s="72">
        <v>1000018</v>
      </c>
      <c r="O39" s="72">
        <v>2231734</v>
      </c>
      <c r="P39" s="71">
        <v>394219</v>
      </c>
      <c r="Q39" s="66">
        <f>SUM(K39:P39)</f>
        <v>3762339</v>
      </c>
      <c r="R39" s="67">
        <f>J39+Q39</f>
        <v>4842291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20" ref="D40:I40">IF(D38=0,,D39/D38*1000)</f>
        <v>820097.5609756098</v>
      </c>
      <c r="E40" s="83">
        <f t="shared" si="20"/>
        <v>563256.4102564103</v>
      </c>
      <c r="F40" s="83">
        <f t="shared" si="20"/>
        <v>371253.16455696203</v>
      </c>
      <c r="G40" s="83">
        <f t="shared" si="20"/>
        <v>359840.42553191487</v>
      </c>
      <c r="H40" s="83">
        <f t="shared" si="20"/>
        <v>78274.73756668388</v>
      </c>
      <c r="I40" s="87">
        <f t="shared" si="20"/>
        <v>429150</v>
      </c>
      <c r="J40" s="88">
        <f>(J39/J38)*1000</f>
        <v>90033.51396415172</v>
      </c>
      <c r="K40" s="87">
        <f aca="true" t="shared" si="21" ref="K40:Q40">IF(K38=0,,K39/K38*1000)</f>
        <v>452712.962962963</v>
      </c>
      <c r="L40" s="83">
        <f t="shared" si="21"/>
        <v>449925.2336448598</v>
      </c>
      <c r="M40" s="83">
        <f t="shared" si="21"/>
        <v>345026.3157894737</v>
      </c>
      <c r="N40" s="83">
        <f t="shared" si="21"/>
        <v>105587.37197761587</v>
      </c>
      <c r="O40" s="83">
        <f t="shared" si="21"/>
        <v>99056.1029738127</v>
      </c>
      <c r="P40" s="87">
        <f t="shared" si="21"/>
        <v>95870.3793774319</v>
      </c>
      <c r="Q40" s="88">
        <f t="shared" si="21"/>
        <v>103241.83634268152</v>
      </c>
      <c r="R40" s="90">
        <f>(R39/R38)*1000</f>
        <v>99970.91066746495</v>
      </c>
      <c r="S40" s="41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63">
        <f>D5+D8+D11+D14+D17+D20+D23+D26+D29+D32+D35+D38</f>
        <v>178300</v>
      </c>
      <c r="E41" s="64">
        <f aca="true" t="shared" si="22" ref="E41:I42">E5+E8+E11+E14+E17+E20+E23+E26+E29+E32+E35+E38</f>
        <v>244807</v>
      </c>
      <c r="F41" s="64">
        <f t="shared" si="22"/>
        <v>185360</v>
      </c>
      <c r="G41" s="64">
        <f t="shared" si="22"/>
        <v>259478</v>
      </c>
      <c r="H41" s="64">
        <f t="shared" si="22"/>
        <v>257093</v>
      </c>
      <c r="I41" s="65">
        <f t="shared" si="22"/>
        <v>359492</v>
      </c>
      <c r="J41" s="66">
        <f>SUM(D41:I41)</f>
        <v>1484530</v>
      </c>
      <c r="K41" s="65">
        <f aca="true" t="shared" si="23" ref="K41:P42">K5+K8+K11+K14+K17+K20+K23+K26+K29+K32+K35+K38</f>
        <v>213262</v>
      </c>
      <c r="L41" s="64">
        <f t="shared" si="23"/>
        <v>229609</v>
      </c>
      <c r="M41" s="64">
        <f t="shared" si="23"/>
        <v>275726</v>
      </c>
      <c r="N41" s="64">
        <f t="shared" si="23"/>
        <v>307583</v>
      </c>
      <c r="O41" s="64">
        <f t="shared" si="23"/>
        <v>277472</v>
      </c>
      <c r="P41" s="65">
        <f t="shared" si="23"/>
        <v>274398</v>
      </c>
      <c r="Q41" s="66">
        <f>SUM(K41:P41)</f>
        <v>1578050</v>
      </c>
      <c r="R41" s="67">
        <f>J41+Q41</f>
        <v>3062580</v>
      </c>
      <c r="S41" s="35"/>
    </row>
    <row r="42" spans="1:19" s="36" customFormat="1" ht="18" customHeight="1">
      <c r="A42" s="135"/>
      <c r="B42" s="37" t="s">
        <v>28</v>
      </c>
      <c r="C42" s="38" t="s">
        <v>5</v>
      </c>
      <c r="D42" s="63">
        <f>D6+D9+D12+D15+D18+D21+D24+D27+D30+D33+D36+D39</f>
        <v>11485780</v>
      </c>
      <c r="E42" s="64">
        <f t="shared" si="22"/>
        <v>16558074</v>
      </c>
      <c r="F42" s="64">
        <f t="shared" si="22"/>
        <v>14224486</v>
      </c>
      <c r="G42" s="64">
        <f t="shared" si="22"/>
        <v>19045852</v>
      </c>
      <c r="H42" s="64">
        <f t="shared" si="22"/>
        <v>18983871</v>
      </c>
      <c r="I42" s="65">
        <f>I6+I9+I12+I15+I18+I21+I24+I27+I30+I33+I36+I39</f>
        <v>25407600</v>
      </c>
      <c r="J42" s="66">
        <f>SUM(D42:I42)</f>
        <v>105705663</v>
      </c>
      <c r="K42" s="71">
        <f t="shared" si="23"/>
        <v>16393147</v>
      </c>
      <c r="L42" s="72">
        <f t="shared" si="23"/>
        <v>19288119</v>
      </c>
      <c r="M42" s="72">
        <f t="shared" si="23"/>
        <v>25078758</v>
      </c>
      <c r="N42" s="72">
        <f t="shared" si="23"/>
        <v>31170616</v>
      </c>
      <c r="O42" s="72">
        <f t="shared" si="23"/>
        <v>26547804</v>
      </c>
      <c r="P42" s="71">
        <f t="shared" si="23"/>
        <v>24603455</v>
      </c>
      <c r="Q42" s="66">
        <f>SUM(K42:P42)</f>
        <v>143081899</v>
      </c>
      <c r="R42" s="67">
        <f>J42+Q42</f>
        <v>248787562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24" ref="D43:I43">IF(D41=0,,D42/D41*1000)</f>
        <v>64418.28379136287</v>
      </c>
      <c r="E43" s="83">
        <f t="shared" si="24"/>
        <v>67637.25710457626</v>
      </c>
      <c r="F43" s="83">
        <f t="shared" si="24"/>
        <v>76739.78204574881</v>
      </c>
      <c r="G43" s="83">
        <f t="shared" si="24"/>
        <v>73400.64282906451</v>
      </c>
      <c r="H43" s="83">
        <f t="shared" si="24"/>
        <v>73840.48184898072</v>
      </c>
      <c r="I43" s="87">
        <f t="shared" si="24"/>
        <v>70676.39891847385</v>
      </c>
      <c r="J43" s="88">
        <f>(J42/J41)*1000</f>
        <v>71204.80084605902</v>
      </c>
      <c r="K43" s="87">
        <f aca="true" t="shared" si="25" ref="K43:Q43">IF(K41=0,,K42/K41*1000)</f>
        <v>76868.57949376822</v>
      </c>
      <c r="L43" s="83">
        <f t="shared" si="25"/>
        <v>84004.19408646873</v>
      </c>
      <c r="M43" s="83">
        <f t="shared" si="25"/>
        <v>90955.36148205101</v>
      </c>
      <c r="N43" s="83">
        <f t="shared" si="25"/>
        <v>101340.5032137667</v>
      </c>
      <c r="O43" s="83">
        <f t="shared" si="25"/>
        <v>95677.41609964249</v>
      </c>
      <c r="P43" s="87">
        <f t="shared" si="25"/>
        <v>89663.39040372014</v>
      </c>
      <c r="Q43" s="88">
        <f t="shared" si="25"/>
        <v>90670.0668546624</v>
      </c>
      <c r="R43" s="90">
        <f>(R42/R41)*1000</f>
        <v>81234.63289122243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ht="15.75" customHeight="1">
      <c r="A45" s="59" t="str">
        <f>'P一般'!A45</f>
        <v>※数値はすべて確定値</v>
      </c>
    </row>
  </sheetData>
  <sheetProtection/>
  <mergeCells count="15"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  <mergeCell ref="A5:A7"/>
    <mergeCell ref="A8:A10"/>
    <mergeCell ref="A11:A13"/>
    <mergeCell ref="D2:P2"/>
    <mergeCell ref="A14:A16"/>
    <mergeCell ref="A17:A19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zoomScalePageLayoutView="0" workbookViewId="0" topLeftCell="A1">
      <pane xSplit="3" ySplit="4" topLeftCell="D20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3.7109375" style="0" customWidth="1"/>
  </cols>
  <sheetData>
    <row r="2" spans="1:16" ht="27" customHeight="1">
      <c r="A2" s="15" t="s">
        <v>55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8</v>
      </c>
      <c r="B3" s="3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v>0</v>
      </c>
      <c r="E5" s="64">
        <v>24914</v>
      </c>
      <c r="F5" s="64">
        <v>0</v>
      </c>
      <c r="G5" s="64">
        <v>0</v>
      </c>
      <c r="H5" s="64">
        <v>66688</v>
      </c>
      <c r="I5" s="65">
        <v>11524</v>
      </c>
      <c r="J5" s="66">
        <f>SUM(D5:I5)</f>
        <v>103126</v>
      </c>
      <c r="K5" s="65">
        <v>15115</v>
      </c>
      <c r="L5" s="64">
        <v>5282</v>
      </c>
      <c r="M5" s="64">
        <v>9883</v>
      </c>
      <c r="N5" s="64">
        <v>11000</v>
      </c>
      <c r="O5" s="64">
        <v>3600</v>
      </c>
      <c r="P5" s="65">
        <v>0</v>
      </c>
      <c r="Q5" s="66">
        <f>SUM(K5:P5)</f>
        <v>44880</v>
      </c>
      <c r="R5" s="67">
        <f>Q5+J5</f>
        <v>148006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v>0</v>
      </c>
      <c r="E6" s="64">
        <v>1742921</v>
      </c>
      <c r="F6" s="64">
        <v>0</v>
      </c>
      <c r="G6" s="64">
        <v>0</v>
      </c>
      <c r="H6" s="64">
        <v>5085263</v>
      </c>
      <c r="I6" s="65">
        <v>866356</v>
      </c>
      <c r="J6" s="66">
        <f>SUM(D6:I6)</f>
        <v>7694540</v>
      </c>
      <c r="K6" s="71">
        <v>1143942</v>
      </c>
      <c r="L6" s="72">
        <v>407772</v>
      </c>
      <c r="M6" s="72">
        <v>870598</v>
      </c>
      <c r="N6" s="72">
        <v>1078279</v>
      </c>
      <c r="O6" s="72">
        <v>352526</v>
      </c>
      <c r="P6" s="71">
        <v>0</v>
      </c>
      <c r="Q6" s="66">
        <f>SUM(K6:P6)</f>
        <v>3853117</v>
      </c>
      <c r="R6" s="67">
        <f>Q6+J6</f>
        <v>11547657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J7">IF(D5=0,,D6/D5*1000)</f>
        <v>0</v>
      </c>
      <c r="E7" s="83">
        <f t="shared" si="0"/>
        <v>69957.49377859838</v>
      </c>
      <c r="F7" s="83">
        <f t="shared" si="0"/>
        <v>0</v>
      </c>
      <c r="G7" s="83">
        <f t="shared" si="0"/>
        <v>0</v>
      </c>
      <c r="H7" s="83">
        <f t="shared" si="0"/>
        <v>76254.54354606527</v>
      </c>
      <c r="I7" s="87">
        <f t="shared" si="0"/>
        <v>75178.41027421036</v>
      </c>
      <c r="J7" s="88">
        <f t="shared" si="0"/>
        <v>74612.99769214359</v>
      </c>
      <c r="K7" s="87">
        <f aca="true" t="shared" si="1" ref="K7:R7">IF(K5=0,,K6/K5*1000)</f>
        <v>75682.5669864373</v>
      </c>
      <c r="L7" s="83">
        <f t="shared" si="1"/>
        <v>77200.3029155623</v>
      </c>
      <c r="M7" s="83">
        <f t="shared" si="1"/>
        <v>88090.4583628453</v>
      </c>
      <c r="N7" s="83">
        <f t="shared" si="1"/>
        <v>98025.36363636363</v>
      </c>
      <c r="O7" s="83">
        <f t="shared" si="1"/>
        <v>97923.88888888888</v>
      </c>
      <c r="P7" s="87">
        <f t="shared" si="1"/>
        <v>0</v>
      </c>
      <c r="Q7" s="88">
        <f t="shared" si="1"/>
        <v>85853.76559714795</v>
      </c>
      <c r="R7" s="90">
        <f t="shared" si="1"/>
        <v>78021.54642379362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v>23452</v>
      </c>
      <c r="E8" s="64">
        <v>0</v>
      </c>
      <c r="F8" s="64">
        <v>3435</v>
      </c>
      <c r="G8" s="64">
        <v>14427</v>
      </c>
      <c r="H8" s="64">
        <v>33422</v>
      </c>
      <c r="I8" s="65">
        <v>0</v>
      </c>
      <c r="J8" s="66">
        <f>SUM(D8:I8)</f>
        <v>74736</v>
      </c>
      <c r="K8" s="65">
        <v>23591</v>
      </c>
      <c r="L8" s="64">
        <v>0</v>
      </c>
      <c r="M8" s="64">
        <v>0</v>
      </c>
      <c r="N8" s="64">
        <v>0</v>
      </c>
      <c r="O8" s="64">
        <v>17428</v>
      </c>
      <c r="P8" s="65">
        <v>19125</v>
      </c>
      <c r="Q8" s="66">
        <f>SUM(K8:P8)</f>
        <v>60144</v>
      </c>
      <c r="R8" s="67">
        <f>Q8+J8</f>
        <v>134880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v>1671854</v>
      </c>
      <c r="E9" s="64">
        <v>0</v>
      </c>
      <c r="F9" s="64">
        <v>276003</v>
      </c>
      <c r="G9" s="64">
        <v>1157889</v>
      </c>
      <c r="H9" s="64">
        <v>2515832</v>
      </c>
      <c r="I9" s="65">
        <v>0</v>
      </c>
      <c r="J9" s="66">
        <f>SUM(D9:I9)</f>
        <v>5621578</v>
      </c>
      <c r="K9" s="71">
        <v>1753371</v>
      </c>
      <c r="L9" s="72">
        <v>0</v>
      </c>
      <c r="M9" s="72">
        <v>0</v>
      </c>
      <c r="N9" s="72">
        <v>0</v>
      </c>
      <c r="O9" s="72">
        <v>1621782</v>
      </c>
      <c r="P9" s="71">
        <v>1728996</v>
      </c>
      <c r="Q9" s="66">
        <f>SUM(K9:P9)</f>
        <v>5104149</v>
      </c>
      <c r="R9" s="67">
        <f>Q9+J9</f>
        <v>10725727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2" ref="D10:J10">IF(D8=0,,D9/D8*1000)</f>
        <v>71288.33361760191</v>
      </c>
      <c r="E10" s="83">
        <f t="shared" si="2"/>
        <v>0</v>
      </c>
      <c r="F10" s="83">
        <f t="shared" si="2"/>
        <v>80350.21834061135</v>
      </c>
      <c r="G10" s="83">
        <f t="shared" si="2"/>
        <v>80258.47369515491</v>
      </c>
      <c r="H10" s="83">
        <f t="shared" si="2"/>
        <v>75274.72922027406</v>
      </c>
      <c r="I10" s="87">
        <f t="shared" si="2"/>
        <v>0</v>
      </c>
      <c r="J10" s="88">
        <f t="shared" si="2"/>
        <v>75219.14472275744</v>
      </c>
      <c r="K10" s="87">
        <f aca="true" t="shared" si="3" ref="K10:R10">IF(K8=0,,K9/K8*1000)</f>
        <v>74323.72514942139</v>
      </c>
      <c r="L10" s="83">
        <f t="shared" si="3"/>
        <v>0</v>
      </c>
      <c r="M10" s="83">
        <f t="shared" si="3"/>
        <v>0</v>
      </c>
      <c r="N10" s="83">
        <f t="shared" si="3"/>
        <v>0</v>
      </c>
      <c r="O10" s="83">
        <f t="shared" si="3"/>
        <v>93056.11659398669</v>
      </c>
      <c r="P10" s="87">
        <f t="shared" si="3"/>
        <v>90405.01960784315</v>
      </c>
      <c r="Q10" s="88">
        <f t="shared" si="3"/>
        <v>84865.47286512371</v>
      </c>
      <c r="R10" s="90">
        <f t="shared" si="3"/>
        <v>79520.51453143536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v>3000</v>
      </c>
      <c r="E11" s="64">
        <v>9495</v>
      </c>
      <c r="F11" s="64">
        <v>0</v>
      </c>
      <c r="G11" s="64">
        <v>0</v>
      </c>
      <c r="H11" s="64">
        <v>2786</v>
      </c>
      <c r="I11" s="65">
        <v>0</v>
      </c>
      <c r="J11" s="66">
        <f>SUM(D11:I11)</f>
        <v>15281</v>
      </c>
      <c r="K11" s="65">
        <v>0</v>
      </c>
      <c r="L11" s="64">
        <v>0</v>
      </c>
      <c r="M11" s="64">
        <v>0</v>
      </c>
      <c r="N11" s="64">
        <v>0</v>
      </c>
      <c r="O11" s="64"/>
      <c r="P11" s="65"/>
      <c r="Q11" s="66">
        <f>SUM(K11:P11)</f>
        <v>0</v>
      </c>
      <c r="R11" s="67">
        <f>Q11+J11</f>
        <v>15281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v>187444</v>
      </c>
      <c r="E12" s="64">
        <v>706557</v>
      </c>
      <c r="F12" s="64">
        <v>0</v>
      </c>
      <c r="G12" s="64">
        <v>0</v>
      </c>
      <c r="H12" s="64">
        <v>220954</v>
      </c>
      <c r="I12" s="65">
        <v>0</v>
      </c>
      <c r="J12" s="66">
        <f>SUM(D12:I12)</f>
        <v>1114955</v>
      </c>
      <c r="K12" s="71">
        <v>0</v>
      </c>
      <c r="L12" s="72">
        <v>0</v>
      </c>
      <c r="M12" s="72">
        <v>0</v>
      </c>
      <c r="N12" s="72">
        <v>0</v>
      </c>
      <c r="O12" s="72"/>
      <c r="P12" s="71"/>
      <c r="Q12" s="66">
        <f>SUM(K12:P12)</f>
        <v>0</v>
      </c>
      <c r="R12" s="67">
        <f>Q12+J12</f>
        <v>1114955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4" ref="D13:J13">IF(D11=0,,D12/D11*1000)</f>
        <v>62481.33333333333</v>
      </c>
      <c r="E13" s="83">
        <f t="shared" si="4"/>
        <v>74413.58609794629</v>
      </c>
      <c r="F13" s="83">
        <f t="shared" si="4"/>
        <v>0</v>
      </c>
      <c r="G13" s="83">
        <f t="shared" si="4"/>
        <v>0</v>
      </c>
      <c r="H13" s="83">
        <f t="shared" si="4"/>
        <v>79308.68628858578</v>
      </c>
      <c r="I13" s="87">
        <f t="shared" si="4"/>
        <v>0</v>
      </c>
      <c r="J13" s="88">
        <f t="shared" si="4"/>
        <v>72963.48406517897</v>
      </c>
      <c r="K13" s="87">
        <f aca="true" t="shared" si="5" ref="K13:R13">IF(K11=0,,K12/K11*1000)</f>
        <v>0</v>
      </c>
      <c r="L13" s="83">
        <f t="shared" si="5"/>
        <v>0</v>
      </c>
      <c r="M13" s="83">
        <f t="shared" si="5"/>
        <v>0</v>
      </c>
      <c r="N13" s="83">
        <f t="shared" si="5"/>
        <v>0</v>
      </c>
      <c r="O13" s="83">
        <f t="shared" si="5"/>
        <v>0</v>
      </c>
      <c r="P13" s="87">
        <f t="shared" si="5"/>
        <v>0</v>
      </c>
      <c r="Q13" s="88">
        <f t="shared" si="5"/>
        <v>0</v>
      </c>
      <c r="R13" s="90">
        <f t="shared" si="5"/>
        <v>72963.48406517897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Q14+J14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Q15+J15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6" ref="D16:J16">IF(D14=0,,D15/D14*1000)</f>
        <v>0</v>
      </c>
      <c r="E16" s="83">
        <f t="shared" si="6"/>
        <v>0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aca="true" t="shared" si="7" ref="K16:R16">IF(K14=0,,K15/K14*1000)</f>
        <v>0</v>
      </c>
      <c r="L16" s="83">
        <f t="shared" si="7"/>
        <v>0</v>
      </c>
      <c r="M16" s="83">
        <f t="shared" si="7"/>
        <v>0</v>
      </c>
      <c r="N16" s="83">
        <f t="shared" si="7"/>
        <v>0</v>
      </c>
      <c r="O16" s="83">
        <f t="shared" si="7"/>
        <v>0</v>
      </c>
      <c r="P16" s="87">
        <f t="shared" si="7"/>
        <v>0</v>
      </c>
      <c r="Q16" s="88">
        <f t="shared" si="7"/>
        <v>0</v>
      </c>
      <c r="R16" s="90">
        <f t="shared" si="7"/>
        <v>0</v>
      </c>
      <c r="S16" s="50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v>49506</v>
      </c>
      <c r="E17" s="64">
        <v>21970</v>
      </c>
      <c r="F17" s="64">
        <v>50166</v>
      </c>
      <c r="G17" s="64">
        <v>47512</v>
      </c>
      <c r="H17" s="64">
        <v>16054</v>
      </c>
      <c r="I17" s="65">
        <v>16694</v>
      </c>
      <c r="J17" s="66">
        <f>SUM(D17:I17)</f>
        <v>201902</v>
      </c>
      <c r="K17" s="65">
        <v>11893</v>
      </c>
      <c r="L17" s="64">
        <v>3700</v>
      </c>
      <c r="M17" s="64">
        <v>9301</v>
      </c>
      <c r="N17" s="64">
        <v>14960</v>
      </c>
      <c r="O17" s="64">
        <v>4492</v>
      </c>
      <c r="P17" s="65">
        <v>1000</v>
      </c>
      <c r="Q17" s="66">
        <f>SUM(K17:P17)</f>
        <v>45346</v>
      </c>
      <c r="R17" s="67">
        <f>Q17+J17</f>
        <v>247248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v>3301676</v>
      </c>
      <c r="E18" s="64">
        <v>1681030</v>
      </c>
      <c r="F18" s="64">
        <v>3893996</v>
      </c>
      <c r="G18" s="64">
        <v>3757223</v>
      </c>
      <c r="H18" s="64">
        <v>1197143</v>
      </c>
      <c r="I18" s="65">
        <v>1259766</v>
      </c>
      <c r="J18" s="66">
        <f>SUM(D18:I18)</f>
        <v>15090834</v>
      </c>
      <c r="K18" s="71">
        <v>887343</v>
      </c>
      <c r="L18" s="72">
        <v>294769</v>
      </c>
      <c r="M18" s="72">
        <v>784519</v>
      </c>
      <c r="N18" s="72">
        <v>1454759</v>
      </c>
      <c r="O18" s="72">
        <v>396582</v>
      </c>
      <c r="P18" s="71">
        <v>86593</v>
      </c>
      <c r="Q18" s="66">
        <f>SUM(K18:P18)</f>
        <v>3904565</v>
      </c>
      <c r="R18" s="67">
        <f>Q18+J18</f>
        <v>18995399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8" ref="D19:J19">IF(D17=0,,D18/D17*1000)</f>
        <v>66692.44132024402</v>
      </c>
      <c r="E19" s="83">
        <f t="shared" si="8"/>
        <v>76514.79289940828</v>
      </c>
      <c r="F19" s="83">
        <f t="shared" si="8"/>
        <v>77622.21424869433</v>
      </c>
      <c r="G19" s="83">
        <f t="shared" si="8"/>
        <v>79079.45361171915</v>
      </c>
      <c r="H19" s="83">
        <f t="shared" si="8"/>
        <v>74569.76454466177</v>
      </c>
      <c r="I19" s="87">
        <f t="shared" si="8"/>
        <v>75462.20198873847</v>
      </c>
      <c r="J19" s="88">
        <f t="shared" si="8"/>
        <v>74743.36064031064</v>
      </c>
      <c r="K19" s="87">
        <f aca="true" t="shared" si="9" ref="K19:R19">IF(K17=0,,K18/K17*1000)</f>
        <v>74610.52720087447</v>
      </c>
      <c r="L19" s="83">
        <f t="shared" si="9"/>
        <v>79667.2972972973</v>
      </c>
      <c r="M19" s="83">
        <f t="shared" si="9"/>
        <v>84347.81206321901</v>
      </c>
      <c r="N19" s="83">
        <f t="shared" si="9"/>
        <v>97243.2486631016</v>
      </c>
      <c r="O19" s="83">
        <f t="shared" si="9"/>
        <v>88286.28673196795</v>
      </c>
      <c r="P19" s="87">
        <f t="shared" si="9"/>
        <v>86593</v>
      </c>
      <c r="Q19" s="88">
        <f t="shared" si="9"/>
        <v>86106.05125038592</v>
      </c>
      <c r="R19" s="90">
        <f t="shared" si="9"/>
        <v>76827.31103992752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v>35417</v>
      </c>
      <c r="E20" s="64">
        <v>46597</v>
      </c>
      <c r="F20" s="64">
        <v>7877</v>
      </c>
      <c r="G20" s="64">
        <v>20543</v>
      </c>
      <c r="H20" s="64">
        <v>32208</v>
      </c>
      <c r="I20" s="65">
        <v>18092</v>
      </c>
      <c r="J20" s="66">
        <f>SUM(D20:I20)</f>
        <v>160734</v>
      </c>
      <c r="K20" s="65">
        <v>47509</v>
      </c>
      <c r="L20" s="64">
        <v>24732</v>
      </c>
      <c r="M20" s="64">
        <v>2000</v>
      </c>
      <c r="N20" s="64">
        <v>7513</v>
      </c>
      <c r="O20" s="64">
        <v>10522</v>
      </c>
      <c r="P20" s="65">
        <v>25624</v>
      </c>
      <c r="Q20" s="66">
        <f>SUM(K20:P20)</f>
        <v>117900</v>
      </c>
      <c r="R20" s="67">
        <f>Q20+J20</f>
        <v>278634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v>2251751</v>
      </c>
      <c r="E21" s="64">
        <v>3450769</v>
      </c>
      <c r="F21" s="64">
        <v>622269</v>
      </c>
      <c r="G21" s="64">
        <v>1626863</v>
      </c>
      <c r="H21" s="64">
        <v>2419865</v>
      </c>
      <c r="I21" s="65">
        <v>1348435</v>
      </c>
      <c r="J21" s="66">
        <f>SUM(D21:I21)</f>
        <v>11719952</v>
      </c>
      <c r="K21" s="71">
        <v>3598836</v>
      </c>
      <c r="L21" s="72">
        <v>2020119</v>
      </c>
      <c r="M21" s="72">
        <v>181941</v>
      </c>
      <c r="N21" s="72">
        <v>679874</v>
      </c>
      <c r="O21" s="72">
        <v>952204</v>
      </c>
      <c r="P21" s="71">
        <v>2296224</v>
      </c>
      <c r="Q21" s="66">
        <f>SUM(K21:P21)</f>
        <v>9729198</v>
      </c>
      <c r="R21" s="67">
        <f>Q21+J21</f>
        <v>21449150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10" ref="D22:J22">IF(D20=0,,D21/D20*1000)</f>
        <v>63578.25338114465</v>
      </c>
      <c r="E22" s="83">
        <f t="shared" si="10"/>
        <v>74055.60443805395</v>
      </c>
      <c r="F22" s="83">
        <f t="shared" si="10"/>
        <v>78998.22267360671</v>
      </c>
      <c r="G22" s="83">
        <f t="shared" si="10"/>
        <v>79193.0584627367</v>
      </c>
      <c r="H22" s="83">
        <f t="shared" si="10"/>
        <v>75132.42051664183</v>
      </c>
      <c r="I22" s="87">
        <f t="shared" si="10"/>
        <v>74532.11364138847</v>
      </c>
      <c r="J22" s="88">
        <f t="shared" si="10"/>
        <v>72915.20151305884</v>
      </c>
      <c r="K22" s="87">
        <f aca="true" t="shared" si="11" ref="K22:R22">IF(K20=0,,K21/K20*1000)</f>
        <v>75750.61567281988</v>
      </c>
      <c r="L22" s="83">
        <f t="shared" si="11"/>
        <v>81680.3736050461</v>
      </c>
      <c r="M22" s="83">
        <f t="shared" si="11"/>
        <v>90970.5</v>
      </c>
      <c r="N22" s="83">
        <f t="shared" si="11"/>
        <v>90493.01211233862</v>
      </c>
      <c r="O22" s="83">
        <f t="shared" si="11"/>
        <v>90496.48355825889</v>
      </c>
      <c r="P22" s="87">
        <f t="shared" si="11"/>
        <v>89612.23852638152</v>
      </c>
      <c r="Q22" s="88">
        <f t="shared" si="11"/>
        <v>82520.76335877863</v>
      </c>
      <c r="R22" s="90">
        <f t="shared" si="11"/>
        <v>76979.6579024814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v>19935</v>
      </c>
      <c r="E23" s="64">
        <v>0</v>
      </c>
      <c r="F23" s="64">
        <v>9008</v>
      </c>
      <c r="G23" s="64">
        <v>35006</v>
      </c>
      <c r="H23" s="64">
        <v>10813</v>
      </c>
      <c r="I23" s="65">
        <v>9915</v>
      </c>
      <c r="J23" s="66">
        <f>SUM(D23:I23)</f>
        <v>84677</v>
      </c>
      <c r="K23" s="65">
        <v>8000</v>
      </c>
      <c r="L23" s="64">
        <v>3001</v>
      </c>
      <c r="M23" s="64">
        <v>0</v>
      </c>
      <c r="N23" s="64">
        <v>8499</v>
      </c>
      <c r="O23" s="64">
        <v>5000</v>
      </c>
      <c r="P23" s="65">
        <v>0</v>
      </c>
      <c r="Q23" s="66">
        <f>SUM(K23:P23)</f>
        <v>24500</v>
      </c>
      <c r="R23" s="67">
        <f>Q23+J23</f>
        <v>109177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v>1265847</v>
      </c>
      <c r="E24" s="64">
        <v>0</v>
      </c>
      <c r="F24" s="64">
        <v>661405</v>
      </c>
      <c r="G24" s="64">
        <v>2777615</v>
      </c>
      <c r="H24" s="64">
        <v>810048</v>
      </c>
      <c r="I24" s="65">
        <v>721884</v>
      </c>
      <c r="J24" s="66">
        <f>SUM(D24:I24)</f>
        <v>6236799</v>
      </c>
      <c r="K24" s="71">
        <v>653284</v>
      </c>
      <c r="L24" s="72">
        <v>240447</v>
      </c>
      <c r="M24" s="72">
        <v>0</v>
      </c>
      <c r="N24" s="72">
        <v>891562</v>
      </c>
      <c r="O24" s="72">
        <v>472295</v>
      </c>
      <c r="P24" s="71">
        <v>0</v>
      </c>
      <c r="Q24" s="66">
        <f>SUM(K24:P24)</f>
        <v>2257588</v>
      </c>
      <c r="R24" s="67">
        <f>Q24+J24</f>
        <v>8494387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12" ref="D25:J25">IF(D23=0,,D24/D23*1000)</f>
        <v>63498.720842738905</v>
      </c>
      <c r="E25" s="83">
        <f t="shared" si="12"/>
        <v>0</v>
      </c>
      <c r="F25" s="83">
        <f t="shared" si="12"/>
        <v>73424.1785079929</v>
      </c>
      <c r="G25" s="83">
        <f t="shared" si="12"/>
        <v>79346.82625835571</v>
      </c>
      <c r="H25" s="83">
        <f t="shared" si="12"/>
        <v>74914.26986035328</v>
      </c>
      <c r="I25" s="87">
        <f t="shared" si="12"/>
        <v>72807.2617246596</v>
      </c>
      <c r="J25" s="88">
        <f t="shared" si="12"/>
        <v>73653.99104833663</v>
      </c>
      <c r="K25" s="87">
        <f aca="true" t="shared" si="13" ref="K25:R25">IF(K23=0,,K24/K23*1000)</f>
        <v>81660.5</v>
      </c>
      <c r="L25" s="83">
        <f t="shared" si="13"/>
        <v>80122.29256914362</v>
      </c>
      <c r="M25" s="83">
        <f t="shared" si="13"/>
        <v>0</v>
      </c>
      <c r="N25" s="83">
        <f t="shared" si="13"/>
        <v>104901.98846923167</v>
      </c>
      <c r="O25" s="83">
        <f t="shared" si="13"/>
        <v>94459</v>
      </c>
      <c r="P25" s="87">
        <f t="shared" si="13"/>
        <v>0</v>
      </c>
      <c r="Q25" s="88">
        <f t="shared" si="13"/>
        <v>92146.44897959183</v>
      </c>
      <c r="R25" s="90">
        <f t="shared" si="13"/>
        <v>77803.81399012613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14" ref="D28:J28">IF(D26=0,,D27/D26*1000)</f>
        <v>0</v>
      </c>
      <c r="E28" s="83">
        <f t="shared" si="14"/>
        <v>0</v>
      </c>
      <c r="F28" s="83">
        <f t="shared" si="14"/>
        <v>0</v>
      </c>
      <c r="G28" s="83">
        <f t="shared" si="14"/>
        <v>0</v>
      </c>
      <c r="H28" s="83">
        <f t="shared" si="14"/>
        <v>0</v>
      </c>
      <c r="I28" s="87">
        <f t="shared" si="14"/>
        <v>0</v>
      </c>
      <c r="J28" s="88">
        <f t="shared" si="14"/>
        <v>0</v>
      </c>
      <c r="K28" s="87">
        <f aca="true" t="shared" si="15" ref="K28:R28">IF(K26=0,,K27/K26*1000)</f>
        <v>0</v>
      </c>
      <c r="L28" s="83">
        <f t="shared" si="15"/>
        <v>0</v>
      </c>
      <c r="M28" s="83">
        <f t="shared" si="15"/>
        <v>0</v>
      </c>
      <c r="N28" s="83">
        <f t="shared" si="15"/>
        <v>0</v>
      </c>
      <c r="O28" s="83">
        <f t="shared" si="15"/>
        <v>0</v>
      </c>
      <c r="P28" s="87">
        <f t="shared" si="15"/>
        <v>0</v>
      </c>
      <c r="Q28" s="88">
        <f t="shared" si="15"/>
        <v>0</v>
      </c>
      <c r="R28" s="90">
        <f t="shared" si="15"/>
        <v>0</v>
      </c>
      <c r="S28" s="50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/>
      <c r="E30" s="64"/>
      <c r="F30" s="64"/>
      <c r="G30" s="64"/>
      <c r="H30" s="64"/>
      <c r="I30" s="65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16" ref="D31:J31">IF(D29=0,,D30/D29*1000)</f>
        <v>0</v>
      </c>
      <c r="E31" s="83">
        <f t="shared" si="16"/>
        <v>0</v>
      </c>
      <c r="F31" s="83">
        <f t="shared" si="16"/>
        <v>0</v>
      </c>
      <c r="G31" s="83">
        <f t="shared" si="16"/>
        <v>0</v>
      </c>
      <c r="H31" s="83">
        <f>IF(H29=0,,H30/H29*1000)</f>
        <v>0</v>
      </c>
      <c r="I31" s="87">
        <f t="shared" si="16"/>
        <v>0</v>
      </c>
      <c r="J31" s="88">
        <f t="shared" si="16"/>
        <v>0</v>
      </c>
      <c r="K31" s="87">
        <f aca="true" t="shared" si="17" ref="K31:R31">IF(K29=0,,K30/K29*1000)</f>
        <v>0</v>
      </c>
      <c r="L31" s="83">
        <f t="shared" si="17"/>
        <v>0</v>
      </c>
      <c r="M31" s="83">
        <f t="shared" si="17"/>
        <v>0</v>
      </c>
      <c r="N31" s="83">
        <f t="shared" si="17"/>
        <v>0</v>
      </c>
      <c r="O31" s="83">
        <f t="shared" si="17"/>
        <v>0</v>
      </c>
      <c r="P31" s="87">
        <f t="shared" si="17"/>
        <v>0</v>
      </c>
      <c r="Q31" s="88">
        <f t="shared" si="17"/>
        <v>0</v>
      </c>
      <c r="R31" s="90">
        <f t="shared" si="17"/>
        <v>0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/>
      <c r="E33" s="64"/>
      <c r="F33" s="64"/>
      <c r="G33" s="64"/>
      <c r="H33" s="64"/>
      <c r="I33" s="65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18" ref="D34:J34">IF(D32=0,,D33/D32*1000)</f>
        <v>0</v>
      </c>
      <c r="E34" s="83">
        <f t="shared" si="18"/>
        <v>0</v>
      </c>
      <c r="F34" s="83">
        <f t="shared" si="18"/>
        <v>0</v>
      </c>
      <c r="G34" s="83">
        <f t="shared" si="18"/>
        <v>0</v>
      </c>
      <c r="H34" s="83">
        <f t="shared" si="18"/>
        <v>0</v>
      </c>
      <c r="I34" s="87">
        <f t="shared" si="18"/>
        <v>0</v>
      </c>
      <c r="J34" s="88">
        <f t="shared" si="18"/>
        <v>0</v>
      </c>
      <c r="K34" s="87">
        <f aca="true" t="shared" si="19" ref="K34:R34">IF(K32=0,,K33/K32*1000)</f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7">
        <f t="shared" si="19"/>
        <v>0</v>
      </c>
      <c r="Q34" s="88">
        <f t="shared" si="19"/>
        <v>0</v>
      </c>
      <c r="R34" s="90">
        <f t="shared" si="19"/>
        <v>0</v>
      </c>
      <c r="S34" s="50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/>
      <c r="E36" s="64"/>
      <c r="F36" s="64"/>
      <c r="G36" s="64"/>
      <c r="H36" s="64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20" ref="D37:R37">IF(D35=0,,D36/D35*1000)</f>
        <v>0</v>
      </c>
      <c r="E37" s="83">
        <f t="shared" si="20"/>
        <v>0</v>
      </c>
      <c r="F37" s="83">
        <f t="shared" si="20"/>
        <v>0</v>
      </c>
      <c r="G37" s="83">
        <f t="shared" si="20"/>
        <v>0</v>
      </c>
      <c r="H37" s="83">
        <f t="shared" si="20"/>
        <v>0</v>
      </c>
      <c r="I37" s="87">
        <f t="shared" si="20"/>
        <v>0</v>
      </c>
      <c r="J37" s="88">
        <f t="shared" si="20"/>
        <v>0</v>
      </c>
      <c r="K37" s="87">
        <f t="shared" si="20"/>
        <v>0</v>
      </c>
      <c r="L37" s="83">
        <f t="shared" si="20"/>
        <v>0</v>
      </c>
      <c r="M37" s="83">
        <f t="shared" si="20"/>
        <v>0</v>
      </c>
      <c r="N37" s="83">
        <f t="shared" si="20"/>
        <v>0</v>
      </c>
      <c r="O37" s="83">
        <f t="shared" si="20"/>
        <v>0</v>
      </c>
      <c r="P37" s="87">
        <f t="shared" si="20"/>
        <v>0</v>
      </c>
      <c r="Q37" s="88">
        <f t="shared" si="20"/>
        <v>0</v>
      </c>
      <c r="R37" s="90">
        <f t="shared" si="20"/>
        <v>0</v>
      </c>
      <c r="S37" s="50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v>0</v>
      </c>
      <c r="E38" s="64">
        <v>11410</v>
      </c>
      <c r="F38" s="64">
        <v>18337</v>
      </c>
      <c r="G38" s="64">
        <v>0</v>
      </c>
      <c r="H38" s="64">
        <v>0</v>
      </c>
      <c r="I38" s="65">
        <v>0</v>
      </c>
      <c r="J38" s="66">
        <f>SUM(D38:I38)</f>
        <v>29747</v>
      </c>
      <c r="K38" s="65">
        <v>0</v>
      </c>
      <c r="L38" s="64">
        <v>0</v>
      </c>
      <c r="M38" s="64">
        <v>0</v>
      </c>
      <c r="N38" s="64">
        <v>0</v>
      </c>
      <c r="O38" s="64"/>
      <c r="P38" s="65">
        <v>20966</v>
      </c>
      <c r="Q38" s="66">
        <f>SUM(K38:P38)</f>
        <v>20966</v>
      </c>
      <c r="R38" s="67">
        <f>Q38+J38</f>
        <v>50713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v>0</v>
      </c>
      <c r="E39" s="64">
        <v>799717</v>
      </c>
      <c r="F39" s="64">
        <v>1324133</v>
      </c>
      <c r="G39" s="64">
        <v>0</v>
      </c>
      <c r="H39" s="64">
        <v>0</v>
      </c>
      <c r="I39" s="65">
        <v>0</v>
      </c>
      <c r="J39" s="66">
        <f>SUM(D39:I39)</f>
        <v>2123850</v>
      </c>
      <c r="K39" s="71">
        <v>0</v>
      </c>
      <c r="L39" s="72">
        <v>0</v>
      </c>
      <c r="M39" s="72">
        <v>0</v>
      </c>
      <c r="N39" s="72">
        <v>0</v>
      </c>
      <c r="O39" s="72"/>
      <c r="P39" s="71">
        <v>1855454</v>
      </c>
      <c r="Q39" s="66">
        <f>SUM(K39:P39)</f>
        <v>1855454</v>
      </c>
      <c r="R39" s="67">
        <f>Q39+J39</f>
        <v>3979304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21" ref="D40:R40">IF(D38=0,,D39/D38*1000)</f>
        <v>0</v>
      </c>
      <c r="E40" s="83">
        <f t="shared" si="21"/>
        <v>70089.13234005259</v>
      </c>
      <c r="F40" s="83">
        <f t="shared" si="21"/>
        <v>72210.99416480341</v>
      </c>
      <c r="G40" s="83">
        <f t="shared" si="21"/>
        <v>0</v>
      </c>
      <c r="H40" s="83">
        <f t="shared" si="21"/>
        <v>0</v>
      </c>
      <c r="I40" s="87">
        <f t="shared" si="21"/>
        <v>0</v>
      </c>
      <c r="J40" s="88">
        <f t="shared" si="21"/>
        <v>71397.1156755303</v>
      </c>
      <c r="K40" s="87">
        <f t="shared" si="21"/>
        <v>0</v>
      </c>
      <c r="L40" s="83">
        <f t="shared" si="21"/>
        <v>0</v>
      </c>
      <c r="M40" s="83">
        <f t="shared" si="21"/>
        <v>0</v>
      </c>
      <c r="N40" s="83">
        <f t="shared" si="21"/>
        <v>0</v>
      </c>
      <c r="O40" s="83">
        <f t="shared" si="21"/>
        <v>0</v>
      </c>
      <c r="P40" s="87">
        <f t="shared" si="21"/>
        <v>88498.23523800439</v>
      </c>
      <c r="Q40" s="88">
        <f t="shared" si="21"/>
        <v>88498.23523800439</v>
      </c>
      <c r="R40" s="90">
        <f t="shared" si="21"/>
        <v>78467.13860351389</v>
      </c>
      <c r="S40" s="50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63">
        <f aca="true" t="shared" si="22" ref="D41:I42">D5+D8+D11+D14+D17+D20+D23+D26+D29+D32+D35+D38</f>
        <v>131310</v>
      </c>
      <c r="E41" s="64">
        <f t="shared" si="22"/>
        <v>114386</v>
      </c>
      <c r="F41" s="64">
        <f t="shared" si="22"/>
        <v>88823</v>
      </c>
      <c r="G41" s="64">
        <f t="shared" si="22"/>
        <v>117488</v>
      </c>
      <c r="H41" s="64">
        <f t="shared" si="22"/>
        <v>161971</v>
      </c>
      <c r="I41" s="65">
        <f t="shared" si="22"/>
        <v>56225</v>
      </c>
      <c r="J41" s="66">
        <f aca="true" t="shared" si="23" ref="J41:R41">J5+J8+J11+J14+J17+J20+J23+J26+J29+J32+J35+J38</f>
        <v>670203</v>
      </c>
      <c r="K41" s="65">
        <f t="shared" si="23"/>
        <v>106108</v>
      </c>
      <c r="L41" s="64">
        <f t="shared" si="23"/>
        <v>36715</v>
      </c>
      <c r="M41" s="64">
        <f t="shared" si="23"/>
        <v>21184</v>
      </c>
      <c r="N41" s="64">
        <f t="shared" si="23"/>
        <v>41972</v>
      </c>
      <c r="O41" s="64">
        <f t="shared" si="23"/>
        <v>41042</v>
      </c>
      <c r="P41" s="65">
        <f t="shared" si="23"/>
        <v>66715</v>
      </c>
      <c r="Q41" s="66">
        <f t="shared" si="23"/>
        <v>313736</v>
      </c>
      <c r="R41" s="67">
        <f t="shared" si="23"/>
        <v>983939</v>
      </c>
      <c r="S41" s="35"/>
    </row>
    <row r="42" spans="1:19" s="36" customFormat="1" ht="18" customHeight="1">
      <c r="A42" s="135"/>
      <c r="B42" s="37" t="s">
        <v>28</v>
      </c>
      <c r="C42" s="38" t="s">
        <v>5</v>
      </c>
      <c r="D42" s="63">
        <f t="shared" si="22"/>
        <v>8678572</v>
      </c>
      <c r="E42" s="64">
        <f t="shared" si="22"/>
        <v>8380994</v>
      </c>
      <c r="F42" s="64">
        <f t="shared" si="22"/>
        <v>6777806</v>
      </c>
      <c r="G42" s="64">
        <f t="shared" si="22"/>
        <v>9319590</v>
      </c>
      <c r="H42" s="64">
        <f t="shared" si="22"/>
        <v>12249105</v>
      </c>
      <c r="I42" s="65">
        <f t="shared" si="22"/>
        <v>4196441</v>
      </c>
      <c r="J42" s="66">
        <f aca="true" t="shared" si="24" ref="J42:R42">J6+J9+J12+J15+J18+J21+J24+J27+J30+J33+J36+J39</f>
        <v>49602508</v>
      </c>
      <c r="K42" s="71">
        <f t="shared" si="24"/>
        <v>8036776</v>
      </c>
      <c r="L42" s="72">
        <f t="shared" si="24"/>
        <v>2963107</v>
      </c>
      <c r="M42" s="72">
        <f t="shared" si="24"/>
        <v>1837058</v>
      </c>
      <c r="N42" s="72">
        <f t="shared" si="24"/>
        <v>4104474</v>
      </c>
      <c r="O42" s="72">
        <f t="shared" si="24"/>
        <v>3795389</v>
      </c>
      <c r="P42" s="71">
        <f t="shared" si="24"/>
        <v>5967267</v>
      </c>
      <c r="Q42" s="66">
        <f t="shared" si="24"/>
        <v>26704071</v>
      </c>
      <c r="R42" s="67">
        <f t="shared" si="24"/>
        <v>76306579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25" ref="D43:J43">IF(D41=0,,D42/D41*1000)</f>
        <v>66092.23973802452</v>
      </c>
      <c r="E43" s="83">
        <f t="shared" si="25"/>
        <v>73269.40359834245</v>
      </c>
      <c r="F43" s="83">
        <f t="shared" si="25"/>
        <v>76306.87997478132</v>
      </c>
      <c r="G43" s="83">
        <f t="shared" si="25"/>
        <v>79323.76072449952</v>
      </c>
      <c r="H43" s="83">
        <f t="shared" si="25"/>
        <v>75625.29712108958</v>
      </c>
      <c r="I43" s="87">
        <f t="shared" si="25"/>
        <v>74636.56736327257</v>
      </c>
      <c r="J43" s="88">
        <f t="shared" si="25"/>
        <v>74011.1697500608</v>
      </c>
      <c r="K43" s="87">
        <f aca="true" t="shared" si="26" ref="K43:R43">IF(K41=0,,K42/K41*1000)</f>
        <v>75741.47095412223</v>
      </c>
      <c r="L43" s="83">
        <f t="shared" si="26"/>
        <v>80705.62440419447</v>
      </c>
      <c r="M43" s="83">
        <f t="shared" si="26"/>
        <v>86719.12764350453</v>
      </c>
      <c r="N43" s="83">
        <f t="shared" si="26"/>
        <v>97790.76527208615</v>
      </c>
      <c r="O43" s="83">
        <f t="shared" si="26"/>
        <v>92475.73217679451</v>
      </c>
      <c r="P43" s="87">
        <f t="shared" si="26"/>
        <v>89444.15798546054</v>
      </c>
      <c r="Q43" s="88">
        <f t="shared" si="26"/>
        <v>85116.37491394038</v>
      </c>
      <c r="R43" s="90">
        <f t="shared" si="26"/>
        <v>77552.14398453564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ht="15.75" customHeight="1">
      <c r="A45" s="59" t="str">
        <f>'P一般'!A45</f>
        <v>※数値はすべて確定値</v>
      </c>
    </row>
  </sheetData>
  <sheetProtection/>
  <mergeCells count="15"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  <mergeCell ref="A5:A7"/>
    <mergeCell ref="A8:A10"/>
    <mergeCell ref="A11:A13"/>
    <mergeCell ref="D2:P2"/>
    <mergeCell ref="A14:A16"/>
    <mergeCell ref="A17:A19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zoomScalePageLayoutView="0" workbookViewId="0" topLeftCell="A2">
      <pane xSplit="3" ySplit="3" topLeftCell="D20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9.421875" style="0" customWidth="1"/>
  </cols>
  <sheetData>
    <row r="2" spans="1:16" ht="27" customHeight="1">
      <c r="A2" s="15" t="s">
        <v>55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f>'B一般'!D5+'B原料'!D5</f>
        <v>44278</v>
      </c>
      <c r="E5" s="64">
        <f>'B一般'!E5+'B原料'!E5</f>
        <v>64565</v>
      </c>
      <c r="F5" s="64">
        <f>'B一般'!F5+'B原料'!F5</f>
        <v>29486</v>
      </c>
      <c r="G5" s="64">
        <f>'B一般'!G5+'B原料'!G5</f>
        <v>47408</v>
      </c>
      <c r="H5" s="64">
        <f>'B一般'!H5+'B原料'!H5</f>
        <v>139847</v>
      </c>
      <c r="I5" s="65">
        <f>'B一般'!I5+'B原料'!I5</f>
        <v>94633</v>
      </c>
      <c r="J5" s="66">
        <f>'B一般'!J5+'B原料'!J5</f>
        <v>420217</v>
      </c>
      <c r="K5" s="65">
        <f>'B一般'!K5+'B原料'!K5</f>
        <v>79936</v>
      </c>
      <c r="L5" s="64">
        <f>'B一般'!L5+'B原料'!L5</f>
        <v>29052</v>
      </c>
      <c r="M5" s="64">
        <f>'B一般'!M5+'B原料'!M5</f>
        <v>118838</v>
      </c>
      <c r="N5" s="64">
        <f>'B一般'!N5+'B原料'!N5</f>
        <v>52679</v>
      </c>
      <c r="O5" s="64">
        <f>'B一般'!O5+'B原料'!O5</f>
        <v>80244</v>
      </c>
      <c r="P5" s="65">
        <f>'B一般'!P5+'B原料'!P5</f>
        <v>21657</v>
      </c>
      <c r="Q5" s="66">
        <f>'B一般'!Q5+'B原料'!Q5</f>
        <v>382406</v>
      </c>
      <c r="R5" s="67">
        <f>'B一般'!R5+'B原料'!R5</f>
        <v>802623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f>'B一般'!D6+'B原料'!D6</f>
        <v>2847383</v>
      </c>
      <c r="E6" s="64">
        <f>'B一般'!E6+'B原料'!E6</f>
        <v>4607654</v>
      </c>
      <c r="F6" s="64">
        <f>'B一般'!F6+'B原料'!F6</f>
        <v>2188041</v>
      </c>
      <c r="G6" s="64">
        <f>'B一般'!G6+'B原料'!G6</f>
        <v>3736510</v>
      </c>
      <c r="H6" s="64">
        <f>'B一般'!H6+'B原料'!H6</f>
        <v>10589518</v>
      </c>
      <c r="I6" s="65">
        <f>'B一般'!I6+'B原料'!I6</f>
        <v>6995022</v>
      </c>
      <c r="J6" s="66">
        <f>'B一般'!J6+'B原料'!J6</f>
        <v>30964128</v>
      </c>
      <c r="K6" s="71">
        <f>'B一般'!K6+'B原料'!K6</f>
        <v>6241931</v>
      </c>
      <c r="L6" s="72">
        <f>'B一般'!L6+'B原料'!L6</f>
        <v>2243956</v>
      </c>
      <c r="M6" s="72">
        <f>'B一般'!M6+'B原料'!M6</f>
        <v>10717597</v>
      </c>
      <c r="N6" s="72">
        <f>'B一般'!N6+'B原料'!N6</f>
        <v>5298994</v>
      </c>
      <c r="O6" s="72">
        <f>'B一般'!O6+'B原料'!O6</f>
        <v>7708463</v>
      </c>
      <c r="P6" s="71">
        <f>'B一般'!P6+'B原料'!P6</f>
        <v>1872304</v>
      </c>
      <c r="Q6" s="66">
        <f>'B一般'!Q6+'B原料'!Q6</f>
        <v>34083245</v>
      </c>
      <c r="R6" s="67">
        <f>'B一般'!R6+'B原料'!R6</f>
        <v>65047373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I7">IF(D5=0,,D6/D5*1000)</f>
        <v>64306.94701657708</v>
      </c>
      <c r="E7" s="83">
        <f t="shared" si="0"/>
        <v>71364.57833191358</v>
      </c>
      <c r="F7" s="83">
        <f t="shared" si="0"/>
        <v>74206.09780912976</v>
      </c>
      <c r="G7" s="83">
        <f t="shared" si="0"/>
        <v>78816.02261221735</v>
      </c>
      <c r="H7" s="83">
        <f t="shared" si="0"/>
        <v>75722.1677976646</v>
      </c>
      <c r="I7" s="87">
        <f t="shared" si="0"/>
        <v>73917.3649783902</v>
      </c>
      <c r="J7" s="88">
        <f>(J6/J5)*1000</f>
        <v>73686.04316341318</v>
      </c>
      <c r="K7" s="87">
        <f aca="true" t="shared" si="1" ref="K7:R7">IF(K5=0,,K6/K5*1000)</f>
        <v>78086.60678542835</v>
      </c>
      <c r="L7" s="83">
        <f t="shared" si="1"/>
        <v>77239.29505713892</v>
      </c>
      <c r="M7" s="83">
        <f t="shared" si="1"/>
        <v>90186.61539238291</v>
      </c>
      <c r="N7" s="83">
        <f t="shared" si="1"/>
        <v>100590.25418098294</v>
      </c>
      <c r="O7" s="83">
        <f t="shared" si="1"/>
        <v>96062.79597228453</v>
      </c>
      <c r="P7" s="87">
        <f t="shared" si="1"/>
        <v>86452.60193009189</v>
      </c>
      <c r="Q7" s="88">
        <f t="shared" si="1"/>
        <v>89128.42633222282</v>
      </c>
      <c r="R7" s="90">
        <f t="shared" si="1"/>
        <v>81043.49489112572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f>'B一般'!D8+'B原料'!D8</f>
        <v>29206</v>
      </c>
      <c r="E8" s="64">
        <f>'B一般'!E8+'B原料'!E8</f>
        <v>15298</v>
      </c>
      <c r="F8" s="64">
        <f>'B一般'!F8+'B原料'!F8</f>
        <v>38319</v>
      </c>
      <c r="G8" s="64">
        <f>'B一般'!G8+'B原料'!G8</f>
        <v>65530</v>
      </c>
      <c r="H8" s="64">
        <f>'B一般'!H8+'B原料'!H8</f>
        <v>33422</v>
      </c>
      <c r="I8" s="65">
        <f>'B一般'!I8+'B原料'!I8</f>
        <v>34898</v>
      </c>
      <c r="J8" s="66">
        <f>'B一般'!J8+'B原料'!J8</f>
        <v>216673</v>
      </c>
      <c r="K8" s="65">
        <f>'B一般'!K8+'B原料'!K8</f>
        <v>33936</v>
      </c>
      <c r="L8" s="64">
        <f>'B一般'!L8+'B原料'!L8</f>
        <v>58966</v>
      </c>
      <c r="M8" s="64">
        <f>'B一般'!M8+'B原料'!M8</f>
        <v>33693</v>
      </c>
      <c r="N8" s="64">
        <f>'B一般'!N8+'B原料'!N8</f>
        <v>53621</v>
      </c>
      <c r="O8" s="64">
        <f>'B一般'!O8+'B原料'!O8</f>
        <v>40699</v>
      </c>
      <c r="P8" s="65">
        <f>'B一般'!P8+'B原料'!P8</f>
        <v>35562</v>
      </c>
      <c r="Q8" s="66">
        <f>'B一般'!Q8+'B原料'!Q8</f>
        <v>256477</v>
      </c>
      <c r="R8" s="67">
        <f>'B一般'!R8+'B原料'!R8</f>
        <v>473150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f>'B一般'!D9+'B原料'!D9</f>
        <v>2046192</v>
      </c>
      <c r="E9" s="64">
        <f>'B一般'!E9+'B原料'!E9</f>
        <v>1107722</v>
      </c>
      <c r="F9" s="64">
        <f>'B一般'!F9+'B原料'!F9</f>
        <v>2847968</v>
      </c>
      <c r="G9" s="64">
        <f>'B一般'!G9+'B原料'!G9</f>
        <v>5085784</v>
      </c>
      <c r="H9" s="64">
        <f>'B一般'!H9+'B原料'!H9</f>
        <v>2515832</v>
      </c>
      <c r="I9" s="65">
        <f>'B一般'!I9+'B原料'!I9</f>
        <v>2522585</v>
      </c>
      <c r="J9" s="66">
        <f>'B一般'!J9+'B原料'!J9</f>
        <v>16126083</v>
      </c>
      <c r="K9" s="71">
        <f>'B一般'!K9+'B原料'!K9</f>
        <v>2480220</v>
      </c>
      <c r="L9" s="72">
        <f>'B一般'!L9+'B原料'!L9</f>
        <v>5002970</v>
      </c>
      <c r="M9" s="72">
        <f>'B一般'!M9+'B原料'!M9</f>
        <v>3230260</v>
      </c>
      <c r="N9" s="72">
        <f>'B一般'!N9+'B原料'!N9</f>
        <v>5289896</v>
      </c>
      <c r="O9" s="72">
        <f>'B一般'!O9+'B原料'!O9</f>
        <v>3913635</v>
      </c>
      <c r="P9" s="71">
        <f>'B一般'!P9+'B原料'!P9</f>
        <v>3112051</v>
      </c>
      <c r="Q9" s="66">
        <f>'B一般'!Q9+'B原料'!Q9</f>
        <v>23029032</v>
      </c>
      <c r="R9" s="67">
        <f>'B一般'!R9+'B原料'!R9</f>
        <v>39155115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2" ref="D10:I10">IF(D8=0,,D9/D8*1000)</f>
        <v>70060.67246456207</v>
      </c>
      <c r="E10" s="83">
        <f t="shared" si="2"/>
        <v>72409.59602562427</v>
      </c>
      <c r="F10" s="83">
        <f t="shared" si="2"/>
        <v>74322.6075837052</v>
      </c>
      <c r="G10" s="83">
        <f t="shared" si="2"/>
        <v>77610.01068213032</v>
      </c>
      <c r="H10" s="83">
        <f t="shared" si="2"/>
        <v>75274.72922027406</v>
      </c>
      <c r="I10" s="87">
        <f t="shared" si="2"/>
        <v>72284.51487191244</v>
      </c>
      <c r="J10" s="88">
        <f>(J9/J8)*1000</f>
        <v>74425.89985831184</v>
      </c>
      <c r="K10" s="87">
        <f aca="true" t="shared" si="3" ref="K10:R10">IF(K8=0,,K9/K8*1000)</f>
        <v>73085.21923620933</v>
      </c>
      <c r="L10" s="83">
        <f t="shared" si="3"/>
        <v>84844.99542109012</v>
      </c>
      <c r="M10" s="83">
        <f t="shared" si="3"/>
        <v>95873.32680378713</v>
      </c>
      <c r="N10" s="83">
        <f t="shared" si="3"/>
        <v>98653.43801868672</v>
      </c>
      <c r="O10" s="83">
        <f t="shared" si="3"/>
        <v>96160.47077323767</v>
      </c>
      <c r="P10" s="87">
        <f t="shared" si="3"/>
        <v>87510.57308362858</v>
      </c>
      <c r="Q10" s="88">
        <f t="shared" si="3"/>
        <v>89789.85250139388</v>
      </c>
      <c r="R10" s="90">
        <f t="shared" si="3"/>
        <v>82754.12659833035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f>'B一般'!D11+'B原料'!D11</f>
        <v>11937</v>
      </c>
      <c r="E11" s="64">
        <f>'B一般'!E11+'B原料'!E11</f>
        <v>9495</v>
      </c>
      <c r="F11" s="64">
        <f>'B一般'!F11+'B原料'!F11</f>
        <v>14560</v>
      </c>
      <c r="G11" s="64">
        <f>'B一般'!G11+'B原料'!G11</f>
        <v>8110</v>
      </c>
      <c r="H11" s="64">
        <f>'B一般'!H11+'B原料'!H11</f>
        <v>2786</v>
      </c>
      <c r="I11" s="65">
        <f>'B一般'!I11+'B原料'!I11</f>
        <v>0</v>
      </c>
      <c r="J11" s="66">
        <f>'B一般'!J11+'B原料'!J11</f>
        <v>46888</v>
      </c>
      <c r="K11" s="65">
        <f>'B一般'!K11+'B原料'!K11</f>
        <v>23826</v>
      </c>
      <c r="L11" s="64">
        <f>'B一般'!L11+'B原料'!L11</f>
        <v>10432</v>
      </c>
      <c r="M11" s="64">
        <f>'B一般'!M11+'B原料'!M11</f>
        <v>10221</v>
      </c>
      <c r="N11" s="64">
        <f>'B一般'!N11+'B原料'!N11</f>
        <v>11736</v>
      </c>
      <c r="O11" s="64">
        <f>'B一般'!O11+'B原料'!O11</f>
        <v>10625</v>
      </c>
      <c r="P11" s="65">
        <f>'B一般'!P11+'B原料'!P11</f>
        <v>11923</v>
      </c>
      <c r="Q11" s="66">
        <f>'B一般'!Q11+'B原料'!Q11</f>
        <v>78763</v>
      </c>
      <c r="R11" s="67">
        <f>'B一般'!R11+'B原料'!R11</f>
        <v>125651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f>'B一般'!D12+'B原料'!D12</f>
        <v>747001</v>
      </c>
      <c r="E12" s="64">
        <f>'B一般'!E12+'B原料'!E12</f>
        <v>706557</v>
      </c>
      <c r="F12" s="64">
        <f>'B一般'!F12+'B原料'!F12</f>
        <v>1147576</v>
      </c>
      <c r="G12" s="64">
        <f>'B一般'!G12+'B原料'!G12</f>
        <v>622976</v>
      </c>
      <c r="H12" s="64">
        <f>'B一般'!H12+'B原料'!H12</f>
        <v>220954</v>
      </c>
      <c r="I12" s="65">
        <f>'B一般'!I12+'B原料'!I12</f>
        <v>0</v>
      </c>
      <c r="J12" s="66">
        <f>'B一般'!J12+'B原料'!J12</f>
        <v>3445064</v>
      </c>
      <c r="K12" s="71">
        <f>'B一般'!K12+'B原料'!K12</f>
        <v>1808599</v>
      </c>
      <c r="L12" s="72">
        <f>'B一般'!L12+'B原料'!L12</f>
        <v>740421</v>
      </c>
      <c r="M12" s="72">
        <f>'B一般'!M12+'B原料'!M12</f>
        <v>794832</v>
      </c>
      <c r="N12" s="72">
        <f>'B一般'!N12+'B原料'!N12</f>
        <v>1155686</v>
      </c>
      <c r="O12" s="72">
        <f>'B一般'!O12+'B原料'!O12</f>
        <v>1044207</v>
      </c>
      <c r="P12" s="71">
        <f>'B一般'!P12+'B原料'!P12</f>
        <v>1049147</v>
      </c>
      <c r="Q12" s="66">
        <f>'B一般'!Q12+'B原料'!Q12</f>
        <v>6592892</v>
      </c>
      <c r="R12" s="67">
        <f>'B一般'!R12+'B原料'!R12</f>
        <v>10037956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4" ref="D13:I13">IF(D11=0,,D12/D11*1000)</f>
        <v>62578.62109407724</v>
      </c>
      <c r="E13" s="83">
        <f t="shared" si="4"/>
        <v>74413.58609794629</v>
      </c>
      <c r="F13" s="83">
        <f t="shared" si="4"/>
        <v>78817.03296703297</v>
      </c>
      <c r="G13" s="83">
        <f t="shared" si="4"/>
        <v>76815.7829839704</v>
      </c>
      <c r="H13" s="83">
        <f t="shared" si="4"/>
        <v>79308.68628858578</v>
      </c>
      <c r="I13" s="87">
        <f t="shared" si="4"/>
        <v>0</v>
      </c>
      <c r="J13" s="88">
        <f>(J12/J11)*1000</f>
        <v>73474.32178809078</v>
      </c>
      <c r="K13" s="87">
        <f aca="true" t="shared" si="5" ref="K13:R13">IF(K11=0,,K12/K11*1000)</f>
        <v>75908.62922857383</v>
      </c>
      <c r="L13" s="83">
        <f t="shared" si="5"/>
        <v>70975.93941717791</v>
      </c>
      <c r="M13" s="83">
        <f t="shared" si="5"/>
        <v>77764.60228940417</v>
      </c>
      <c r="N13" s="83">
        <f t="shared" si="5"/>
        <v>98473.58554873892</v>
      </c>
      <c r="O13" s="83">
        <f t="shared" si="5"/>
        <v>98278.30588235294</v>
      </c>
      <c r="P13" s="87">
        <f t="shared" si="5"/>
        <v>87993.54189381868</v>
      </c>
      <c r="Q13" s="88">
        <f t="shared" si="5"/>
        <v>83705.44545027488</v>
      </c>
      <c r="R13" s="90">
        <f t="shared" si="5"/>
        <v>79887.59341350247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>
        <f>'B一般'!D14+'B原料'!D14</f>
        <v>0</v>
      </c>
      <c r="E14" s="64">
        <f>'B一般'!E14+'B原料'!E14</f>
        <v>0</v>
      </c>
      <c r="F14" s="64">
        <f>'B一般'!F14+'B原料'!F14</f>
        <v>0</v>
      </c>
      <c r="G14" s="64">
        <f>'B一般'!G14+'B原料'!G14</f>
        <v>0</v>
      </c>
      <c r="H14" s="64">
        <f>'B一般'!H14+'B原料'!H14</f>
        <v>0</v>
      </c>
      <c r="I14" s="65">
        <f>'B一般'!I14+'B原料'!I14</f>
        <v>0</v>
      </c>
      <c r="J14" s="66">
        <f>'B一般'!J14+'B原料'!J14</f>
        <v>0</v>
      </c>
      <c r="K14" s="65">
        <f>'B一般'!K14+'B原料'!K14</f>
        <v>0</v>
      </c>
      <c r="L14" s="64">
        <f>'B一般'!L14+'B原料'!L14</f>
        <v>0</v>
      </c>
      <c r="M14" s="64">
        <f>'B一般'!M14+'B原料'!M14</f>
        <v>0</v>
      </c>
      <c r="N14" s="64">
        <f>'B一般'!N14+'B原料'!N14</f>
        <v>0</v>
      </c>
      <c r="O14" s="64">
        <f>'B一般'!O14+'B原料'!O14</f>
        <v>0</v>
      </c>
      <c r="P14" s="65">
        <f>'B一般'!P14+'B原料'!P14</f>
        <v>0</v>
      </c>
      <c r="Q14" s="66">
        <f>'B一般'!Q14+'B原料'!Q14</f>
        <v>0</v>
      </c>
      <c r="R14" s="67">
        <f>'B一般'!R14+'B原料'!R14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>
        <f>'B一般'!D15+'B原料'!D15</f>
        <v>0</v>
      </c>
      <c r="E15" s="64">
        <f>'B一般'!E15+'B原料'!E15</f>
        <v>0</v>
      </c>
      <c r="F15" s="64">
        <f>'B一般'!F15+'B原料'!F15</f>
        <v>0</v>
      </c>
      <c r="G15" s="64">
        <f>'B一般'!G15+'B原料'!G15</f>
        <v>0</v>
      </c>
      <c r="H15" s="64">
        <f>'B一般'!H15+'B原料'!H15</f>
        <v>0</v>
      </c>
      <c r="I15" s="65">
        <f>'B一般'!I15+'B原料'!I15</f>
        <v>0</v>
      </c>
      <c r="J15" s="66">
        <f>'B一般'!J15+'B原料'!J15</f>
        <v>0</v>
      </c>
      <c r="K15" s="71">
        <f>'B一般'!K15+'B原料'!K15</f>
        <v>0</v>
      </c>
      <c r="L15" s="72">
        <f>'B一般'!L15+'B原料'!L15</f>
        <v>0</v>
      </c>
      <c r="M15" s="72">
        <f>'B一般'!M15+'B原料'!M15</f>
        <v>0</v>
      </c>
      <c r="N15" s="72">
        <f>'B一般'!N15+'B原料'!N15</f>
        <v>0</v>
      </c>
      <c r="O15" s="72">
        <f>'B一般'!O15+'B原料'!O15</f>
        <v>0</v>
      </c>
      <c r="P15" s="71">
        <f>'B一般'!P15+'B原料'!P15</f>
        <v>0</v>
      </c>
      <c r="Q15" s="66">
        <f>'B一般'!Q15+'B原料'!Q15</f>
        <v>0</v>
      </c>
      <c r="R15" s="67">
        <f>'B一般'!R15+'B原料'!R15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R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 t="shared" si="6"/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f>'B一般'!D17+'B原料'!D17</f>
        <v>92443</v>
      </c>
      <c r="E17" s="64">
        <f>'B一般'!E17+'B原料'!E17</f>
        <v>75422</v>
      </c>
      <c r="F17" s="64">
        <f>'B一般'!F17+'B原料'!F17</f>
        <v>81403</v>
      </c>
      <c r="G17" s="64">
        <f>'B一般'!G17+'B原料'!G17</f>
        <v>81932</v>
      </c>
      <c r="H17" s="64">
        <f>'B一般'!H17+'B原料'!H17</f>
        <v>55185</v>
      </c>
      <c r="I17" s="65">
        <f>'B一般'!I17+'B原料'!I17</f>
        <v>97598</v>
      </c>
      <c r="J17" s="66">
        <f>'B一般'!J17+'B原料'!J17</f>
        <v>483983</v>
      </c>
      <c r="K17" s="65">
        <f>'B一般'!K17+'B原料'!K17</f>
        <v>54000</v>
      </c>
      <c r="L17" s="64">
        <f>'B一般'!L17+'B原料'!L17</f>
        <v>41065</v>
      </c>
      <c r="M17" s="64">
        <f>'B一般'!M17+'B原料'!M17</f>
        <v>34068</v>
      </c>
      <c r="N17" s="64">
        <f>'B一般'!N17+'B原料'!N17</f>
        <v>104972</v>
      </c>
      <c r="O17" s="64">
        <f>'B一般'!O17+'B原料'!O17</f>
        <v>73453</v>
      </c>
      <c r="P17" s="65">
        <f>'B一般'!P17+'B原料'!P17</f>
        <v>62658</v>
      </c>
      <c r="Q17" s="66">
        <f>'B一般'!Q17+'B原料'!Q17</f>
        <v>370216</v>
      </c>
      <c r="R17" s="67">
        <f>'B一般'!R17+'B原料'!R17</f>
        <v>854199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f>'B一般'!D18+'B原料'!D18</f>
        <v>6144182</v>
      </c>
      <c r="E18" s="64">
        <f>'B一般'!E18+'B原料'!E18</f>
        <v>5305768</v>
      </c>
      <c r="F18" s="64">
        <f>'B一般'!F18+'B原料'!F18</f>
        <v>6240939</v>
      </c>
      <c r="G18" s="64">
        <f>'B一般'!G18+'B原料'!G18</f>
        <v>6452800</v>
      </c>
      <c r="H18" s="64">
        <f>'B一般'!H18+'B原料'!H18</f>
        <v>4219857</v>
      </c>
      <c r="I18" s="65">
        <f>'B一般'!I18+'B原料'!I18</f>
        <v>7126376</v>
      </c>
      <c r="J18" s="66">
        <f>'B一般'!J18+'B原料'!J18</f>
        <v>35489922</v>
      </c>
      <c r="K18" s="71">
        <f>'B一般'!K18+'B原料'!K18</f>
        <v>3994016</v>
      </c>
      <c r="L18" s="72">
        <f>'B一般'!L18+'B原料'!L18</f>
        <v>3396126</v>
      </c>
      <c r="M18" s="72">
        <f>'B一般'!M18+'B原料'!M18</f>
        <v>3142987</v>
      </c>
      <c r="N18" s="72">
        <f>'B一般'!N18+'B原料'!N18</f>
        <v>10685373</v>
      </c>
      <c r="O18" s="72">
        <f>'B一般'!O18+'B原料'!O18</f>
        <v>6969966</v>
      </c>
      <c r="P18" s="71">
        <f>'B一般'!P18+'B原料'!P18</f>
        <v>5576010</v>
      </c>
      <c r="Q18" s="66">
        <f>'B一般'!Q18+'B原料'!Q18</f>
        <v>33764478</v>
      </c>
      <c r="R18" s="67">
        <f>'B一般'!R18+'B原料'!R18</f>
        <v>69254400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7" ref="D19:I19">IF(D17=0,,D18/D17*1000)</f>
        <v>66464.54572006533</v>
      </c>
      <c r="E19" s="83">
        <f t="shared" si="7"/>
        <v>70347.74999337064</v>
      </c>
      <c r="F19" s="83">
        <f t="shared" si="7"/>
        <v>76667.1867130204</v>
      </c>
      <c r="G19" s="83">
        <f t="shared" si="7"/>
        <v>78757.99443440903</v>
      </c>
      <c r="H19" s="83">
        <f t="shared" si="7"/>
        <v>76467.46398477847</v>
      </c>
      <c r="I19" s="87">
        <f t="shared" si="7"/>
        <v>73017.64380417632</v>
      </c>
      <c r="J19" s="88">
        <f>(J18/J17)*1000</f>
        <v>73328.86072444693</v>
      </c>
      <c r="K19" s="87">
        <f aca="true" t="shared" si="8" ref="K19:R19">IF(K17=0,,K18/K17*1000)</f>
        <v>73963.25925925926</v>
      </c>
      <c r="L19" s="83">
        <f t="shared" si="8"/>
        <v>82701.22975770119</v>
      </c>
      <c r="M19" s="83">
        <f t="shared" si="8"/>
        <v>92256.28155453797</v>
      </c>
      <c r="N19" s="83">
        <f t="shared" si="8"/>
        <v>101792.60183668026</v>
      </c>
      <c r="O19" s="83">
        <f t="shared" si="8"/>
        <v>94890.14744122092</v>
      </c>
      <c r="P19" s="87">
        <f t="shared" si="8"/>
        <v>88991.19027099492</v>
      </c>
      <c r="Q19" s="88">
        <f t="shared" si="8"/>
        <v>91202.10363679581</v>
      </c>
      <c r="R19" s="90">
        <f t="shared" si="8"/>
        <v>81075.25295627833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f>'B一般'!D20+'B原料'!D20</f>
        <v>93108</v>
      </c>
      <c r="E20" s="64">
        <f>'B一般'!E20+'B原料'!E20</f>
        <v>158600</v>
      </c>
      <c r="F20" s="64">
        <f>'B一般'!F20+'B原料'!F20</f>
        <v>57977</v>
      </c>
      <c r="G20" s="64">
        <f>'B一般'!G20+'B原料'!G20</f>
        <v>87489</v>
      </c>
      <c r="H20" s="64">
        <f>'B一般'!H20+'B原料'!H20</f>
        <v>127672</v>
      </c>
      <c r="I20" s="65">
        <f>'B一般'!I20+'B原料'!I20</f>
        <v>105730</v>
      </c>
      <c r="J20" s="66">
        <f>'B一般'!J20+'B原料'!J20</f>
        <v>630576</v>
      </c>
      <c r="K20" s="65">
        <f>'B一般'!K20+'B原料'!K20</f>
        <v>95124</v>
      </c>
      <c r="L20" s="64">
        <f>'B一般'!L20+'B原料'!L20</f>
        <v>98354</v>
      </c>
      <c r="M20" s="64">
        <f>'B一般'!M20+'B原料'!M20</f>
        <v>74352</v>
      </c>
      <c r="N20" s="64">
        <f>'B一般'!N20+'B原料'!N20</f>
        <v>88024</v>
      </c>
      <c r="O20" s="64">
        <f>'B一般'!O20+'B原料'!O20</f>
        <v>60086</v>
      </c>
      <c r="P20" s="65">
        <f>'B一般'!P20+'B原料'!P20</f>
        <v>103429</v>
      </c>
      <c r="Q20" s="66">
        <f>'B一般'!Q20+'B原料'!Q20</f>
        <v>519369</v>
      </c>
      <c r="R20" s="67">
        <f>'B一般'!R20+'B原料'!R20</f>
        <v>1149945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f>'B一般'!D21+'B原料'!D21</f>
        <v>5723795</v>
      </c>
      <c r="E21" s="64">
        <f>'B一般'!E21+'B原料'!E21</f>
        <v>10601539</v>
      </c>
      <c r="F21" s="64">
        <f>'B一般'!F21+'B原料'!F21</f>
        <v>4530644</v>
      </c>
      <c r="G21" s="64">
        <f>'B一般'!G21+'B原料'!G21</f>
        <v>5482696</v>
      </c>
      <c r="H21" s="64">
        <f>'B一般'!H21+'B原料'!H21</f>
        <v>8933433</v>
      </c>
      <c r="I21" s="65">
        <f>'B一般'!I21+'B原料'!I21</f>
        <v>6776359</v>
      </c>
      <c r="J21" s="66">
        <f>'B一般'!J21+'B原料'!J21</f>
        <v>42048466</v>
      </c>
      <c r="K21" s="71">
        <f>'B一般'!K21+'B原料'!K21</f>
        <v>7154895</v>
      </c>
      <c r="L21" s="72">
        <f>'B一般'!L21+'B原料'!L21</f>
        <v>8216512</v>
      </c>
      <c r="M21" s="72">
        <f>'B一般'!M21+'B原料'!M21</f>
        <v>6074168</v>
      </c>
      <c r="N21" s="72">
        <f>'B一般'!N21+'B原料'!N21</f>
        <v>8668554</v>
      </c>
      <c r="O21" s="72">
        <f>'B一般'!O21+'B原料'!O21</f>
        <v>5459774</v>
      </c>
      <c r="P21" s="71">
        <f>'B一般'!P21+'B原料'!P21</f>
        <v>9230343</v>
      </c>
      <c r="Q21" s="66">
        <f>'B一般'!Q21+'B原料'!Q21</f>
        <v>44804246</v>
      </c>
      <c r="R21" s="67">
        <f>'B一般'!R21+'B原料'!R21</f>
        <v>86852712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9" ref="D22:I22">IF(D20=0,,D21/D20*1000)</f>
        <v>61474.79271383769</v>
      </c>
      <c r="E22" s="83">
        <f t="shared" si="9"/>
        <v>66844.5081967213</v>
      </c>
      <c r="F22" s="83">
        <f t="shared" si="9"/>
        <v>78145.54047294617</v>
      </c>
      <c r="G22" s="83">
        <f t="shared" si="9"/>
        <v>62667.261027100554</v>
      </c>
      <c r="H22" s="83">
        <f t="shared" si="9"/>
        <v>69971.74791653611</v>
      </c>
      <c r="I22" s="87">
        <f t="shared" si="9"/>
        <v>64091.16617800056</v>
      </c>
      <c r="J22" s="88">
        <f>(J21/J20)*1000</f>
        <v>66682.6298495344</v>
      </c>
      <c r="K22" s="87">
        <f aca="true" t="shared" si="10" ref="K22:R22">IF(K20=0,,K21/K20*1000)</f>
        <v>75216.50687523653</v>
      </c>
      <c r="L22" s="83">
        <f t="shared" si="10"/>
        <v>83540.19155296174</v>
      </c>
      <c r="M22" s="83">
        <f t="shared" si="10"/>
        <v>81694.74930062405</v>
      </c>
      <c r="N22" s="83">
        <f t="shared" si="10"/>
        <v>98479.43742615651</v>
      </c>
      <c r="O22" s="83">
        <f t="shared" si="10"/>
        <v>90865.9920780215</v>
      </c>
      <c r="P22" s="87">
        <f t="shared" si="10"/>
        <v>89243.27799746687</v>
      </c>
      <c r="Q22" s="88">
        <f t="shared" si="10"/>
        <v>86266.69285228806</v>
      </c>
      <c r="R22" s="90">
        <f t="shared" si="10"/>
        <v>75527.70958611065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f>'B一般'!D23+'B原料'!D23</f>
        <v>37987</v>
      </c>
      <c r="E23" s="64">
        <f>'B一般'!E23+'B原料'!E23</f>
        <v>23707</v>
      </c>
      <c r="F23" s="64">
        <f>'B一般'!F23+'B原料'!F23</f>
        <v>33476</v>
      </c>
      <c r="G23" s="64">
        <f>'B一般'!G23+'B原料'!G23</f>
        <v>85760</v>
      </c>
      <c r="H23" s="64">
        <f>'B一般'!H23+'B原料'!H23</f>
        <v>35452</v>
      </c>
      <c r="I23" s="65">
        <f>'B一般'!I23+'B原料'!I23</f>
        <v>82004</v>
      </c>
      <c r="J23" s="66">
        <f>'B一般'!J23+'B原料'!J23</f>
        <v>298386</v>
      </c>
      <c r="K23" s="65">
        <f>'B一般'!K23+'B原料'!K23</f>
        <v>20349</v>
      </c>
      <c r="L23" s="64">
        <f>'B一般'!L23+'B原料'!L23</f>
        <v>26633</v>
      </c>
      <c r="M23" s="64">
        <f>'B一般'!M23+'B原料'!M23</f>
        <v>23642</v>
      </c>
      <c r="N23" s="64">
        <f>'B一般'!N23+'B原料'!N23</f>
        <v>23648</v>
      </c>
      <c r="O23" s="64">
        <f>'B一般'!O23+'B原料'!O23</f>
        <v>30273</v>
      </c>
      <c r="P23" s="65">
        <f>'B一般'!P23+'B原料'!P23</f>
        <v>76931</v>
      </c>
      <c r="Q23" s="66">
        <f>'B一般'!Q23+'B原料'!Q23</f>
        <v>201476</v>
      </c>
      <c r="R23" s="67">
        <f>'B一般'!R23+'B原料'!R23</f>
        <v>499862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f>'B一般'!D24+'B原料'!D24</f>
        <v>2469345</v>
      </c>
      <c r="E24" s="64">
        <f>'B一般'!E24+'B原料'!E24</f>
        <v>1627582</v>
      </c>
      <c r="F24" s="64">
        <f>'B一般'!F24+'B原料'!F24</f>
        <v>2557707</v>
      </c>
      <c r="G24" s="64">
        <f>'B一般'!G24+'B原料'!G24</f>
        <v>6791382</v>
      </c>
      <c r="H24" s="64">
        <f>'B一般'!H24+'B原料'!H24</f>
        <v>2659802</v>
      </c>
      <c r="I24" s="65">
        <f>'B一般'!I24+'B原料'!I24</f>
        <v>5949522</v>
      </c>
      <c r="J24" s="66">
        <f>'B一般'!J24+'B原料'!J24</f>
        <v>22055340</v>
      </c>
      <c r="K24" s="71">
        <f>'B一般'!K24+'B原料'!K24</f>
        <v>1661898</v>
      </c>
      <c r="L24" s="72">
        <f>'B一般'!L24+'B原料'!L24</f>
        <v>2164811</v>
      </c>
      <c r="M24" s="72">
        <f>'B一般'!M24+'B原料'!M24</f>
        <v>2415363</v>
      </c>
      <c r="N24" s="72">
        <f>'B一般'!N24+'B原料'!N24</f>
        <v>2433413</v>
      </c>
      <c r="O24" s="72">
        <f>'B一般'!O24+'B原料'!O24</f>
        <v>2859021</v>
      </c>
      <c r="P24" s="71">
        <f>'B一般'!P24+'B原料'!P24</f>
        <v>7042771</v>
      </c>
      <c r="Q24" s="66">
        <f>'B一般'!Q24+'B原料'!Q24</f>
        <v>18577277</v>
      </c>
      <c r="R24" s="67">
        <f>'B一般'!R24+'B原料'!R24</f>
        <v>40632617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11" ref="D25:I25">IF(D23=0,,D24/D23*1000)</f>
        <v>65005.001711111705</v>
      </c>
      <c r="E25" s="83">
        <f t="shared" si="11"/>
        <v>68654.06841861054</v>
      </c>
      <c r="F25" s="83">
        <f t="shared" si="11"/>
        <v>76404.20002389772</v>
      </c>
      <c r="G25" s="83">
        <f t="shared" si="11"/>
        <v>79190.55503731343</v>
      </c>
      <c r="H25" s="83">
        <f t="shared" si="11"/>
        <v>75025.44285230734</v>
      </c>
      <c r="I25" s="87">
        <f t="shared" si="11"/>
        <v>72551.60723867128</v>
      </c>
      <c r="J25" s="88">
        <f>(J24/J23)*1000</f>
        <v>73915.465202791</v>
      </c>
      <c r="K25" s="87">
        <f aca="true" t="shared" si="12" ref="K25:R25">IF(K23=0,,K24/K23*1000)</f>
        <v>81669.76264189887</v>
      </c>
      <c r="L25" s="83">
        <f t="shared" si="12"/>
        <v>81283.0323283145</v>
      </c>
      <c r="M25" s="83">
        <f t="shared" si="12"/>
        <v>102164.0724135014</v>
      </c>
      <c r="N25" s="83">
        <f t="shared" si="12"/>
        <v>102901.42929634641</v>
      </c>
      <c r="O25" s="83">
        <f t="shared" si="12"/>
        <v>94441.28431275394</v>
      </c>
      <c r="P25" s="87">
        <f t="shared" si="12"/>
        <v>91546.59370084881</v>
      </c>
      <c r="Q25" s="88">
        <f t="shared" si="12"/>
        <v>92205.90541801506</v>
      </c>
      <c r="R25" s="90">
        <f t="shared" si="12"/>
        <v>81287.6693967535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>
        <f>'B一般'!D26+'B原料'!D26</f>
        <v>0</v>
      </c>
      <c r="E26" s="64">
        <f>'B一般'!E26+'B原料'!E26</f>
        <v>0</v>
      </c>
      <c r="F26" s="64">
        <f>'B一般'!F26+'B原料'!F26</f>
        <v>0</v>
      </c>
      <c r="G26" s="64">
        <f>'B一般'!G26+'B原料'!G26</f>
        <v>0</v>
      </c>
      <c r="H26" s="64">
        <f>'B一般'!H26+'B原料'!H26</f>
        <v>0</v>
      </c>
      <c r="I26" s="65">
        <f>'B一般'!I26+'B原料'!I26</f>
        <v>0</v>
      </c>
      <c r="J26" s="66">
        <f>'B一般'!J26+'B原料'!J26</f>
        <v>0</v>
      </c>
      <c r="K26" s="65">
        <f>'B一般'!K26+'B原料'!K26</f>
        <v>0</v>
      </c>
      <c r="L26" s="64">
        <f>'B一般'!L26+'B原料'!L26</f>
        <v>0</v>
      </c>
      <c r="M26" s="64">
        <f>'B一般'!M26+'B原料'!M26</f>
        <v>0</v>
      </c>
      <c r="N26" s="64">
        <f>'B一般'!N26+'B原料'!N26</f>
        <v>0</v>
      </c>
      <c r="O26" s="64">
        <f>'B一般'!O26+'B原料'!O26</f>
        <v>0</v>
      </c>
      <c r="P26" s="65">
        <f>'B一般'!P26+'B原料'!P26</f>
        <v>0</v>
      </c>
      <c r="Q26" s="66">
        <f>'B一般'!Q26+'B原料'!Q26</f>
        <v>0</v>
      </c>
      <c r="R26" s="67">
        <f>'B一般'!R26+'B原料'!R26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>
        <f>'B一般'!D27+'B原料'!D27</f>
        <v>0</v>
      </c>
      <c r="E27" s="64">
        <f>'B一般'!E27+'B原料'!E27</f>
        <v>0</v>
      </c>
      <c r="F27" s="64">
        <f>'B一般'!F27+'B原料'!F27</f>
        <v>0</v>
      </c>
      <c r="G27" s="64">
        <f>'B一般'!G27+'B原料'!G27</f>
        <v>0</v>
      </c>
      <c r="H27" s="64">
        <f>'B一般'!H27+'B原料'!H27</f>
        <v>0</v>
      </c>
      <c r="I27" s="65">
        <f>'B一般'!I27+'B原料'!I27</f>
        <v>0</v>
      </c>
      <c r="J27" s="66">
        <f>'B一般'!J27+'B原料'!J27</f>
        <v>0</v>
      </c>
      <c r="K27" s="71">
        <f>'B一般'!K27+'B原料'!K27</f>
        <v>0</v>
      </c>
      <c r="L27" s="72">
        <f>'B一般'!L27+'B原料'!L27</f>
        <v>0</v>
      </c>
      <c r="M27" s="72">
        <f>'B一般'!M27+'B原料'!M27</f>
        <v>0</v>
      </c>
      <c r="N27" s="72">
        <f>'B一般'!N27+'B原料'!N27</f>
        <v>0</v>
      </c>
      <c r="O27" s="72">
        <f>'B一般'!O27+'B原料'!O27</f>
        <v>0</v>
      </c>
      <c r="P27" s="71">
        <f>'B一般'!P27+'B原料'!P27</f>
        <v>0</v>
      </c>
      <c r="Q27" s="66">
        <f>'B一般'!Q27+'B原料'!Q27</f>
        <v>0</v>
      </c>
      <c r="R27" s="67">
        <f>'B一般'!R27+'B原料'!R27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13" ref="D28:I28">IF(D26=0,,D27/D26*1000)</f>
        <v>0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0</v>
      </c>
      <c r="J28" s="88" t="e">
        <f>(J27/J26)*1000</f>
        <v>#DIV/0!</v>
      </c>
      <c r="K28" s="87">
        <f aca="true" t="shared" si="14" ref="K28:R28">IF(K26=0,,K27/K26*1000)</f>
        <v>0</v>
      </c>
      <c r="L28" s="83">
        <f t="shared" si="14"/>
        <v>0</v>
      </c>
      <c r="M28" s="83">
        <f t="shared" si="14"/>
        <v>0</v>
      </c>
      <c r="N28" s="83">
        <f t="shared" si="14"/>
        <v>0</v>
      </c>
      <c r="O28" s="83">
        <f t="shared" si="14"/>
        <v>0</v>
      </c>
      <c r="P28" s="87">
        <f t="shared" si="14"/>
        <v>0</v>
      </c>
      <c r="Q28" s="88">
        <f t="shared" si="14"/>
        <v>0</v>
      </c>
      <c r="R28" s="90">
        <f t="shared" si="14"/>
        <v>0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f>'B一般'!D29+'B原料'!D29</f>
        <v>610</v>
      </c>
      <c r="E29" s="64">
        <f>'B一般'!E29+'B原料'!E29</f>
        <v>657</v>
      </c>
      <c r="F29" s="64">
        <f>'B一般'!F29+'B原料'!F29</f>
        <v>546</v>
      </c>
      <c r="G29" s="64">
        <f>'B一般'!G29+'B原料'!G29</f>
        <v>643</v>
      </c>
      <c r="H29" s="64">
        <f>'B一般'!H29+'B原料'!H29</f>
        <v>1227</v>
      </c>
      <c r="I29" s="65">
        <f>'B一般'!I29+'B原料'!I29</f>
        <v>734</v>
      </c>
      <c r="J29" s="66">
        <f>'B一般'!J29+'B原料'!J29</f>
        <v>4417</v>
      </c>
      <c r="K29" s="65">
        <f>'B一般'!K29+'B原料'!K29</f>
        <v>1093</v>
      </c>
      <c r="L29" s="64">
        <f>'B一般'!L29+'B原料'!L29</f>
        <v>1715</v>
      </c>
      <c r="M29" s="64">
        <f>'B一般'!M29+'B原料'!M29</f>
        <v>1982</v>
      </c>
      <c r="N29" s="64">
        <f>'B一般'!N29+'B原料'!N29</f>
        <v>1242</v>
      </c>
      <c r="O29" s="64">
        <f>'B一般'!O29+'B原料'!O29</f>
        <v>604</v>
      </c>
      <c r="P29" s="65">
        <f>'B一般'!P29+'B原料'!P29</f>
        <v>572</v>
      </c>
      <c r="Q29" s="66">
        <f>'B一般'!Q29+'B原料'!Q29</f>
        <v>7208</v>
      </c>
      <c r="R29" s="67">
        <f>'B一般'!R29+'B原料'!R29</f>
        <v>11625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f>'B一般'!D30+'B原料'!D30</f>
        <v>152830</v>
      </c>
      <c r="E30" s="64">
        <f>'B一般'!E30+'B原料'!E30</f>
        <v>160562</v>
      </c>
      <c r="F30" s="64">
        <f>'B一般'!F30+'B原料'!F30</f>
        <v>135955</v>
      </c>
      <c r="G30" s="64">
        <f>'B一般'!G30+'B原料'!G30</f>
        <v>159469</v>
      </c>
      <c r="H30" s="64">
        <f>'B一般'!H30+'B原料'!H30</f>
        <v>293506</v>
      </c>
      <c r="I30" s="65">
        <f>'B一般'!I30+'B原料'!I30</f>
        <v>182679</v>
      </c>
      <c r="J30" s="66">
        <f>'B一般'!J30+'B原料'!J30</f>
        <v>1085001</v>
      </c>
      <c r="K30" s="71">
        <f>'B一般'!K30+'B原料'!K30</f>
        <v>278068</v>
      </c>
      <c r="L30" s="72">
        <f>'B一般'!L30+'B原料'!L30</f>
        <v>438288</v>
      </c>
      <c r="M30" s="72">
        <f>'B一般'!M30+'B原料'!M30</f>
        <v>501276</v>
      </c>
      <c r="N30" s="72">
        <f>'B一般'!N30+'B原料'!N30</f>
        <v>322714</v>
      </c>
      <c r="O30" s="72">
        <f>'B一般'!O30+'B原料'!O30</f>
        <v>156393</v>
      </c>
      <c r="P30" s="71">
        <f>'B一般'!P30+'B原料'!P30</f>
        <v>156149</v>
      </c>
      <c r="Q30" s="66">
        <f>'B一般'!Q30+'B原料'!Q30</f>
        <v>1852888</v>
      </c>
      <c r="R30" s="67">
        <f>'B一般'!R30+'B原料'!R30</f>
        <v>2937889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15" ref="D31:I31">IF(D29=0,,D30/D29*1000)</f>
        <v>250540.98360655736</v>
      </c>
      <c r="E31" s="83">
        <f t="shared" si="15"/>
        <v>244386.60578386605</v>
      </c>
      <c r="F31" s="83">
        <f t="shared" si="15"/>
        <v>249001.8315018315</v>
      </c>
      <c r="G31" s="83">
        <f t="shared" si="15"/>
        <v>248007.77604976672</v>
      </c>
      <c r="H31" s="83">
        <f t="shared" si="15"/>
        <v>239206.19396903017</v>
      </c>
      <c r="I31" s="87">
        <f t="shared" si="15"/>
        <v>248881.47138964577</v>
      </c>
      <c r="J31" s="88">
        <f>(J30/J29)*1000</f>
        <v>245642.0647498302</v>
      </c>
      <c r="K31" s="87">
        <f aca="true" t="shared" si="16" ref="K31:R31">IF(K29=0,,K30/K29*1000)</f>
        <v>254408.05123513265</v>
      </c>
      <c r="L31" s="83">
        <f t="shared" si="16"/>
        <v>255561.51603498543</v>
      </c>
      <c r="M31" s="83">
        <f t="shared" si="16"/>
        <v>252914.22805247226</v>
      </c>
      <c r="N31" s="83">
        <f t="shared" si="16"/>
        <v>259834.13848631238</v>
      </c>
      <c r="O31" s="83">
        <f t="shared" si="16"/>
        <v>258928.8079470199</v>
      </c>
      <c r="P31" s="87">
        <f t="shared" si="16"/>
        <v>272987.7622377622</v>
      </c>
      <c r="Q31" s="88">
        <f t="shared" si="16"/>
        <v>257059.9334073252</v>
      </c>
      <c r="R31" s="90">
        <f t="shared" si="16"/>
        <v>252721.63440860214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>
        <f>'B一般'!D32+'B原料'!D32</f>
        <v>0</v>
      </c>
      <c r="E32" s="64">
        <f>'B一般'!E32+'B原料'!E32</f>
        <v>0</v>
      </c>
      <c r="F32" s="64">
        <f>'B一般'!F32+'B原料'!F32</f>
        <v>0</v>
      </c>
      <c r="G32" s="64">
        <f>'B一般'!G32+'B原料'!G32</f>
        <v>0</v>
      </c>
      <c r="H32" s="64">
        <f>'B一般'!H32+'B原料'!H32</f>
        <v>0</v>
      </c>
      <c r="I32" s="65">
        <f>'B一般'!I32+'B原料'!I32</f>
        <v>0</v>
      </c>
      <c r="J32" s="66">
        <f>'B一般'!J32+'B原料'!J32</f>
        <v>0</v>
      </c>
      <c r="K32" s="65">
        <f>'B一般'!K32+'B原料'!K32</f>
        <v>0</v>
      </c>
      <c r="L32" s="64">
        <f>'B一般'!L32+'B原料'!L32</f>
        <v>0</v>
      </c>
      <c r="M32" s="64">
        <f>'B一般'!M32+'B原料'!M32</f>
        <v>0</v>
      </c>
      <c r="N32" s="64">
        <f>'B一般'!N32+'B原料'!N32</f>
        <v>0</v>
      </c>
      <c r="O32" s="64">
        <f>'B一般'!O32+'B原料'!O32</f>
        <v>0</v>
      </c>
      <c r="P32" s="65">
        <f>'B一般'!P32+'B原料'!P32</f>
        <v>0</v>
      </c>
      <c r="Q32" s="66">
        <f>'B一般'!Q32+'B原料'!Q32</f>
        <v>0</v>
      </c>
      <c r="R32" s="67">
        <f>'B一般'!R32+'B原料'!R32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>
        <f>'B一般'!D33+'B原料'!D33</f>
        <v>0</v>
      </c>
      <c r="E33" s="64">
        <f>'B一般'!E33+'B原料'!E33</f>
        <v>0</v>
      </c>
      <c r="F33" s="64">
        <f>'B一般'!F33+'B原料'!F33</f>
        <v>0</v>
      </c>
      <c r="G33" s="64">
        <f>'B一般'!G33+'B原料'!G33</f>
        <v>0</v>
      </c>
      <c r="H33" s="64">
        <f>'B一般'!H33+'B原料'!H33</f>
        <v>0</v>
      </c>
      <c r="I33" s="65">
        <f>'B一般'!I33+'B原料'!I33</f>
        <v>0</v>
      </c>
      <c r="J33" s="66">
        <f>'B一般'!J33+'B原料'!J33</f>
        <v>0</v>
      </c>
      <c r="K33" s="71">
        <f>'B一般'!K33+'B原料'!K33</f>
        <v>0</v>
      </c>
      <c r="L33" s="72">
        <f>'B一般'!L33+'B原料'!L33</f>
        <v>0</v>
      </c>
      <c r="M33" s="72">
        <f>'B一般'!M33+'B原料'!M33</f>
        <v>0</v>
      </c>
      <c r="N33" s="72">
        <f>'B一般'!N33+'B原料'!N33</f>
        <v>0</v>
      </c>
      <c r="O33" s="72">
        <f>'B一般'!O33+'B原料'!O33</f>
        <v>0</v>
      </c>
      <c r="P33" s="71">
        <f>'B一般'!P33+'B原料'!P33</f>
        <v>0</v>
      </c>
      <c r="Q33" s="66">
        <f>'B一般'!Q33+'B原料'!Q33</f>
        <v>0</v>
      </c>
      <c r="R33" s="67">
        <f>'B一般'!R33+'B原料'!R33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17" ref="D34:J34">IF(D32=0,,D33/D32*1000)</f>
        <v>0</v>
      </c>
      <c r="E34" s="83">
        <f t="shared" si="17"/>
        <v>0</v>
      </c>
      <c r="F34" s="83">
        <f t="shared" si="17"/>
        <v>0</v>
      </c>
      <c r="G34" s="83">
        <f t="shared" si="17"/>
        <v>0</v>
      </c>
      <c r="H34" s="83">
        <f t="shared" si="17"/>
        <v>0</v>
      </c>
      <c r="I34" s="87">
        <f t="shared" si="17"/>
        <v>0</v>
      </c>
      <c r="J34" s="88">
        <f t="shared" si="17"/>
        <v>0</v>
      </c>
      <c r="K34" s="87">
        <f aca="true" t="shared" si="18" ref="K34:R34">IF(K32=0,,K33/K32*1000)</f>
        <v>0</v>
      </c>
      <c r="L34" s="83">
        <f t="shared" si="18"/>
        <v>0</v>
      </c>
      <c r="M34" s="83">
        <f t="shared" si="18"/>
        <v>0</v>
      </c>
      <c r="N34" s="83">
        <f t="shared" si="18"/>
        <v>0</v>
      </c>
      <c r="O34" s="83">
        <f t="shared" si="18"/>
        <v>0</v>
      </c>
      <c r="P34" s="87">
        <f t="shared" si="18"/>
        <v>0</v>
      </c>
      <c r="Q34" s="88">
        <f t="shared" si="18"/>
        <v>0</v>
      </c>
      <c r="R34" s="90">
        <f t="shared" si="18"/>
        <v>0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f>'B一般'!D35+'B原料'!D35</f>
        <v>0</v>
      </c>
      <c r="E35" s="64">
        <f>'B一般'!E35+'B原料'!E35</f>
        <v>0</v>
      </c>
      <c r="F35" s="64">
        <f>'B一般'!F35+'B原料'!F35</f>
        <v>0</v>
      </c>
      <c r="G35" s="64">
        <f>'B一般'!G35+'B原料'!G35</f>
        <v>0</v>
      </c>
      <c r="H35" s="64">
        <f>'B一般'!H35+'B原料'!H35</f>
        <v>11851</v>
      </c>
      <c r="I35" s="65">
        <f>'B一般'!I35+'B原料'!I35</f>
        <v>0</v>
      </c>
      <c r="J35" s="66">
        <f>'B一般'!J35+'B原料'!J35</f>
        <v>11851</v>
      </c>
      <c r="K35" s="65">
        <f>'B一般'!K35+'B原料'!K35</f>
        <v>10998</v>
      </c>
      <c r="L35" s="64">
        <f>'B一般'!L35+'B原料'!L35</f>
        <v>0</v>
      </c>
      <c r="M35" s="64">
        <f>'B一般'!M35+'B原料'!M35</f>
        <v>0</v>
      </c>
      <c r="N35" s="64">
        <f>'B一般'!N35+'B原料'!N35</f>
        <v>4162</v>
      </c>
      <c r="O35" s="64">
        <f>'B一般'!O35+'B原料'!O35</f>
        <v>0</v>
      </c>
      <c r="P35" s="65">
        <f>'B一般'!P35+'B原料'!P35</f>
        <v>3303</v>
      </c>
      <c r="Q35" s="66">
        <f>'B一般'!Q35+'B原料'!Q35</f>
        <v>18463</v>
      </c>
      <c r="R35" s="67">
        <f>'B一般'!R35+'B原料'!R35</f>
        <v>30314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f>'B一般'!D36+'B原料'!D36</f>
        <v>0</v>
      </c>
      <c r="E36" s="64">
        <f>'B一般'!E36+'B原料'!E36</f>
        <v>0</v>
      </c>
      <c r="F36" s="64">
        <f>'B一般'!F36+'B原料'!F36</f>
        <v>0</v>
      </c>
      <c r="G36" s="64">
        <f>'B一般'!G36+'B原料'!G36</f>
        <v>0</v>
      </c>
      <c r="H36" s="64">
        <f>'B一般'!H36+'B原料'!H36</f>
        <v>890365</v>
      </c>
      <c r="I36" s="65">
        <f>'B一般'!I36+'B原料'!I36</f>
        <v>0</v>
      </c>
      <c r="J36" s="66">
        <f>'B一般'!J36+'B原料'!J36</f>
        <v>890365</v>
      </c>
      <c r="K36" s="71">
        <f>'B一般'!K36+'B原料'!K36</f>
        <v>761403</v>
      </c>
      <c r="L36" s="72">
        <f>'B一般'!L36+'B原料'!L36</f>
        <v>0</v>
      </c>
      <c r="M36" s="72">
        <f>'B一般'!M36+'B原料'!M36</f>
        <v>0</v>
      </c>
      <c r="N36" s="72">
        <f>'B一般'!N36+'B原料'!N36</f>
        <v>420442</v>
      </c>
      <c r="O36" s="72">
        <f>'B一般'!O36+'B原料'!O36</f>
        <v>0</v>
      </c>
      <c r="P36" s="71">
        <f>'B一般'!P36+'B原料'!P36</f>
        <v>282274</v>
      </c>
      <c r="Q36" s="66">
        <f>'B一般'!Q36+'B原料'!Q36</f>
        <v>1464119</v>
      </c>
      <c r="R36" s="67">
        <f>'B一般'!R36+'B原料'!R36</f>
        <v>2354484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9" ref="D37:I37">IF(D35=0,,D36/D35*1000)</f>
        <v>0</v>
      </c>
      <c r="E37" s="83">
        <f t="shared" si="19"/>
        <v>0</v>
      </c>
      <c r="F37" s="83">
        <f t="shared" si="19"/>
        <v>0</v>
      </c>
      <c r="G37" s="83">
        <f t="shared" si="19"/>
        <v>0</v>
      </c>
      <c r="H37" s="83">
        <f t="shared" si="19"/>
        <v>75129.94683992912</v>
      </c>
      <c r="I37" s="87">
        <f t="shared" si="19"/>
        <v>0</v>
      </c>
      <c r="J37" s="88">
        <f>(J36/J35)*1000</f>
        <v>75129.94683992912</v>
      </c>
      <c r="K37" s="87">
        <f aca="true" t="shared" si="20" ref="K37:R37">IF(K35=0,,K36/K35*1000)</f>
        <v>69231.04200763775</v>
      </c>
      <c r="L37" s="83">
        <f t="shared" si="20"/>
        <v>0</v>
      </c>
      <c r="M37" s="83">
        <f t="shared" si="20"/>
        <v>0</v>
      </c>
      <c r="N37" s="83">
        <f t="shared" si="20"/>
        <v>101019.22152811149</v>
      </c>
      <c r="O37" s="83">
        <f t="shared" si="20"/>
        <v>0</v>
      </c>
      <c r="P37" s="87">
        <f t="shared" si="20"/>
        <v>85459.88495307296</v>
      </c>
      <c r="Q37" s="88">
        <f t="shared" si="20"/>
        <v>79300.16790337431</v>
      </c>
      <c r="R37" s="90">
        <f t="shared" si="20"/>
        <v>77669.85551230455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f>'B一般'!D38+'B原料'!D38</f>
        <v>41</v>
      </c>
      <c r="E38" s="64">
        <f>'B一般'!E38+'B原料'!E38</f>
        <v>11449</v>
      </c>
      <c r="F38" s="64">
        <f>'B一般'!F38+'B原料'!F38</f>
        <v>18416</v>
      </c>
      <c r="G38" s="64">
        <f>'B一般'!G38+'B原料'!G38</f>
        <v>94</v>
      </c>
      <c r="H38" s="64">
        <f>'B一般'!H38+'B原料'!H38</f>
        <v>11622</v>
      </c>
      <c r="I38" s="65">
        <f>'B一般'!I38+'B原料'!I38</f>
        <v>120</v>
      </c>
      <c r="J38" s="66">
        <f>'B一般'!J38+'B原料'!J38</f>
        <v>41742</v>
      </c>
      <c r="K38" s="65">
        <f>'B一般'!K38+'B原料'!K38</f>
        <v>108</v>
      </c>
      <c r="L38" s="64">
        <f>'B一般'!L38+'B原料'!L38</f>
        <v>107</v>
      </c>
      <c r="M38" s="64">
        <f>'B一般'!M38+'B原料'!M38</f>
        <v>114</v>
      </c>
      <c r="N38" s="64">
        <f>'B一般'!N38+'B原料'!N38</f>
        <v>9471</v>
      </c>
      <c r="O38" s="64">
        <f>'B一般'!O38+'B原料'!O38</f>
        <v>22530</v>
      </c>
      <c r="P38" s="65">
        <f>'B一般'!P38+'B原料'!P38</f>
        <v>25078</v>
      </c>
      <c r="Q38" s="66">
        <f>'B一般'!Q38+'B原料'!Q38</f>
        <v>57408</v>
      </c>
      <c r="R38" s="67">
        <f>'B一般'!R38+'B原料'!R38</f>
        <v>99150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f>'B一般'!D39+'B原料'!D39</f>
        <v>33624</v>
      </c>
      <c r="E39" s="64">
        <f>'B一般'!E39+'B原料'!E39</f>
        <v>821684</v>
      </c>
      <c r="F39" s="64">
        <f>'B一般'!F39+'B原料'!F39</f>
        <v>1353462</v>
      </c>
      <c r="G39" s="64">
        <f>'B一般'!G39+'B原料'!G39</f>
        <v>33825</v>
      </c>
      <c r="H39" s="64">
        <f>'B一般'!H39+'B原料'!H39</f>
        <v>909709</v>
      </c>
      <c r="I39" s="65">
        <f>'B一般'!I39+'B原料'!I39</f>
        <v>51498</v>
      </c>
      <c r="J39" s="66">
        <f>'B一般'!J39+'B原料'!J39</f>
        <v>3203802</v>
      </c>
      <c r="K39" s="71">
        <f>'B一般'!K39+'B原料'!K39</f>
        <v>48893</v>
      </c>
      <c r="L39" s="72">
        <f>'B一般'!L39+'B原料'!L39</f>
        <v>48142</v>
      </c>
      <c r="M39" s="72">
        <f>'B一般'!M39+'B原料'!M39</f>
        <v>39333</v>
      </c>
      <c r="N39" s="72">
        <f>'B一般'!N39+'B原料'!N39</f>
        <v>1000018</v>
      </c>
      <c r="O39" s="72">
        <f>'B一般'!O39+'B原料'!O39</f>
        <v>2231734</v>
      </c>
      <c r="P39" s="71">
        <f>'B一般'!P39+'B原料'!P39</f>
        <v>2249673</v>
      </c>
      <c r="Q39" s="66">
        <f>'B一般'!Q39+'B原料'!Q39</f>
        <v>5617793</v>
      </c>
      <c r="R39" s="67">
        <f>'B一般'!R39+'B原料'!R39</f>
        <v>8821595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21" ref="D40:I40">IF(D38=0,,D39/D38*1000)</f>
        <v>820097.5609756098</v>
      </c>
      <c r="E40" s="83">
        <f t="shared" si="21"/>
        <v>71769.06280024457</v>
      </c>
      <c r="F40" s="83">
        <f t="shared" si="21"/>
        <v>73493.80973066899</v>
      </c>
      <c r="G40" s="83">
        <f t="shared" si="21"/>
        <v>359840.42553191487</v>
      </c>
      <c r="H40" s="83">
        <f t="shared" si="21"/>
        <v>78274.73756668388</v>
      </c>
      <c r="I40" s="87">
        <f t="shared" si="21"/>
        <v>429150</v>
      </c>
      <c r="J40" s="88">
        <f>(J39/J38)*1000</f>
        <v>76752.4795170332</v>
      </c>
      <c r="K40" s="87">
        <f aca="true" t="shared" si="22" ref="K40:R40">IF(K38=0,,K39/K38*1000)</f>
        <v>452712.962962963</v>
      </c>
      <c r="L40" s="83">
        <f t="shared" si="22"/>
        <v>449925.2336448598</v>
      </c>
      <c r="M40" s="83">
        <f t="shared" si="22"/>
        <v>345026.3157894737</v>
      </c>
      <c r="N40" s="83">
        <f t="shared" si="22"/>
        <v>105587.37197761587</v>
      </c>
      <c r="O40" s="83">
        <f t="shared" si="22"/>
        <v>99056.1029738127</v>
      </c>
      <c r="P40" s="87">
        <f t="shared" si="22"/>
        <v>89707.0340537523</v>
      </c>
      <c r="Q40" s="88">
        <f t="shared" si="22"/>
        <v>97857.31953734672</v>
      </c>
      <c r="R40" s="90">
        <f t="shared" si="22"/>
        <v>88972.21381744831</v>
      </c>
      <c r="S40" s="41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63">
        <f>'B一般'!D41+'B原料'!D41</f>
        <v>309610</v>
      </c>
      <c r="E41" s="64">
        <f>'B一般'!E41+'B原料'!E41</f>
        <v>359193</v>
      </c>
      <c r="F41" s="64">
        <f>'B一般'!F41+'B原料'!F41</f>
        <v>274183</v>
      </c>
      <c r="G41" s="64">
        <f>'B一般'!G41+'B原料'!G41</f>
        <v>376966</v>
      </c>
      <c r="H41" s="64">
        <f>'B一般'!H41+'B原料'!H41</f>
        <v>419064</v>
      </c>
      <c r="I41" s="65">
        <f>'B一般'!I41+'B原料'!I41</f>
        <v>415717</v>
      </c>
      <c r="J41" s="66">
        <f>'B一般'!J41+'B原料'!J41</f>
        <v>2154733</v>
      </c>
      <c r="K41" s="65">
        <f>'B一般'!K41+'B原料'!K41</f>
        <v>319370</v>
      </c>
      <c r="L41" s="64">
        <f>'B一般'!L41+'B原料'!L41</f>
        <v>266324</v>
      </c>
      <c r="M41" s="64">
        <f>'B一般'!M41+'B原料'!M41</f>
        <v>296910</v>
      </c>
      <c r="N41" s="64">
        <f>'B一般'!N41+'B原料'!N41</f>
        <v>349555</v>
      </c>
      <c r="O41" s="64">
        <f>'B一般'!O41+'B原料'!O41</f>
        <v>318514</v>
      </c>
      <c r="P41" s="65">
        <f>'B一般'!P41+'B原料'!P41</f>
        <v>341113</v>
      </c>
      <c r="Q41" s="66">
        <f>'B一般'!Q41+'B原料'!Q41</f>
        <v>1891786</v>
      </c>
      <c r="R41" s="67">
        <f>'B一般'!R41+'B原料'!R41</f>
        <v>4046519</v>
      </c>
      <c r="S41" s="35"/>
    </row>
    <row r="42" spans="1:19" s="36" customFormat="1" ht="18" customHeight="1">
      <c r="A42" s="135"/>
      <c r="B42" s="37" t="s">
        <v>28</v>
      </c>
      <c r="C42" s="38" t="s">
        <v>5</v>
      </c>
      <c r="D42" s="63">
        <f>'B一般'!D42+'B原料'!D42</f>
        <v>20164352</v>
      </c>
      <c r="E42" s="64">
        <f>'B一般'!E42+'B原料'!E42</f>
        <v>24939068</v>
      </c>
      <c r="F42" s="64">
        <f>'B一般'!F42+'B原料'!F42</f>
        <v>21002292</v>
      </c>
      <c r="G42" s="64">
        <f>'B一般'!G42+'B原料'!G42</f>
        <v>28365442</v>
      </c>
      <c r="H42" s="64">
        <f>'B一般'!H42+'B原料'!H42</f>
        <v>31232976</v>
      </c>
      <c r="I42" s="65">
        <f>'B一般'!I42+'B原料'!I42</f>
        <v>29604041</v>
      </c>
      <c r="J42" s="66">
        <f>'B一般'!J42+'B原料'!J42</f>
        <v>155308171</v>
      </c>
      <c r="K42" s="71">
        <f>'B一般'!K42+'B原料'!K42</f>
        <v>24429923</v>
      </c>
      <c r="L42" s="72">
        <f>'B一般'!L42+'B原料'!L42</f>
        <v>22251226</v>
      </c>
      <c r="M42" s="72">
        <f>'B一般'!M42+'B原料'!M42</f>
        <v>26915816</v>
      </c>
      <c r="N42" s="72">
        <f>'B一般'!N42+'B原料'!N42</f>
        <v>35275090</v>
      </c>
      <c r="O42" s="72">
        <f>'B一般'!O42+'B原料'!O42</f>
        <v>30343193</v>
      </c>
      <c r="P42" s="71">
        <f>'B一般'!P42+'B原料'!P42</f>
        <v>30570722</v>
      </c>
      <c r="Q42" s="66">
        <f>'B一般'!Q42+'B原料'!Q42</f>
        <v>169785970</v>
      </c>
      <c r="R42" s="67">
        <f>'B一般'!R42+'B原料'!R42</f>
        <v>325094141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23" ref="D43:I43">IF(D41=0,,D42/D41*1000)</f>
        <v>65128.23229223862</v>
      </c>
      <c r="E43" s="83">
        <f t="shared" si="23"/>
        <v>69430.8296653888</v>
      </c>
      <c r="F43" s="83">
        <f t="shared" si="23"/>
        <v>76599.54118234901</v>
      </c>
      <c r="G43" s="83">
        <f t="shared" si="23"/>
        <v>75246.6853774611</v>
      </c>
      <c r="H43" s="83">
        <f t="shared" si="23"/>
        <v>74530.3247236699</v>
      </c>
      <c r="I43" s="87">
        <f t="shared" si="23"/>
        <v>71212.00480134322</v>
      </c>
      <c r="J43" s="88">
        <f>(J42/J41)*1000</f>
        <v>72077.68711947142</v>
      </c>
      <c r="K43" s="87">
        <f aca="true" t="shared" si="24" ref="K43:R43">IF(K41=0,,K42/K41*1000)</f>
        <v>76494.1071484485</v>
      </c>
      <c r="L43" s="83">
        <f t="shared" si="24"/>
        <v>83549.45855424221</v>
      </c>
      <c r="M43" s="83">
        <f t="shared" si="24"/>
        <v>90653.11373816982</v>
      </c>
      <c r="N43" s="83">
        <f t="shared" si="24"/>
        <v>100914.27672326243</v>
      </c>
      <c r="O43" s="83">
        <f t="shared" si="24"/>
        <v>95264.86433877319</v>
      </c>
      <c r="P43" s="87">
        <f t="shared" si="24"/>
        <v>89620.51285058031</v>
      </c>
      <c r="Q43" s="88">
        <f t="shared" si="24"/>
        <v>89749.03609604892</v>
      </c>
      <c r="R43" s="90">
        <f t="shared" si="24"/>
        <v>80339.210318795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ht="16.5" customHeight="1">
      <c r="A45" s="59" t="str">
        <f>'P一般'!A45</f>
        <v>※数値はすべて確定値</v>
      </c>
    </row>
  </sheetData>
  <sheetProtection/>
  <mergeCells count="15"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  <mergeCell ref="A5:A7"/>
    <mergeCell ref="A8:A10"/>
    <mergeCell ref="A11:A13"/>
    <mergeCell ref="D2:P2"/>
    <mergeCell ref="A14:A16"/>
    <mergeCell ref="A17:A19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zoomScalePageLayoutView="0" workbookViewId="0" topLeftCell="A1">
      <pane xSplit="3" ySplit="4" topLeftCell="D11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6.140625" style="0" customWidth="1"/>
  </cols>
  <sheetData>
    <row r="2" spans="1:16" ht="27" customHeight="1">
      <c r="A2" s="2"/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34" t="s">
        <v>73</v>
      </c>
      <c r="B3" s="34"/>
      <c r="C3" s="34"/>
      <c r="D3" s="34"/>
      <c r="E3" s="34"/>
      <c r="F3" s="3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16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/>
      <c r="E5" s="64"/>
      <c r="F5" s="64"/>
      <c r="G5" s="64"/>
      <c r="H5" s="64"/>
      <c r="I5" s="65"/>
      <c r="J5" s="66">
        <f>SUM(D5:I5)</f>
        <v>0</v>
      </c>
      <c r="K5" s="65"/>
      <c r="L5" s="64"/>
      <c r="M5" s="64"/>
      <c r="N5" s="64"/>
      <c r="O5" s="64"/>
      <c r="P5" s="65"/>
      <c r="Q5" s="66">
        <f>SUM(K5:P5)</f>
        <v>0</v>
      </c>
      <c r="R5" s="67">
        <f>J5+Q5</f>
        <v>0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/>
      <c r="E6" s="64"/>
      <c r="F6" s="64"/>
      <c r="G6" s="64"/>
      <c r="H6" s="68"/>
      <c r="I6" s="69"/>
      <c r="J6" s="70">
        <f>SUM(D6:I6)</f>
        <v>0</v>
      </c>
      <c r="K6" s="71"/>
      <c r="L6" s="72"/>
      <c r="M6" s="72"/>
      <c r="N6" s="72"/>
      <c r="O6" s="72"/>
      <c r="P6" s="71"/>
      <c r="Q6" s="66">
        <f>SUM(K6:P6)</f>
        <v>0</v>
      </c>
      <c r="R6" s="73">
        <f>J6+Q6</f>
        <v>0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>IF(D5=0,,D6/D5*1000)</f>
        <v>0</v>
      </c>
      <c r="E7" s="83">
        <f>IF(E5=0,,E6/E5*1000)</f>
        <v>0</v>
      </c>
      <c r="F7" s="83">
        <f>IF(F5=0,,F6/F5*1000)</f>
        <v>0</v>
      </c>
      <c r="G7" s="83">
        <f>IF(G5=0,,G6/G5*1000)</f>
        <v>0</v>
      </c>
      <c r="H7" s="84">
        <f aca="true" t="shared" si="0" ref="H7:R7">IF(H5=0,,H6/H5*1000)</f>
        <v>0</v>
      </c>
      <c r="I7" s="85">
        <f t="shared" si="0"/>
        <v>0</v>
      </c>
      <c r="J7" s="86">
        <f t="shared" si="0"/>
        <v>0</v>
      </c>
      <c r="K7" s="87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7">
        <f t="shared" si="0"/>
        <v>0</v>
      </c>
      <c r="Q7" s="88">
        <f t="shared" si="0"/>
        <v>0</v>
      </c>
      <c r="R7" s="89">
        <f t="shared" si="0"/>
        <v>0</v>
      </c>
      <c r="S7" s="41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74"/>
      <c r="E8" s="64"/>
      <c r="F8" s="64"/>
      <c r="G8" s="64"/>
      <c r="H8" s="64"/>
      <c r="I8" s="65"/>
      <c r="J8" s="66">
        <f>SUM(D8:I8)</f>
        <v>0</v>
      </c>
      <c r="K8" s="65"/>
      <c r="L8" s="64"/>
      <c r="M8" s="64"/>
      <c r="N8" s="64"/>
      <c r="O8" s="64"/>
      <c r="P8" s="65"/>
      <c r="Q8" s="66">
        <f>SUM(K8:P8)</f>
        <v>0</v>
      </c>
      <c r="R8" s="67">
        <f>J8+Q8</f>
        <v>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74"/>
      <c r="E9" s="64"/>
      <c r="F9" s="64"/>
      <c r="G9" s="64"/>
      <c r="H9" s="64"/>
      <c r="I9" s="65"/>
      <c r="J9" s="66">
        <f>SUM(D9:I9)</f>
        <v>0</v>
      </c>
      <c r="K9" s="71"/>
      <c r="L9" s="72"/>
      <c r="M9" s="72"/>
      <c r="N9" s="72"/>
      <c r="O9" s="72"/>
      <c r="P9" s="71"/>
      <c r="Q9" s="66">
        <f>SUM(K9:P9)</f>
        <v>0</v>
      </c>
      <c r="R9" s="67">
        <f>J9+Q9</f>
        <v>0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1" ref="D10:R10">IF(D8=0,,D9/D8*1000)</f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7">
        <f t="shared" si="1"/>
        <v>0</v>
      </c>
      <c r="J10" s="88">
        <f t="shared" si="1"/>
        <v>0</v>
      </c>
      <c r="K10" s="87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7">
        <f t="shared" si="1"/>
        <v>0</v>
      </c>
      <c r="Q10" s="88">
        <f t="shared" si="1"/>
        <v>0</v>
      </c>
      <c r="R10" s="90">
        <f t="shared" si="1"/>
        <v>0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/>
      <c r="E11" s="64"/>
      <c r="F11" s="64"/>
      <c r="G11" s="64"/>
      <c r="H11" s="64"/>
      <c r="I11" s="65"/>
      <c r="J11" s="66">
        <f>SUM(D11:I11)</f>
        <v>0</v>
      </c>
      <c r="K11" s="65"/>
      <c r="L11" s="64"/>
      <c r="M11" s="64"/>
      <c r="N11" s="64"/>
      <c r="O11" s="64"/>
      <c r="P11" s="65"/>
      <c r="Q11" s="66">
        <f>SUM(K11:P11)</f>
        <v>0</v>
      </c>
      <c r="R11" s="67">
        <f>J11+Q11</f>
        <v>0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/>
      <c r="E12" s="72"/>
      <c r="F12" s="72"/>
      <c r="G12" s="72"/>
      <c r="H12" s="72"/>
      <c r="I12" s="65"/>
      <c r="J12" s="66">
        <f>SUM(D12:I12)</f>
        <v>0</v>
      </c>
      <c r="K12" s="71"/>
      <c r="L12" s="72"/>
      <c r="M12" s="72"/>
      <c r="N12" s="72"/>
      <c r="O12" s="72"/>
      <c r="P12" s="71"/>
      <c r="Q12" s="66">
        <f>SUM(K12:P12)</f>
        <v>0</v>
      </c>
      <c r="R12" s="67">
        <f>J12+Q12</f>
        <v>0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2" ref="D13:R13">IF(D11=0,,D12/D11*1000)</f>
        <v>0</v>
      </c>
      <c r="E13" s="83">
        <f t="shared" si="2"/>
        <v>0</v>
      </c>
      <c r="F13" s="83">
        <f t="shared" si="2"/>
        <v>0</v>
      </c>
      <c r="G13" s="83">
        <f t="shared" si="2"/>
        <v>0</v>
      </c>
      <c r="H13" s="83">
        <f t="shared" si="2"/>
        <v>0</v>
      </c>
      <c r="I13" s="87">
        <f t="shared" si="2"/>
        <v>0</v>
      </c>
      <c r="J13" s="88">
        <f t="shared" si="2"/>
        <v>0</v>
      </c>
      <c r="K13" s="87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7">
        <f t="shared" si="2"/>
        <v>0</v>
      </c>
      <c r="Q13" s="88">
        <f t="shared" si="2"/>
        <v>0</v>
      </c>
      <c r="R13" s="90">
        <f t="shared" si="2"/>
        <v>0</v>
      </c>
      <c r="S13" s="41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75">
        <f>SUM(K14:P14)</f>
        <v>0</v>
      </c>
      <c r="R14" s="76">
        <f>J14+Q14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/>
      <c r="E15" s="72"/>
      <c r="F15" s="64"/>
      <c r="G15" s="72"/>
      <c r="H15" s="77"/>
      <c r="I15" s="78"/>
      <c r="J15" s="66">
        <f>SUM(D15:I15)</f>
        <v>0</v>
      </c>
      <c r="K15" s="78"/>
      <c r="L15" s="77"/>
      <c r="M15" s="77"/>
      <c r="N15" s="77"/>
      <c r="O15" s="77"/>
      <c r="P15" s="71"/>
      <c r="Q15" s="75">
        <f>SUM(K15:P15)</f>
        <v>0</v>
      </c>
      <c r="R15" s="76">
        <f>J15+Q15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3" ref="D16:R16">IF(D14=0,,D15/D14*1000)</f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7">
        <f t="shared" si="3"/>
        <v>0</v>
      </c>
      <c r="J16" s="88">
        <f t="shared" si="3"/>
        <v>0</v>
      </c>
      <c r="K16" s="87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3"/>
        <v>0</v>
      </c>
      <c r="P16" s="87">
        <f t="shared" si="3"/>
        <v>0</v>
      </c>
      <c r="Q16" s="88">
        <f t="shared" si="3"/>
        <v>0</v>
      </c>
      <c r="R16" s="90">
        <f t="shared" si="3"/>
        <v>0</v>
      </c>
      <c r="S16" s="41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/>
      <c r="E17" s="64"/>
      <c r="F17" s="64"/>
      <c r="G17" s="64"/>
      <c r="H17" s="64"/>
      <c r="I17" s="65"/>
      <c r="J17" s="66">
        <f>SUM(D17:I17)</f>
        <v>0</v>
      </c>
      <c r="K17" s="65"/>
      <c r="L17" s="64"/>
      <c r="M17" s="64"/>
      <c r="N17" s="64"/>
      <c r="O17" s="64"/>
      <c r="P17" s="65"/>
      <c r="Q17" s="66">
        <f>SUM(K17:P17)</f>
        <v>0</v>
      </c>
      <c r="R17" s="67">
        <f>J17+Q17</f>
        <v>0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/>
      <c r="E18" s="64"/>
      <c r="F18" s="64"/>
      <c r="G18" s="64"/>
      <c r="H18" s="64"/>
      <c r="I18" s="65"/>
      <c r="J18" s="70">
        <f>SUM(D18:I18)</f>
        <v>0</v>
      </c>
      <c r="K18" s="71"/>
      <c r="L18" s="72"/>
      <c r="M18" s="72"/>
      <c r="N18" s="72"/>
      <c r="O18" s="72"/>
      <c r="P18" s="71"/>
      <c r="Q18" s="66">
        <f>SUM(K18:P18)</f>
        <v>0</v>
      </c>
      <c r="R18" s="73">
        <f>J18+Q18</f>
        <v>0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4" ref="D19:R19">IF(D17=0,,D18/D17*1000)</f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5">
        <f t="shared" si="4"/>
        <v>0</v>
      </c>
      <c r="J19" s="86">
        <f t="shared" si="4"/>
        <v>0</v>
      </c>
      <c r="K19" s="87">
        <f t="shared" si="4"/>
        <v>0</v>
      </c>
      <c r="L19" s="83">
        <f t="shared" si="4"/>
        <v>0</v>
      </c>
      <c r="M19" s="83">
        <f t="shared" si="4"/>
        <v>0</v>
      </c>
      <c r="N19" s="83">
        <f t="shared" si="4"/>
        <v>0</v>
      </c>
      <c r="O19" s="83">
        <f t="shared" si="4"/>
        <v>0</v>
      </c>
      <c r="P19" s="87">
        <f t="shared" si="4"/>
        <v>0</v>
      </c>
      <c r="Q19" s="88">
        <f t="shared" si="4"/>
        <v>0</v>
      </c>
      <c r="R19" s="89">
        <f t="shared" si="4"/>
        <v>0</v>
      </c>
      <c r="S19" s="41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/>
      <c r="E20" s="64"/>
      <c r="F20" s="64"/>
      <c r="G20" s="64"/>
      <c r="H20" s="64"/>
      <c r="I20" s="65"/>
      <c r="J20" s="66">
        <f>SUM(D20:I20)</f>
        <v>0</v>
      </c>
      <c r="K20" s="65"/>
      <c r="L20" s="64"/>
      <c r="M20" s="64"/>
      <c r="N20" s="64"/>
      <c r="O20" s="64"/>
      <c r="P20" s="65"/>
      <c r="Q20" s="66">
        <f>SUM(K20:P20)</f>
        <v>0</v>
      </c>
      <c r="R20" s="67">
        <f>J20+Q20</f>
        <v>0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/>
      <c r="E21" s="64"/>
      <c r="F21" s="64"/>
      <c r="G21" s="64"/>
      <c r="H21" s="64"/>
      <c r="I21" s="65"/>
      <c r="J21" s="66">
        <f>SUM(D21:I21)</f>
        <v>0</v>
      </c>
      <c r="K21" s="71"/>
      <c r="L21" s="72"/>
      <c r="M21" s="72"/>
      <c r="N21" s="72"/>
      <c r="O21" s="72"/>
      <c r="P21" s="71"/>
      <c r="Q21" s="70">
        <f>SUM(K21:P21)</f>
        <v>0</v>
      </c>
      <c r="R21" s="73">
        <f>J21+Q21</f>
        <v>0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5" ref="D22:R22">IF(D20=0,,D21/D20*1000)</f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7">
        <f t="shared" si="5"/>
        <v>0</v>
      </c>
      <c r="J22" s="88">
        <f t="shared" si="5"/>
        <v>0</v>
      </c>
      <c r="K22" s="85">
        <f t="shared" si="5"/>
        <v>0</v>
      </c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7">
        <f t="shared" si="5"/>
        <v>0</v>
      </c>
      <c r="Q22" s="86">
        <f t="shared" si="5"/>
        <v>0</v>
      </c>
      <c r="R22" s="89">
        <f t="shared" si="5"/>
        <v>0</v>
      </c>
      <c r="S22" s="41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/>
      <c r="E23" s="64"/>
      <c r="F23" s="64"/>
      <c r="G23" s="64"/>
      <c r="H23" s="64"/>
      <c r="I23" s="65"/>
      <c r="J23" s="66">
        <f>SUM(D23:I23)</f>
        <v>0</v>
      </c>
      <c r="K23" s="65"/>
      <c r="L23" s="64"/>
      <c r="M23" s="64"/>
      <c r="N23" s="64"/>
      <c r="O23" s="64"/>
      <c r="P23" s="65"/>
      <c r="Q23" s="66">
        <f>SUM(K23:P23)</f>
        <v>0</v>
      </c>
      <c r="R23" s="67">
        <f>J23+Q23</f>
        <v>0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/>
      <c r="E24" s="64"/>
      <c r="F24" s="64"/>
      <c r="G24" s="64"/>
      <c r="H24" s="64"/>
      <c r="I24" s="65"/>
      <c r="J24" s="66">
        <f>SUM(D24:I24)</f>
        <v>0</v>
      </c>
      <c r="K24" s="71"/>
      <c r="L24" s="72"/>
      <c r="M24" s="72"/>
      <c r="N24" s="72"/>
      <c r="O24" s="72"/>
      <c r="P24" s="71"/>
      <c r="Q24" s="66">
        <f>SUM(K24:P24)</f>
        <v>0</v>
      </c>
      <c r="R24" s="67">
        <f>J24+Q24</f>
        <v>0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6" ref="D25:R25">IF(D23=0,,D24/D23*1000)</f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3">
        <f t="shared" si="6"/>
        <v>0</v>
      </c>
      <c r="I25" s="87">
        <f t="shared" si="6"/>
        <v>0</v>
      </c>
      <c r="J25" s="88">
        <f t="shared" si="6"/>
        <v>0</v>
      </c>
      <c r="K25" s="87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7">
        <f t="shared" si="6"/>
        <v>0</v>
      </c>
      <c r="Q25" s="88">
        <f t="shared" si="6"/>
        <v>0</v>
      </c>
      <c r="R25" s="90">
        <f t="shared" si="6"/>
        <v>0</v>
      </c>
      <c r="S25" s="41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J26+Q26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J27+Q27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7" ref="D28:R28">IF(D26=0,,D27/D26*1000)</f>
        <v>0</v>
      </c>
      <c r="E28" s="83">
        <f t="shared" si="7"/>
        <v>0</v>
      </c>
      <c r="F28" s="83">
        <f t="shared" si="7"/>
        <v>0</v>
      </c>
      <c r="G28" s="83">
        <f t="shared" si="7"/>
        <v>0</v>
      </c>
      <c r="H28" s="83">
        <f t="shared" si="7"/>
        <v>0</v>
      </c>
      <c r="I28" s="87">
        <f t="shared" si="7"/>
        <v>0</v>
      </c>
      <c r="J28" s="88">
        <f t="shared" si="7"/>
        <v>0</v>
      </c>
      <c r="K28" s="87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7">
        <f t="shared" si="7"/>
        <v>0</v>
      </c>
      <c r="Q28" s="88">
        <f t="shared" si="7"/>
        <v>0</v>
      </c>
      <c r="R28" s="90">
        <f t="shared" si="7"/>
        <v>0</v>
      </c>
      <c r="S28" s="41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v>8</v>
      </c>
      <c r="E29" s="64">
        <v>0</v>
      </c>
      <c r="F29" s="64">
        <v>0</v>
      </c>
      <c r="G29" s="64">
        <v>4</v>
      </c>
      <c r="H29" s="64">
        <v>5</v>
      </c>
      <c r="I29" s="65">
        <v>0</v>
      </c>
      <c r="J29" s="66">
        <f>SUM(D29:I29)</f>
        <v>17</v>
      </c>
      <c r="K29" s="65">
        <v>0</v>
      </c>
      <c r="L29" s="64">
        <v>0</v>
      </c>
      <c r="M29" s="64">
        <v>0</v>
      </c>
      <c r="N29" s="64"/>
      <c r="O29" s="64"/>
      <c r="P29" s="65">
        <v>5</v>
      </c>
      <c r="Q29" s="66">
        <f>SUM(K29:P29)</f>
        <v>5</v>
      </c>
      <c r="R29" s="67">
        <f>J29+Q29</f>
        <v>22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v>5761</v>
      </c>
      <c r="E30" s="64">
        <v>0</v>
      </c>
      <c r="F30" s="72">
        <v>0</v>
      </c>
      <c r="G30" s="64">
        <v>2340</v>
      </c>
      <c r="H30" s="72">
        <v>2673</v>
      </c>
      <c r="I30" s="71">
        <v>0</v>
      </c>
      <c r="J30" s="66">
        <f>SUM(D30:I30)</f>
        <v>10774</v>
      </c>
      <c r="K30" s="71">
        <v>0</v>
      </c>
      <c r="L30" s="72">
        <v>0</v>
      </c>
      <c r="M30" s="72">
        <v>0</v>
      </c>
      <c r="N30" s="72"/>
      <c r="O30" s="72"/>
      <c r="P30" s="71">
        <v>2356</v>
      </c>
      <c r="Q30" s="66">
        <f>SUM(K30:P30)</f>
        <v>2356</v>
      </c>
      <c r="R30" s="67">
        <f>J30+Q30</f>
        <v>13130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8" ref="D31:R31">IF(D29=0,,D30/D29*1000)</f>
        <v>720125</v>
      </c>
      <c r="E31" s="83">
        <f t="shared" si="8"/>
        <v>0</v>
      </c>
      <c r="F31" s="83">
        <f t="shared" si="8"/>
        <v>0</v>
      </c>
      <c r="G31" s="83">
        <f t="shared" si="8"/>
        <v>585000</v>
      </c>
      <c r="H31" s="83">
        <f t="shared" si="8"/>
        <v>534600</v>
      </c>
      <c r="I31" s="87">
        <f t="shared" si="8"/>
        <v>0</v>
      </c>
      <c r="J31" s="88">
        <f t="shared" si="8"/>
        <v>633764.7058823529</v>
      </c>
      <c r="K31" s="87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7">
        <f t="shared" si="8"/>
        <v>471200</v>
      </c>
      <c r="Q31" s="88">
        <f t="shared" si="8"/>
        <v>471200</v>
      </c>
      <c r="R31" s="90">
        <f t="shared" si="8"/>
        <v>596818.1818181819</v>
      </c>
      <c r="S31" s="41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J32+Q32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/>
      <c r="E33" s="72"/>
      <c r="F33" s="72"/>
      <c r="G33" s="77"/>
      <c r="H33" s="77"/>
      <c r="I33" s="71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J33+Q33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9" ref="D34:R34">IF(D32=0,,D33/D32*1000)</f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7">
        <f t="shared" si="9"/>
        <v>0</v>
      </c>
      <c r="J34" s="88">
        <f t="shared" si="9"/>
        <v>0</v>
      </c>
      <c r="K34" s="87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7">
        <f t="shared" si="9"/>
        <v>0</v>
      </c>
      <c r="Q34" s="88">
        <f t="shared" si="9"/>
        <v>0</v>
      </c>
      <c r="R34" s="90">
        <f t="shared" si="9"/>
        <v>0</v>
      </c>
      <c r="S34" s="41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J35+Q35</f>
        <v>0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/>
      <c r="E36" s="64"/>
      <c r="F36" s="72"/>
      <c r="G36" s="64"/>
      <c r="H36" s="72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J36+Q36</f>
        <v>0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0" ref="D37:R37">IF(D35=0,,D36/D35*1000)</f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  <c r="H37" s="83">
        <f t="shared" si="10"/>
        <v>0</v>
      </c>
      <c r="I37" s="87">
        <f t="shared" si="10"/>
        <v>0</v>
      </c>
      <c r="J37" s="88">
        <f t="shared" si="10"/>
        <v>0</v>
      </c>
      <c r="K37" s="87">
        <f t="shared" si="10"/>
        <v>0</v>
      </c>
      <c r="L37" s="83">
        <f t="shared" si="10"/>
        <v>0</v>
      </c>
      <c r="M37" s="83">
        <f t="shared" si="10"/>
        <v>0</v>
      </c>
      <c r="N37" s="83">
        <f t="shared" si="10"/>
        <v>0</v>
      </c>
      <c r="O37" s="83">
        <f t="shared" si="10"/>
        <v>0</v>
      </c>
      <c r="P37" s="87">
        <f t="shared" si="10"/>
        <v>0</v>
      </c>
      <c r="Q37" s="88">
        <f t="shared" si="10"/>
        <v>0</v>
      </c>
      <c r="R37" s="90">
        <f t="shared" si="10"/>
        <v>0</v>
      </c>
      <c r="S37" s="41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v>6</v>
      </c>
      <c r="E38" s="79">
        <v>7</v>
      </c>
      <c r="F38" s="64">
        <v>0</v>
      </c>
      <c r="G38" s="64">
        <v>3</v>
      </c>
      <c r="H38" s="64">
        <v>16</v>
      </c>
      <c r="I38" s="65">
        <v>0</v>
      </c>
      <c r="J38" s="66">
        <f>SUM(D38:I38)</f>
        <v>32</v>
      </c>
      <c r="K38" s="65">
        <v>2</v>
      </c>
      <c r="L38" s="64">
        <v>0</v>
      </c>
      <c r="M38" s="64">
        <v>0</v>
      </c>
      <c r="N38" s="64">
        <v>6</v>
      </c>
      <c r="O38" s="64">
        <v>11</v>
      </c>
      <c r="P38" s="65">
        <v>5</v>
      </c>
      <c r="Q38" s="66">
        <f>SUM(K38:P38)</f>
        <v>24</v>
      </c>
      <c r="R38" s="67">
        <f>J38+Q38</f>
        <v>56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v>11883</v>
      </c>
      <c r="E39" s="72">
        <v>13700</v>
      </c>
      <c r="F39" s="72">
        <v>4750</v>
      </c>
      <c r="G39" s="72">
        <v>7503</v>
      </c>
      <c r="H39" s="72">
        <v>14376</v>
      </c>
      <c r="I39" s="71">
        <v>4318</v>
      </c>
      <c r="J39" s="66">
        <f>SUM(D39:I39)</f>
        <v>56530</v>
      </c>
      <c r="K39" s="71">
        <v>6492</v>
      </c>
      <c r="L39" s="72">
        <v>292</v>
      </c>
      <c r="M39" s="72">
        <v>2899</v>
      </c>
      <c r="N39" s="72">
        <v>7701</v>
      </c>
      <c r="O39" s="72">
        <v>16257</v>
      </c>
      <c r="P39" s="71">
        <v>8570</v>
      </c>
      <c r="Q39" s="66">
        <f>SUM(K39:P39)</f>
        <v>42211</v>
      </c>
      <c r="R39" s="67">
        <f>J39+Q39</f>
        <v>98741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11" ref="D40:R40">IF(D38=0,,D39/D38*1000)</f>
        <v>1980500</v>
      </c>
      <c r="E40" s="83">
        <f t="shared" si="11"/>
        <v>1957142.857142857</v>
      </c>
      <c r="F40" s="83">
        <f t="shared" si="11"/>
        <v>0</v>
      </c>
      <c r="G40" s="83">
        <f t="shared" si="11"/>
        <v>2501000</v>
      </c>
      <c r="H40" s="83">
        <f>IF(H38=0,,H39/H38*1000)</f>
        <v>898500</v>
      </c>
      <c r="I40" s="87">
        <f t="shared" si="11"/>
        <v>0</v>
      </c>
      <c r="J40" s="88">
        <f t="shared" si="11"/>
        <v>1766562.5</v>
      </c>
      <c r="K40" s="87">
        <f t="shared" si="11"/>
        <v>3246000</v>
      </c>
      <c r="L40" s="83">
        <f t="shared" si="11"/>
        <v>0</v>
      </c>
      <c r="M40" s="83">
        <f t="shared" si="11"/>
        <v>0</v>
      </c>
      <c r="N40" s="83">
        <f t="shared" si="11"/>
        <v>1283500</v>
      </c>
      <c r="O40" s="83">
        <f t="shared" si="11"/>
        <v>1477909.090909091</v>
      </c>
      <c r="P40" s="87">
        <f t="shared" si="11"/>
        <v>1714000</v>
      </c>
      <c r="Q40" s="88">
        <f t="shared" si="11"/>
        <v>1758791.6666666667</v>
      </c>
      <c r="R40" s="90">
        <f t="shared" si="11"/>
        <v>1763232.142857143</v>
      </c>
      <c r="S40" s="41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74">
        <f>D5+D8+D11+D14+D17+D20+D23+D26+D29+D32+D35+D38</f>
        <v>14</v>
      </c>
      <c r="E41" s="72">
        <f aca="true" t="shared" si="12" ref="E41:I42">E5+E8+E11+E14+E17+E20+E23+E26+E29+E32+E35+E38</f>
        <v>7</v>
      </c>
      <c r="F41" s="72">
        <f>F5+F8+F11+F14+F17+F20+F23+F26+F29+F32+F35+F38</f>
        <v>0</v>
      </c>
      <c r="G41" s="72">
        <f t="shared" si="12"/>
        <v>7</v>
      </c>
      <c r="H41" s="72">
        <f t="shared" si="12"/>
        <v>21</v>
      </c>
      <c r="I41" s="71">
        <f t="shared" si="12"/>
        <v>0</v>
      </c>
      <c r="J41" s="66">
        <f>SUM(D41:I41)</f>
        <v>49</v>
      </c>
      <c r="K41" s="71">
        <f aca="true" t="shared" si="13" ref="K41:P42">K5+K8+K11+K14+K17+K20+K23+K26+K29+K32+K35+K38</f>
        <v>2</v>
      </c>
      <c r="L41" s="72">
        <f t="shared" si="13"/>
        <v>0</v>
      </c>
      <c r="M41" s="72">
        <v>0</v>
      </c>
      <c r="N41" s="72">
        <f t="shared" si="13"/>
        <v>6</v>
      </c>
      <c r="O41" s="72">
        <f t="shared" si="13"/>
        <v>11</v>
      </c>
      <c r="P41" s="71">
        <f t="shared" si="13"/>
        <v>10</v>
      </c>
      <c r="Q41" s="66">
        <f>SUM(K41:P41)</f>
        <v>29</v>
      </c>
      <c r="R41" s="67">
        <f>J41+Q41</f>
        <v>78</v>
      </c>
      <c r="S41" s="35"/>
    </row>
    <row r="42" spans="1:19" s="36" customFormat="1" ht="18" customHeight="1">
      <c r="A42" s="135"/>
      <c r="B42" s="37" t="s">
        <v>28</v>
      </c>
      <c r="C42" s="38" t="s">
        <v>5</v>
      </c>
      <c r="D42" s="74">
        <f>D6+D9+D12+D15+D18+D21+D24+D27+D30+D33+D36+D39</f>
        <v>17644</v>
      </c>
      <c r="E42" s="72">
        <f t="shared" si="12"/>
        <v>13700</v>
      </c>
      <c r="F42" s="72">
        <f>F6+F9+F12+F15+F18+F21+F24+F27+F30+F33+F36+F39</f>
        <v>4750</v>
      </c>
      <c r="G42" s="72">
        <f t="shared" si="12"/>
        <v>9843</v>
      </c>
      <c r="H42" s="72">
        <f t="shared" si="12"/>
        <v>17049</v>
      </c>
      <c r="I42" s="71">
        <f t="shared" si="12"/>
        <v>4318</v>
      </c>
      <c r="J42" s="66">
        <f>SUM(D42:I42)</f>
        <v>67304</v>
      </c>
      <c r="K42" s="71">
        <f t="shared" si="13"/>
        <v>6492</v>
      </c>
      <c r="L42" s="72">
        <f t="shared" si="13"/>
        <v>292</v>
      </c>
      <c r="M42" s="72">
        <f t="shared" si="13"/>
        <v>2899</v>
      </c>
      <c r="N42" s="72">
        <f t="shared" si="13"/>
        <v>7701</v>
      </c>
      <c r="O42" s="72">
        <f t="shared" si="13"/>
        <v>16257</v>
      </c>
      <c r="P42" s="71">
        <f t="shared" si="13"/>
        <v>10926</v>
      </c>
      <c r="Q42" s="66">
        <f>SUM(K42:P42)</f>
        <v>44567</v>
      </c>
      <c r="R42" s="67">
        <f>J42+Q42</f>
        <v>111871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>IF(D41=0,,D42/D41*1000)</f>
        <v>1260285.7142857143</v>
      </c>
      <c r="E43" s="83">
        <f>IF(E41=0,,E42/E41*1000)</f>
        <v>1957142.857142857</v>
      </c>
      <c r="F43" s="83">
        <f>IF(F41=0,,F42/F41*1000)</f>
        <v>0</v>
      </c>
      <c r="G43" s="83">
        <f aca="true" t="shared" si="14" ref="G43:R43">IF(G41=0,,G42/G41*1000)</f>
        <v>1406142.857142857</v>
      </c>
      <c r="H43" s="83">
        <f>IF(H41=0,,H42/H41*1000)</f>
        <v>811857.1428571428</v>
      </c>
      <c r="I43" s="87">
        <f>IF(I41=0,,I42/I41*1000)</f>
        <v>0</v>
      </c>
      <c r="J43" s="88">
        <f t="shared" si="14"/>
        <v>1373551.0204081633</v>
      </c>
      <c r="K43" s="87">
        <f t="shared" si="14"/>
        <v>3246000</v>
      </c>
      <c r="L43" s="83">
        <f t="shared" si="14"/>
        <v>0</v>
      </c>
      <c r="M43" s="83">
        <f t="shared" si="14"/>
        <v>0</v>
      </c>
      <c r="N43" s="83">
        <f t="shared" si="14"/>
        <v>1283500</v>
      </c>
      <c r="O43" s="83">
        <f t="shared" si="14"/>
        <v>1477909.090909091</v>
      </c>
      <c r="P43" s="87">
        <f t="shared" si="14"/>
        <v>1092600</v>
      </c>
      <c r="Q43" s="88">
        <f t="shared" si="14"/>
        <v>1536793.1034482757</v>
      </c>
      <c r="R43" s="90">
        <f t="shared" si="14"/>
        <v>1434243.5897435897</v>
      </c>
      <c r="S43" s="41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ht="15.75" customHeight="1">
      <c r="A45" s="59" t="str">
        <f>'P一般'!A45</f>
        <v>※数値はすべて確定値</v>
      </c>
    </row>
  </sheetData>
  <sheetProtection/>
  <mergeCells count="15"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  <mergeCell ref="D2:P2"/>
    <mergeCell ref="A5:A7"/>
    <mergeCell ref="A8:A10"/>
    <mergeCell ref="A11:A13"/>
    <mergeCell ref="A14:A16"/>
    <mergeCell ref="A17:A19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5" zoomScaleNormal="75" zoomScalePageLayoutView="0" workbookViewId="0" topLeftCell="A1">
      <pane xSplit="3" ySplit="4" topLeftCell="F5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7109375" style="0" bestFit="1" customWidth="1"/>
    <col min="11" max="16" width="10.28125" style="0" customWidth="1"/>
    <col min="17" max="17" width="12.140625" style="0" customWidth="1"/>
    <col min="18" max="18" width="12.28125" style="0" customWidth="1"/>
    <col min="19" max="19" width="6.8515625" style="0" customWidth="1"/>
  </cols>
  <sheetData>
    <row r="2" spans="1:16" ht="27" customHeight="1">
      <c r="A2" s="15" t="s">
        <v>7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71</v>
      </c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f>'P一般'!D5+'B一般'!D5</f>
        <v>289061</v>
      </c>
      <c r="E5" s="64">
        <f>'P一般'!E5+'B一般'!E5</f>
        <v>445821</v>
      </c>
      <c r="F5" s="64">
        <f>'P一般'!F5+'B一般'!F5</f>
        <v>351164</v>
      </c>
      <c r="G5" s="64">
        <f>'P一般'!G5+'B一般'!G5</f>
        <v>271378</v>
      </c>
      <c r="H5" s="64">
        <f>'P一般'!H5+'B一般'!H5</f>
        <v>364974</v>
      </c>
      <c r="I5" s="65">
        <f>'P一般'!I5+'B一般'!I5</f>
        <v>315601</v>
      </c>
      <c r="J5" s="66">
        <f>SUM(D5:I5)</f>
        <v>2037999</v>
      </c>
      <c r="K5" s="65">
        <f>'P一般'!K5+'B一般'!K5</f>
        <v>250682</v>
      </c>
      <c r="L5" s="64">
        <f>'P一般'!L5+'B一般'!L5</f>
        <v>364121</v>
      </c>
      <c r="M5" s="64">
        <f>'P一般'!M5+'B一般'!M5</f>
        <v>536504</v>
      </c>
      <c r="N5" s="64">
        <f>'P一般'!N5+'B一般'!N5</f>
        <v>434867</v>
      </c>
      <c r="O5" s="64">
        <f>'P一般'!O5+'B一般'!O5</f>
        <v>406812</v>
      </c>
      <c r="P5" s="65">
        <f>'P一般'!P5+'B一般'!P5</f>
        <v>391943</v>
      </c>
      <c r="Q5" s="66">
        <f>SUM(K5:P5)</f>
        <v>2384929</v>
      </c>
      <c r="R5" s="67">
        <f>J5+Q5</f>
        <v>4422928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f>'P一般'!D6+'B一般'!D6</f>
        <v>18822291</v>
      </c>
      <c r="E6" s="64">
        <f>'P一般'!E6+'B一般'!E6</f>
        <v>30807959</v>
      </c>
      <c r="F6" s="64">
        <f>'P一般'!F6+'B一般'!F6</f>
        <v>26150857</v>
      </c>
      <c r="G6" s="64">
        <f>'P一般'!G6+'B一般'!G6</f>
        <v>20664228</v>
      </c>
      <c r="H6" s="64">
        <f>'P一般'!H6+'B一般'!H6</f>
        <v>26765436</v>
      </c>
      <c r="I6" s="65">
        <f>'P一般'!I6+'B一般'!I6</f>
        <v>22528194</v>
      </c>
      <c r="J6" s="66">
        <f>SUM(D6:I6)</f>
        <v>145738965</v>
      </c>
      <c r="K6" s="71">
        <f>'P一般'!K6+'B一般'!K6</f>
        <v>18938276</v>
      </c>
      <c r="L6" s="72">
        <f>'P一般'!L6+'B一般'!L6</f>
        <v>29132160</v>
      </c>
      <c r="M6" s="72">
        <f>'P一般'!M6+'B一般'!M6</f>
        <v>47389796</v>
      </c>
      <c r="N6" s="72">
        <f>'P一般'!N6+'B一般'!N6</f>
        <v>43001617</v>
      </c>
      <c r="O6" s="72">
        <f>'P一般'!O6+'B一般'!O6</f>
        <v>38883562</v>
      </c>
      <c r="P6" s="81">
        <f>'P一般'!P6+'B一般'!P6</f>
        <v>33788880</v>
      </c>
      <c r="Q6" s="70">
        <f>SUM(K6:P6)</f>
        <v>211134291</v>
      </c>
      <c r="R6" s="73">
        <f>J6+Q6</f>
        <v>356873256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R7">IF(D5=0,"",(D6/D5)*1000)</f>
        <v>65115.290544210395</v>
      </c>
      <c r="E7" s="83">
        <f t="shared" si="0"/>
        <v>69103.87577076898</v>
      </c>
      <c r="F7" s="83">
        <f t="shared" si="0"/>
        <v>74469.0714310123</v>
      </c>
      <c r="G7" s="83">
        <f t="shared" si="0"/>
        <v>76145.55343469257</v>
      </c>
      <c r="H7" s="83">
        <f t="shared" si="0"/>
        <v>73335.18552006443</v>
      </c>
      <c r="I7" s="87">
        <f t="shared" si="0"/>
        <v>71381.88408781974</v>
      </c>
      <c r="J7" s="88">
        <f t="shared" si="0"/>
        <v>71510.81281197882</v>
      </c>
      <c r="K7" s="87">
        <f t="shared" si="0"/>
        <v>75547.0117519407</v>
      </c>
      <c r="L7" s="83">
        <f t="shared" si="0"/>
        <v>80006.81092274272</v>
      </c>
      <c r="M7" s="83">
        <f t="shared" si="0"/>
        <v>88330.74124330854</v>
      </c>
      <c r="N7" s="83">
        <f t="shared" si="0"/>
        <v>98884.5256135784</v>
      </c>
      <c r="O7" s="83">
        <f t="shared" si="0"/>
        <v>95581.15788128178</v>
      </c>
      <c r="P7" s="85">
        <f t="shared" si="0"/>
        <v>86208.65789158117</v>
      </c>
      <c r="Q7" s="86">
        <f t="shared" si="0"/>
        <v>88528.54361702173</v>
      </c>
      <c r="R7" s="89">
        <f t="shared" si="0"/>
        <v>80687.10501278791</v>
      </c>
      <c r="S7" s="35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f>'P一般'!D8+'B一般'!D8</f>
        <v>94385</v>
      </c>
      <c r="E8" s="64">
        <f>'P一般'!E8+'B一般'!E8</f>
        <v>106662</v>
      </c>
      <c r="F8" s="64">
        <f>'P一般'!F8+'B一般'!F8</f>
        <v>121946</v>
      </c>
      <c r="G8" s="64">
        <f>'P一般'!G8+'B一般'!G8</f>
        <v>149629</v>
      </c>
      <c r="H8" s="64">
        <f>'P一般'!H8+'B一般'!H8</f>
        <v>43079</v>
      </c>
      <c r="I8" s="65">
        <f>'P一般'!I8+'B一般'!I8</f>
        <v>114790</v>
      </c>
      <c r="J8" s="66">
        <f>SUM(D8:I8)</f>
        <v>630491</v>
      </c>
      <c r="K8" s="65">
        <f>'P一般'!K8+'B一般'!K8</f>
        <v>95831</v>
      </c>
      <c r="L8" s="64">
        <f>'P一般'!L8+'B一般'!L8</f>
        <v>146826</v>
      </c>
      <c r="M8" s="64">
        <f>'P一般'!M8+'B一般'!M8</f>
        <v>101056</v>
      </c>
      <c r="N8" s="64">
        <f>'P一般'!N8+'B一般'!N8</f>
        <v>209943</v>
      </c>
      <c r="O8" s="64">
        <f>'P一般'!O8+'B一般'!O8</f>
        <v>122958</v>
      </c>
      <c r="P8" s="65">
        <f>'P一般'!P8+'B一般'!P8</f>
        <v>107541</v>
      </c>
      <c r="Q8" s="66">
        <f>SUM(K8:P8)</f>
        <v>784155</v>
      </c>
      <c r="R8" s="67">
        <f>J8+Q8</f>
        <v>1414646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f>'P一般'!D9+'B一般'!D9</f>
        <v>6286709</v>
      </c>
      <c r="E9" s="64">
        <f>'P一般'!E9+'B一般'!E9</f>
        <v>7390997</v>
      </c>
      <c r="F9" s="64">
        <f>'P一般'!F9+'B一般'!F9</f>
        <v>8980134</v>
      </c>
      <c r="G9" s="64">
        <f>'P一般'!G9+'B一般'!G9</f>
        <v>11289706</v>
      </c>
      <c r="H9" s="64">
        <f>'P一般'!H9+'B一般'!H9</f>
        <v>3207697</v>
      </c>
      <c r="I9" s="65">
        <f>'P一般'!I9+'B一般'!I9</f>
        <v>8236667</v>
      </c>
      <c r="J9" s="66">
        <f>SUM(D9:I9)</f>
        <v>45391910</v>
      </c>
      <c r="K9" s="71">
        <f>'P一般'!K9+'B一般'!K9</f>
        <v>6625952</v>
      </c>
      <c r="L9" s="72">
        <f>'P一般'!L9+'B一般'!L9</f>
        <v>11917829</v>
      </c>
      <c r="M9" s="72">
        <f>'P一般'!M9+'B一般'!M9</f>
        <v>9268246</v>
      </c>
      <c r="N9" s="72">
        <f>'P一般'!N9+'B一般'!N9</f>
        <v>20502976</v>
      </c>
      <c r="O9" s="72">
        <f>'P一般'!O9+'B一般'!O9</f>
        <v>11583987</v>
      </c>
      <c r="P9" s="71">
        <f>'P一般'!P9+'B一般'!P9</f>
        <v>9327671</v>
      </c>
      <c r="Q9" s="66">
        <f>SUM(K9:P9)</f>
        <v>69226661</v>
      </c>
      <c r="R9" s="67">
        <f>J9+Q9</f>
        <v>114618571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1" ref="D10:R10">IF(D8=0,"",(D9/D8)*1000)</f>
        <v>66607.07739577263</v>
      </c>
      <c r="E10" s="83">
        <f t="shared" si="1"/>
        <v>69293.62847124561</v>
      </c>
      <c r="F10" s="83">
        <f t="shared" si="1"/>
        <v>73640.2506027258</v>
      </c>
      <c r="G10" s="83">
        <f t="shared" si="1"/>
        <v>75451.32293873513</v>
      </c>
      <c r="H10" s="83">
        <f t="shared" si="1"/>
        <v>74460.80456835116</v>
      </c>
      <c r="I10" s="87">
        <f t="shared" si="1"/>
        <v>71754.2207509365</v>
      </c>
      <c r="J10" s="88">
        <f t="shared" si="1"/>
        <v>71994.54076267545</v>
      </c>
      <c r="K10" s="87">
        <f t="shared" si="1"/>
        <v>69142.05215431332</v>
      </c>
      <c r="L10" s="83">
        <f t="shared" si="1"/>
        <v>81169.74514050645</v>
      </c>
      <c r="M10" s="83">
        <f t="shared" si="1"/>
        <v>91713.96057631412</v>
      </c>
      <c r="N10" s="83">
        <f t="shared" si="1"/>
        <v>97659.72668772</v>
      </c>
      <c r="O10" s="83">
        <f t="shared" si="1"/>
        <v>94210.92568194016</v>
      </c>
      <c r="P10" s="87">
        <f t="shared" si="1"/>
        <v>86735.95186951954</v>
      </c>
      <c r="Q10" s="88">
        <f t="shared" si="1"/>
        <v>88281.85881617793</v>
      </c>
      <c r="R10" s="90">
        <f t="shared" si="1"/>
        <v>81022.79368831497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f>'P一般'!D11+'B一般'!D11</f>
        <v>62502</v>
      </c>
      <c r="E11" s="64">
        <f>'P一般'!E11+'B一般'!E11</f>
        <v>9500</v>
      </c>
      <c r="F11" s="64">
        <f>'P一般'!F11+'B一般'!F11</f>
        <v>72847</v>
      </c>
      <c r="G11" s="64">
        <f>'P一般'!G11+'B一般'!G11</f>
        <v>21141</v>
      </c>
      <c r="H11" s="64">
        <f>'P一般'!H11+'B一般'!H11</f>
        <v>61168</v>
      </c>
      <c r="I11" s="65">
        <f>'P一般'!I11+'B一般'!I11</f>
        <v>1091</v>
      </c>
      <c r="J11" s="66">
        <f>SUM(D11:I11)</f>
        <v>228249</v>
      </c>
      <c r="K11" s="65">
        <f>'P一般'!K11+'B一般'!K11</f>
        <v>88928</v>
      </c>
      <c r="L11" s="64">
        <f>'P一般'!L11+'B一般'!L11</f>
        <v>51822</v>
      </c>
      <c r="M11" s="64">
        <f>'P一般'!M11+'B一般'!M11</f>
        <v>35915</v>
      </c>
      <c r="N11" s="64">
        <f>'P一般'!N11+'B一般'!N11</f>
        <v>42448</v>
      </c>
      <c r="O11" s="64">
        <f>'P一般'!O11+'B一般'!O11</f>
        <v>62732</v>
      </c>
      <c r="P11" s="65">
        <f>'P一般'!P11+'B一般'!P11</f>
        <v>85529</v>
      </c>
      <c r="Q11" s="66">
        <f>SUM(K11:P11)</f>
        <v>367374</v>
      </c>
      <c r="R11" s="67">
        <f>J11+Q11</f>
        <v>595623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f>'P一般'!D12+'B一般'!D12</f>
        <v>3987813</v>
      </c>
      <c r="E12" s="64">
        <f>'P一般'!E12+'B一般'!E12</f>
        <v>689870</v>
      </c>
      <c r="F12" s="64">
        <f>'P一般'!F12+'B一般'!F12</f>
        <v>5486521</v>
      </c>
      <c r="G12" s="64">
        <f>'P一般'!G12+'B一般'!G12</f>
        <v>1588699</v>
      </c>
      <c r="H12" s="64">
        <f>'P一般'!H12+'B一般'!H12</f>
        <v>4503703</v>
      </c>
      <c r="I12" s="65">
        <f>'P一般'!I12+'B一般'!I12</f>
        <v>74640</v>
      </c>
      <c r="J12" s="66">
        <f>SUM(D12:I12)</f>
        <v>16331246</v>
      </c>
      <c r="K12" s="71">
        <f>'P一般'!K12+'B一般'!K12</f>
        <v>6562875</v>
      </c>
      <c r="L12" s="72">
        <f>'P一般'!L12+'B一般'!L12</f>
        <v>3840620</v>
      </c>
      <c r="M12" s="72">
        <f>'P一般'!M12+'B一般'!M12</f>
        <v>2769052</v>
      </c>
      <c r="N12" s="72">
        <f>'P一般'!N12+'B一般'!N12</f>
        <v>4292203</v>
      </c>
      <c r="O12" s="72">
        <f>'P一般'!O12+'B一般'!O12</f>
        <v>5806742</v>
      </c>
      <c r="P12" s="71">
        <f>'P一般'!P12+'B一般'!P12</f>
        <v>7500470</v>
      </c>
      <c r="Q12" s="66">
        <f>SUM(K12:P12)</f>
        <v>30771962</v>
      </c>
      <c r="R12" s="67">
        <f>J12+Q12</f>
        <v>47103208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2" ref="D13:R13">IF(D11=0,"",(D12/D11)*1000)</f>
        <v>63802.96630507823</v>
      </c>
      <c r="E13" s="83">
        <f t="shared" si="2"/>
        <v>72617.8947368421</v>
      </c>
      <c r="F13" s="83">
        <f t="shared" si="2"/>
        <v>75315.67531950526</v>
      </c>
      <c r="G13" s="83">
        <f t="shared" si="2"/>
        <v>75147.76973653091</v>
      </c>
      <c r="H13" s="83">
        <f t="shared" si="2"/>
        <v>73628.4168192519</v>
      </c>
      <c r="I13" s="87">
        <f t="shared" si="2"/>
        <v>68414.29880843264</v>
      </c>
      <c r="J13" s="88">
        <f t="shared" si="2"/>
        <v>71550.13165446508</v>
      </c>
      <c r="K13" s="87">
        <f t="shared" si="2"/>
        <v>73799.87180640518</v>
      </c>
      <c r="L13" s="83">
        <f t="shared" si="2"/>
        <v>74111.76720311836</v>
      </c>
      <c r="M13" s="83">
        <f t="shared" si="2"/>
        <v>77100.15313935681</v>
      </c>
      <c r="N13" s="83">
        <f t="shared" si="2"/>
        <v>101116.73105917829</v>
      </c>
      <c r="O13" s="83">
        <f t="shared" si="2"/>
        <v>92564.2734170758</v>
      </c>
      <c r="P13" s="87">
        <f t="shared" si="2"/>
        <v>87695.05080148253</v>
      </c>
      <c r="Q13" s="88">
        <f t="shared" si="2"/>
        <v>83761.94831425196</v>
      </c>
      <c r="R13" s="90">
        <f t="shared" si="2"/>
        <v>79082.25169276539</v>
      </c>
      <c r="S13" s="35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>
        <f>'P一般'!D14+'B一般'!D14</f>
        <v>0</v>
      </c>
      <c r="E14" s="64">
        <f>'P一般'!E14+'B一般'!E14</f>
        <v>0</v>
      </c>
      <c r="F14" s="64">
        <f>'P一般'!F14+'B一般'!F14</f>
        <v>0</v>
      </c>
      <c r="G14" s="64">
        <f>'P一般'!G14+'B一般'!G14</f>
        <v>0</v>
      </c>
      <c r="H14" s="64">
        <f>'P一般'!H14+'B一般'!H14</f>
        <v>0</v>
      </c>
      <c r="I14" s="65">
        <f>'P一般'!I14+'B一般'!I14</f>
        <v>0</v>
      </c>
      <c r="J14" s="66">
        <f>SUM(D14:I14)</f>
        <v>0</v>
      </c>
      <c r="K14" s="65">
        <f>'P一般'!K14+'B一般'!K14</f>
        <v>0</v>
      </c>
      <c r="L14" s="64">
        <f>'P一般'!L14+'B一般'!L14</f>
        <v>0</v>
      </c>
      <c r="M14" s="64">
        <f>'P一般'!M14+'B一般'!M14</f>
        <v>0</v>
      </c>
      <c r="N14" s="64">
        <f>'P一般'!N14+'B一般'!N14</f>
        <v>0</v>
      </c>
      <c r="O14" s="64">
        <f>'P一般'!O14+'B一般'!O14</f>
        <v>0</v>
      </c>
      <c r="P14" s="65">
        <f>'P一般'!P14+'B一般'!P14</f>
        <v>0</v>
      </c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>
        <f>'P一般'!D15+'B一般'!D15</f>
        <v>0</v>
      </c>
      <c r="E15" s="64">
        <f>'P一般'!E15+'B一般'!E15</f>
        <v>0</v>
      </c>
      <c r="F15" s="64">
        <f>'P一般'!F15+'B一般'!F15</f>
        <v>0</v>
      </c>
      <c r="G15" s="64">
        <f>'P一般'!G15+'B一般'!G15</f>
        <v>0</v>
      </c>
      <c r="H15" s="64">
        <f>'P一般'!H15+'B一般'!H15</f>
        <v>0</v>
      </c>
      <c r="I15" s="65">
        <f>'P一般'!I15+'B一般'!I15</f>
        <v>0</v>
      </c>
      <c r="J15" s="66">
        <f>SUM(D15:I15)</f>
        <v>0</v>
      </c>
      <c r="K15" s="71">
        <f>'P一般'!K15+'B一般'!K15</f>
        <v>0</v>
      </c>
      <c r="L15" s="72">
        <f>'P一般'!L15+'B一般'!L15</f>
        <v>0</v>
      </c>
      <c r="M15" s="72">
        <f>'P一般'!M15+'B一般'!M15</f>
        <v>0</v>
      </c>
      <c r="N15" s="72">
        <f>'P一般'!N15+'B一般'!N15</f>
        <v>0</v>
      </c>
      <c r="O15" s="72">
        <f>'P一般'!O15+'B一般'!O15</f>
        <v>0</v>
      </c>
      <c r="P15" s="71">
        <f>'P一般'!P15+'B一般'!P15</f>
        <v>0</v>
      </c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35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f>'P一般'!D17+'B一般'!D17</f>
        <v>140290</v>
      </c>
      <c r="E17" s="64">
        <f>'P一般'!E17+'B一般'!E17</f>
        <v>212978</v>
      </c>
      <c r="F17" s="64">
        <f>'P一般'!F17+'B一般'!F17</f>
        <v>172278</v>
      </c>
      <c r="G17" s="64">
        <f>'P一般'!G17+'B一般'!G17</f>
        <v>161347</v>
      </c>
      <c r="H17" s="64">
        <f>'P一般'!H17+'B一般'!H17</f>
        <v>200507</v>
      </c>
      <c r="I17" s="65">
        <f>'P一般'!I17+'B一般'!I17</f>
        <v>225896</v>
      </c>
      <c r="J17" s="66">
        <f>SUM(D17:I17)</f>
        <v>1113296</v>
      </c>
      <c r="K17" s="65">
        <f>'P一般'!K17+'B一般'!K17</f>
        <v>213277</v>
      </c>
      <c r="L17" s="64">
        <f>'P一般'!L17+'B一般'!L17</f>
        <v>153646</v>
      </c>
      <c r="M17" s="64">
        <f>'P一般'!M17+'B一般'!M17</f>
        <v>123525</v>
      </c>
      <c r="N17" s="64">
        <f>'P一般'!N17+'B一般'!N17</f>
        <v>282877</v>
      </c>
      <c r="O17" s="64">
        <f>'P一般'!O17+'B一般'!O17</f>
        <v>267703</v>
      </c>
      <c r="P17" s="65">
        <f>'P一般'!P17+'B一般'!P17</f>
        <v>133870</v>
      </c>
      <c r="Q17" s="66">
        <f>SUM(K17:P17)</f>
        <v>1174898</v>
      </c>
      <c r="R17" s="67">
        <f>J17+Q17</f>
        <v>2288194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f>'P一般'!D18+'B一般'!D18</f>
        <v>9277618</v>
      </c>
      <c r="E18" s="64">
        <f>'P一般'!E18+'B一般'!E18</f>
        <v>14638355</v>
      </c>
      <c r="F18" s="64">
        <f>'P一般'!F18+'B一般'!F18</f>
        <v>12551338</v>
      </c>
      <c r="G18" s="64">
        <f>'P一般'!G18+'B一般'!G18</f>
        <v>12367315</v>
      </c>
      <c r="H18" s="64">
        <f>'P一般'!H18+'B一般'!H18</f>
        <v>14920676</v>
      </c>
      <c r="I18" s="65">
        <f>'P一般'!I18+'B一般'!I18</f>
        <v>16061597</v>
      </c>
      <c r="J18" s="66">
        <f>SUM(D18:I18)</f>
        <v>79816899</v>
      </c>
      <c r="K18" s="71">
        <f>'P一般'!K18+'B一般'!K18</f>
        <v>15419483</v>
      </c>
      <c r="L18" s="72">
        <f>'P一般'!L18+'B一般'!L18</f>
        <v>12238779</v>
      </c>
      <c r="M18" s="72">
        <f>'P一般'!M18+'B一般'!M18</f>
        <v>11288422</v>
      </c>
      <c r="N18" s="72">
        <f>'P一般'!N18+'B一般'!N18</f>
        <v>28529360</v>
      </c>
      <c r="O18" s="72">
        <f>'P一般'!O18+'B一般'!O18</f>
        <v>25385954</v>
      </c>
      <c r="P18" s="71">
        <f>'P一般'!P18+'B一般'!P18</f>
        <v>12032076</v>
      </c>
      <c r="Q18" s="66">
        <f>SUM(K18:P18)</f>
        <v>104894074</v>
      </c>
      <c r="R18" s="67">
        <f>J18+Q18</f>
        <v>184710973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4" ref="D19:R19">IF(D17=0,"",(D18/D17)*1000)</f>
        <v>66131.7128804619</v>
      </c>
      <c r="E19" s="83">
        <f t="shared" si="4"/>
        <v>68731.77041760182</v>
      </c>
      <c r="F19" s="83">
        <f t="shared" si="4"/>
        <v>72855.14110913756</v>
      </c>
      <c r="G19" s="83">
        <f t="shared" si="4"/>
        <v>76650.41804309965</v>
      </c>
      <c r="H19" s="83">
        <f t="shared" si="4"/>
        <v>74414.73863755379</v>
      </c>
      <c r="I19" s="87">
        <f t="shared" si="4"/>
        <v>71101.7326557354</v>
      </c>
      <c r="J19" s="88">
        <f t="shared" si="4"/>
        <v>71694.22956697948</v>
      </c>
      <c r="K19" s="87">
        <f t="shared" si="4"/>
        <v>72297.91773140094</v>
      </c>
      <c r="L19" s="83">
        <f t="shared" si="4"/>
        <v>79655.69555992346</v>
      </c>
      <c r="M19" s="83">
        <f t="shared" si="4"/>
        <v>91385.727585509</v>
      </c>
      <c r="N19" s="83">
        <f t="shared" si="4"/>
        <v>100854.29356221962</v>
      </c>
      <c r="O19" s="83">
        <f t="shared" si="4"/>
        <v>94828.799079577</v>
      </c>
      <c r="P19" s="87">
        <f t="shared" si="4"/>
        <v>89878.8077986106</v>
      </c>
      <c r="Q19" s="88">
        <f t="shared" si="4"/>
        <v>89279.30254371018</v>
      </c>
      <c r="R19" s="90">
        <f t="shared" si="4"/>
        <v>80723.47580668422</v>
      </c>
      <c r="S19" s="35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f>'P一般'!D20+'B一般'!D20</f>
        <v>175790</v>
      </c>
      <c r="E20" s="64">
        <f>'P一般'!E20+'B一般'!E20</f>
        <v>370107</v>
      </c>
      <c r="F20" s="64">
        <f>'P一般'!F20+'B一般'!F20</f>
        <v>222273</v>
      </c>
      <c r="G20" s="64">
        <f>'P一般'!G20+'B一般'!G20</f>
        <v>237139</v>
      </c>
      <c r="H20" s="64">
        <f>'P一般'!H20+'B一般'!H20</f>
        <v>240423</v>
      </c>
      <c r="I20" s="65">
        <f>'P一般'!I20+'B一般'!I20</f>
        <v>258433</v>
      </c>
      <c r="J20" s="66">
        <f>SUM(D20:I20)</f>
        <v>1504165</v>
      </c>
      <c r="K20" s="65">
        <f>'P一般'!K20+'B一般'!K20</f>
        <v>200726</v>
      </c>
      <c r="L20" s="64">
        <f>'P一般'!L20+'B一般'!L20</f>
        <v>286414</v>
      </c>
      <c r="M20" s="64">
        <f>'P一般'!M20+'B一般'!M20</f>
        <v>234970</v>
      </c>
      <c r="N20" s="64">
        <f>'P一般'!N20+'B一般'!N20</f>
        <v>255964</v>
      </c>
      <c r="O20" s="64">
        <f>'P一般'!O20+'B一般'!O20</f>
        <v>175224</v>
      </c>
      <c r="P20" s="65">
        <f>'P一般'!P20+'B一般'!P20</f>
        <v>238867</v>
      </c>
      <c r="Q20" s="66">
        <f>SUM(K20:P20)</f>
        <v>1392165</v>
      </c>
      <c r="R20" s="67">
        <f>J20+Q20</f>
        <v>2896330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f>'P一般'!D21+'B一般'!D21</f>
        <v>10158296</v>
      </c>
      <c r="E21" s="64">
        <f>'P一般'!E21+'B一般'!E21</f>
        <v>24193799</v>
      </c>
      <c r="F21" s="64">
        <f>'P一般'!F21+'B一般'!F21</f>
        <v>16984585</v>
      </c>
      <c r="G21" s="64">
        <f>'P一般'!G21+'B一般'!G21</f>
        <v>15008165</v>
      </c>
      <c r="H21" s="64">
        <f>'P一般'!H21+'B一般'!H21</f>
        <v>16471750</v>
      </c>
      <c r="I21" s="65">
        <f>'P一般'!I21+'B一般'!I21</f>
        <v>16777710</v>
      </c>
      <c r="J21" s="66">
        <f>SUM(D21:I21)</f>
        <v>99594305</v>
      </c>
      <c r="K21" s="71">
        <f>'P一般'!K21+'B一般'!K21</f>
        <v>14705401</v>
      </c>
      <c r="L21" s="72">
        <f>'P一般'!L21+'B一般'!L21</f>
        <v>23397204</v>
      </c>
      <c r="M21" s="72">
        <f>'P一般'!M21+'B一般'!M21</f>
        <v>18812665</v>
      </c>
      <c r="N21" s="72">
        <f>'P一般'!N21+'B一般'!N21</f>
        <v>25293757</v>
      </c>
      <c r="O21" s="72">
        <f>'P一般'!O21+'B一般'!O21</f>
        <v>16056873</v>
      </c>
      <c r="P21" s="71">
        <f>'P一般'!P21+'B一般'!P21</f>
        <v>21389050</v>
      </c>
      <c r="Q21" s="66">
        <f>SUM(K21:P21)</f>
        <v>119654950</v>
      </c>
      <c r="R21" s="67">
        <f>J21+Q21</f>
        <v>219249255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5" ref="D22:R22">IF(D20=0,"",(D21/D20)*1000)</f>
        <v>57786.54075886001</v>
      </c>
      <c r="E22" s="83">
        <f t="shared" si="5"/>
        <v>65369.74172333947</v>
      </c>
      <c r="F22" s="83">
        <f t="shared" si="5"/>
        <v>76413.1720901774</v>
      </c>
      <c r="G22" s="83">
        <f t="shared" si="5"/>
        <v>63288.47216189661</v>
      </c>
      <c r="H22" s="83">
        <f t="shared" si="5"/>
        <v>68511.54007728046</v>
      </c>
      <c r="I22" s="87">
        <f t="shared" si="5"/>
        <v>64920.927280958706</v>
      </c>
      <c r="J22" s="88">
        <f t="shared" si="5"/>
        <v>66212.35369789883</v>
      </c>
      <c r="K22" s="87">
        <f t="shared" si="5"/>
        <v>73261.06732560803</v>
      </c>
      <c r="L22" s="83">
        <f t="shared" si="5"/>
        <v>81690.15481086817</v>
      </c>
      <c r="M22" s="83">
        <f t="shared" si="5"/>
        <v>80064.11456781717</v>
      </c>
      <c r="N22" s="83">
        <f t="shared" si="5"/>
        <v>98817.63451110313</v>
      </c>
      <c r="O22" s="83">
        <f t="shared" si="5"/>
        <v>91636.26558005753</v>
      </c>
      <c r="P22" s="87">
        <f t="shared" si="5"/>
        <v>89543.76284710738</v>
      </c>
      <c r="Q22" s="88">
        <f t="shared" si="5"/>
        <v>85948.82790473831</v>
      </c>
      <c r="R22" s="90">
        <f t="shared" si="5"/>
        <v>75698.98975600157</v>
      </c>
      <c r="S22" s="35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f>'P一般'!D23+'B一般'!D23</f>
        <v>49083</v>
      </c>
      <c r="E23" s="64">
        <f>'P一般'!E23+'B一般'!E23</f>
        <v>44751</v>
      </c>
      <c r="F23" s="64">
        <f>'P一般'!F23+'B一般'!F23</f>
        <v>55581</v>
      </c>
      <c r="G23" s="64">
        <f>'P一般'!G23+'B一般'!G23</f>
        <v>100836</v>
      </c>
      <c r="H23" s="64">
        <f>'P一般'!H23+'B一般'!H23</f>
        <v>36018</v>
      </c>
      <c r="I23" s="65">
        <f>'P一般'!I23+'B一般'!I23</f>
        <v>126570</v>
      </c>
      <c r="J23" s="66">
        <f>SUM(D23:I23)</f>
        <v>412839</v>
      </c>
      <c r="K23" s="65">
        <f>'P一般'!K23+'B一般'!K23</f>
        <v>31880</v>
      </c>
      <c r="L23" s="64">
        <f>'P一般'!L23+'B一般'!L23</f>
        <v>44693</v>
      </c>
      <c r="M23" s="64">
        <f>'P一般'!M23+'B一般'!M23</f>
        <v>44725</v>
      </c>
      <c r="N23" s="64">
        <f>'P一般'!N23+'B一般'!N23</f>
        <v>36250</v>
      </c>
      <c r="O23" s="64">
        <f>'P一般'!O23+'B一般'!O23</f>
        <v>55754</v>
      </c>
      <c r="P23" s="65">
        <f>'P一般'!P23+'B一般'!P23</f>
        <v>160854</v>
      </c>
      <c r="Q23" s="66">
        <f>SUM(K23:P23)</f>
        <v>374156</v>
      </c>
      <c r="R23" s="67">
        <f>J23+Q23</f>
        <v>786995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f>'P一般'!D24+'B一般'!D24</f>
        <v>3222886</v>
      </c>
      <c r="E24" s="64">
        <f>'P一般'!E24+'B一般'!E24</f>
        <v>3037346</v>
      </c>
      <c r="F24" s="64">
        <f>'P一般'!F24+'B一般'!F24</f>
        <v>4217002</v>
      </c>
      <c r="G24" s="64">
        <f>'P一般'!G24+'B一般'!G24</f>
        <v>7796734</v>
      </c>
      <c r="H24" s="64">
        <f>'P一般'!H24+'B一般'!H24</f>
        <v>2664118</v>
      </c>
      <c r="I24" s="65">
        <f>'P一般'!I24+'B一般'!I24</f>
        <v>9010662</v>
      </c>
      <c r="J24" s="66">
        <f>SUM(D24:I24)</f>
        <v>29948748</v>
      </c>
      <c r="K24" s="71">
        <f>'P一般'!K24+'B一般'!K24</f>
        <v>2551433</v>
      </c>
      <c r="L24" s="72">
        <f>'P一般'!L24+'B一般'!L24</f>
        <v>3575823</v>
      </c>
      <c r="M24" s="72">
        <f>'P一般'!M24+'B一般'!M24</f>
        <v>4495812</v>
      </c>
      <c r="N24" s="72">
        <f>'P一般'!N24+'B一般'!N24</f>
        <v>3580837</v>
      </c>
      <c r="O24" s="72">
        <f>'P一般'!O24+'B一般'!O24</f>
        <v>5237701</v>
      </c>
      <c r="P24" s="71">
        <f>'P一般'!P24+'B一般'!P24</f>
        <v>14607239</v>
      </c>
      <c r="Q24" s="66">
        <f>SUM(K24:P24)</f>
        <v>34048845</v>
      </c>
      <c r="R24" s="67">
        <f>J24+Q24</f>
        <v>63997593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6" ref="D25:R25">IF(D23=0,"",(D24/D23)*1000)</f>
        <v>65661.96035287165</v>
      </c>
      <c r="E25" s="83">
        <f t="shared" si="6"/>
        <v>67872.13693548748</v>
      </c>
      <c r="F25" s="83">
        <f t="shared" si="6"/>
        <v>75871.28695057663</v>
      </c>
      <c r="G25" s="83">
        <f t="shared" si="6"/>
        <v>77320.93696695624</v>
      </c>
      <c r="H25" s="83">
        <f t="shared" si="6"/>
        <v>73966.29463046254</v>
      </c>
      <c r="I25" s="87">
        <f t="shared" si="6"/>
        <v>71191.13534012799</v>
      </c>
      <c r="J25" s="88">
        <f t="shared" si="6"/>
        <v>72543.40796291048</v>
      </c>
      <c r="K25" s="87">
        <f t="shared" si="6"/>
        <v>80032.40276035132</v>
      </c>
      <c r="L25" s="83">
        <f t="shared" si="6"/>
        <v>80008.56957465375</v>
      </c>
      <c r="M25" s="83">
        <f t="shared" si="6"/>
        <v>100521.22973728339</v>
      </c>
      <c r="N25" s="83">
        <f t="shared" si="6"/>
        <v>98781.71034482759</v>
      </c>
      <c r="O25" s="83">
        <f t="shared" si="6"/>
        <v>93943.05341320802</v>
      </c>
      <c r="P25" s="87">
        <f t="shared" si="6"/>
        <v>90810.54247951559</v>
      </c>
      <c r="Q25" s="88">
        <f t="shared" si="6"/>
        <v>91001.73457060692</v>
      </c>
      <c r="R25" s="90">
        <f t="shared" si="6"/>
        <v>81318.93214061079</v>
      </c>
      <c r="S25" s="35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>
        <f>'P一般'!D26+'B一般'!D26</f>
        <v>0</v>
      </c>
      <c r="E26" s="64">
        <f>'P一般'!E26+'B一般'!E26</f>
        <v>0</v>
      </c>
      <c r="F26" s="64">
        <f>'P一般'!F26+'B一般'!F26</f>
        <v>0</v>
      </c>
      <c r="G26" s="64">
        <f>'P一般'!G26+'B一般'!G26</f>
        <v>0</v>
      </c>
      <c r="H26" s="64">
        <f>'P一般'!H26+'B一般'!H26</f>
        <v>0</v>
      </c>
      <c r="I26" s="65">
        <f>'P一般'!I26+'B一般'!I26</f>
        <v>0</v>
      </c>
      <c r="J26" s="66">
        <f>SUM(D26:I26)</f>
        <v>0</v>
      </c>
      <c r="K26" s="65">
        <f>'P一般'!K26+'B一般'!K26</f>
        <v>0</v>
      </c>
      <c r="L26" s="64">
        <f>'P一般'!L26+'B一般'!L26</f>
        <v>0</v>
      </c>
      <c r="M26" s="64">
        <f>'P一般'!M26+'B一般'!M26</f>
        <v>226</v>
      </c>
      <c r="N26" s="64">
        <f>'P一般'!N26+'B一般'!N26</f>
        <v>0</v>
      </c>
      <c r="O26" s="64">
        <f>'P一般'!O26+'B一般'!O26</f>
        <v>0</v>
      </c>
      <c r="P26" s="65">
        <f>'P一般'!P26+'B一般'!P26</f>
        <v>0</v>
      </c>
      <c r="Q26" s="66">
        <f>SUM(K26:P26)</f>
        <v>226</v>
      </c>
      <c r="R26" s="67">
        <f>J26+Q26</f>
        <v>226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>
        <f>'P一般'!D27+'B一般'!D27</f>
        <v>0</v>
      </c>
      <c r="E27" s="64">
        <f>'P一般'!E27+'B一般'!E27</f>
        <v>0</v>
      </c>
      <c r="F27" s="64">
        <f>'P一般'!F27+'B一般'!F27</f>
        <v>0</v>
      </c>
      <c r="G27" s="64">
        <f>'P一般'!G27+'B一般'!G27</f>
        <v>0</v>
      </c>
      <c r="H27" s="64">
        <f>'P一般'!H27+'B一般'!H27</f>
        <v>0</v>
      </c>
      <c r="I27" s="65">
        <f>'P一般'!I27+'B一般'!I27</f>
        <v>0</v>
      </c>
      <c r="J27" s="66">
        <f>SUM(D27:I27)</f>
        <v>0</v>
      </c>
      <c r="K27" s="71">
        <f>'P一般'!K27+'B一般'!K27</f>
        <v>0</v>
      </c>
      <c r="L27" s="72">
        <f>'P一般'!L27+'B一般'!L27</f>
        <v>0</v>
      </c>
      <c r="M27" s="72">
        <f>'P一般'!M27+'B一般'!M27</f>
        <v>10996</v>
      </c>
      <c r="N27" s="72">
        <f>'P一般'!N27+'B一般'!N27</f>
        <v>0</v>
      </c>
      <c r="O27" s="72">
        <f>'P一般'!O27+'B一般'!O27</f>
        <v>0</v>
      </c>
      <c r="P27" s="71">
        <f>'P一般'!P27+'B一般'!P27</f>
        <v>0</v>
      </c>
      <c r="Q27" s="66">
        <f>SUM(K27:P27)</f>
        <v>10996</v>
      </c>
      <c r="R27" s="67">
        <f>J27+Q27</f>
        <v>10996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7" ref="D28:R28">IF(D26=0,"",(D27/D26)*1000)</f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</c>
      <c r="J28" s="88">
        <f t="shared" si="7"/>
      </c>
      <c r="K28" s="87">
        <f t="shared" si="7"/>
      </c>
      <c r="L28" s="83">
        <f t="shared" si="7"/>
      </c>
      <c r="M28" s="83">
        <f t="shared" si="7"/>
        <v>48654.86725663717</v>
      </c>
      <c r="N28" s="83">
        <f t="shared" si="7"/>
      </c>
      <c r="O28" s="83">
        <f t="shared" si="7"/>
      </c>
      <c r="P28" s="87">
        <f t="shared" si="7"/>
      </c>
      <c r="Q28" s="88">
        <f t="shared" si="7"/>
        <v>48654.86725663717</v>
      </c>
      <c r="R28" s="90">
        <f t="shared" si="7"/>
        <v>48654.86725663717</v>
      </c>
      <c r="S28" s="35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f>'P一般'!D29+'B一般'!D29</f>
        <v>610</v>
      </c>
      <c r="E29" s="64">
        <f>'P一般'!E29+'B一般'!E29</f>
        <v>657</v>
      </c>
      <c r="F29" s="64">
        <f>'P一般'!F29+'B一般'!F29</f>
        <v>546</v>
      </c>
      <c r="G29" s="64">
        <f>'P一般'!G29+'B一般'!G29</f>
        <v>643</v>
      </c>
      <c r="H29" s="64">
        <f>'P一般'!H29+'B一般'!H29</f>
        <v>1227</v>
      </c>
      <c r="I29" s="65">
        <f>'P一般'!I29+'B一般'!I29</f>
        <v>734</v>
      </c>
      <c r="J29" s="66">
        <f>SUM(D29:I29)</f>
        <v>4417</v>
      </c>
      <c r="K29" s="65">
        <f>'P一般'!K29+'B一般'!K29</f>
        <v>1093</v>
      </c>
      <c r="L29" s="64">
        <f>'P一般'!L29+'B一般'!L29</f>
        <v>1715</v>
      </c>
      <c r="M29" s="64">
        <f>'P一般'!M29+'B一般'!M29</f>
        <v>1982</v>
      </c>
      <c r="N29" s="64">
        <f>'P一般'!N29+'B一般'!N29</f>
        <v>1242</v>
      </c>
      <c r="O29" s="64">
        <f>'P一般'!O29+'B一般'!O29</f>
        <v>604</v>
      </c>
      <c r="P29" s="65">
        <f>'P一般'!P29+'B一般'!P29</f>
        <v>572</v>
      </c>
      <c r="Q29" s="66">
        <f>SUM(K29:P29)</f>
        <v>7208</v>
      </c>
      <c r="R29" s="67">
        <f>J29+Q29</f>
        <v>11625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f>'P一般'!D30+'B一般'!D30</f>
        <v>152830</v>
      </c>
      <c r="E30" s="64">
        <f>'P一般'!E30+'B一般'!E30</f>
        <v>160562</v>
      </c>
      <c r="F30" s="64">
        <f>'P一般'!F30+'B一般'!F30</f>
        <v>135955</v>
      </c>
      <c r="G30" s="64">
        <f>'P一般'!G30+'B一般'!G30</f>
        <v>159469</v>
      </c>
      <c r="H30" s="64">
        <f>'P一般'!H30+'B一般'!H30</f>
        <v>293506</v>
      </c>
      <c r="I30" s="65">
        <f>'P一般'!I30+'B一般'!I30</f>
        <v>182679</v>
      </c>
      <c r="J30" s="66">
        <f>SUM(D30:I30)</f>
        <v>1085001</v>
      </c>
      <c r="K30" s="71">
        <f>'P一般'!K30+'B一般'!K30</f>
        <v>278068</v>
      </c>
      <c r="L30" s="72">
        <f>'P一般'!L30+'B一般'!L30</f>
        <v>438288</v>
      </c>
      <c r="M30" s="72">
        <f>'P一般'!M30+'B一般'!M30</f>
        <v>501276</v>
      </c>
      <c r="N30" s="72">
        <f>'P一般'!N30+'B一般'!N30</f>
        <v>322714</v>
      </c>
      <c r="O30" s="72">
        <f>'P一般'!O30+'B一般'!O30</f>
        <v>156393</v>
      </c>
      <c r="P30" s="71">
        <f>'P一般'!P30+'B一般'!P30</f>
        <v>156149</v>
      </c>
      <c r="Q30" s="66">
        <f>SUM(K30:P30)</f>
        <v>1852888</v>
      </c>
      <c r="R30" s="67">
        <f>J30+Q30</f>
        <v>2937889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8" ref="D31:R31">IF(D29=0,"",(D30/D29)*1000)</f>
        <v>250540.98360655736</v>
      </c>
      <c r="E31" s="83">
        <f t="shared" si="8"/>
        <v>244386.60578386605</v>
      </c>
      <c r="F31" s="83">
        <f t="shared" si="8"/>
        <v>249001.8315018315</v>
      </c>
      <c r="G31" s="83">
        <f t="shared" si="8"/>
        <v>248007.77604976672</v>
      </c>
      <c r="H31" s="83">
        <f t="shared" si="8"/>
        <v>239206.19396903017</v>
      </c>
      <c r="I31" s="87">
        <f t="shared" si="8"/>
        <v>248881.47138964577</v>
      </c>
      <c r="J31" s="88">
        <f t="shared" si="8"/>
        <v>245642.0647498302</v>
      </c>
      <c r="K31" s="87">
        <f t="shared" si="8"/>
        <v>254408.05123513265</v>
      </c>
      <c r="L31" s="83">
        <f t="shared" si="8"/>
        <v>255561.51603498543</v>
      </c>
      <c r="M31" s="83">
        <f t="shared" si="8"/>
        <v>252914.22805247226</v>
      </c>
      <c r="N31" s="83">
        <f t="shared" si="8"/>
        <v>259834.13848631238</v>
      </c>
      <c r="O31" s="83">
        <f t="shared" si="8"/>
        <v>258928.8079470199</v>
      </c>
      <c r="P31" s="87">
        <f t="shared" si="8"/>
        <v>272987.7622377622</v>
      </c>
      <c r="Q31" s="88">
        <f t="shared" si="8"/>
        <v>257059.9334073252</v>
      </c>
      <c r="R31" s="90">
        <f t="shared" si="8"/>
        <v>252721.63440860214</v>
      </c>
      <c r="S31" s="35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>
        <f>'P一般'!D32+'B一般'!D32</f>
        <v>894</v>
      </c>
      <c r="E32" s="64">
        <f>'P一般'!E32+'B一般'!E32</f>
        <v>0</v>
      </c>
      <c r="F32" s="64">
        <f>'P一般'!F32+'B一般'!F32</f>
        <v>0</v>
      </c>
      <c r="G32" s="64">
        <f>'P一般'!G32+'B一般'!G32</f>
        <v>0</v>
      </c>
      <c r="H32" s="64">
        <f>'P一般'!H32+'B一般'!H32</f>
        <v>0</v>
      </c>
      <c r="I32" s="65">
        <f>'P一般'!I32+'B一般'!I32</f>
        <v>0</v>
      </c>
      <c r="J32" s="66">
        <f>SUM(D32:I32)</f>
        <v>894</v>
      </c>
      <c r="K32" s="65">
        <f>'P一般'!K32+'B一般'!K32</f>
        <v>0</v>
      </c>
      <c r="L32" s="64">
        <f>'P一般'!L32+'B一般'!L32</f>
        <v>0</v>
      </c>
      <c r="M32" s="64">
        <f>'P一般'!M32+'B一般'!M32</f>
        <v>0</v>
      </c>
      <c r="N32" s="64">
        <f>'P一般'!N32+'B一般'!N32</f>
        <v>0</v>
      </c>
      <c r="O32" s="64">
        <f>'P一般'!O32+'B一般'!O32</f>
        <v>0</v>
      </c>
      <c r="P32" s="65">
        <f>'P一般'!P32+'B一般'!P32</f>
        <v>0</v>
      </c>
      <c r="Q32" s="66">
        <f>SUM(K32:P32)</f>
        <v>0</v>
      </c>
      <c r="R32" s="67">
        <f>J32+Q32</f>
        <v>894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>
        <f>'P一般'!D33+'B一般'!D33</f>
        <v>58778</v>
      </c>
      <c r="E33" s="64">
        <f>'P一般'!E33+'B一般'!E33</f>
        <v>0</v>
      </c>
      <c r="F33" s="64">
        <f>'P一般'!F33+'B一般'!F33</f>
        <v>0</v>
      </c>
      <c r="G33" s="64">
        <f>'P一般'!G33+'B一般'!G33</f>
        <v>0</v>
      </c>
      <c r="H33" s="64">
        <f>'P一般'!H33+'B一般'!H33</f>
        <v>0</v>
      </c>
      <c r="I33" s="65">
        <f>'P一般'!I33+'B一般'!I33</f>
        <v>0</v>
      </c>
      <c r="J33" s="66">
        <f>SUM(D33:I33)</f>
        <v>58778</v>
      </c>
      <c r="K33" s="71">
        <f>'P一般'!K33+'B一般'!K33</f>
        <v>0</v>
      </c>
      <c r="L33" s="72">
        <f>'P一般'!L33+'B一般'!L33</f>
        <v>0</v>
      </c>
      <c r="M33" s="72">
        <f>'P一般'!M33+'B一般'!M33</f>
        <v>0</v>
      </c>
      <c r="N33" s="72">
        <f>'P一般'!N33+'B一般'!N33</f>
        <v>0</v>
      </c>
      <c r="O33" s="72">
        <f>'P一般'!O33+'B一般'!O33</f>
        <v>0</v>
      </c>
      <c r="P33" s="71">
        <f>'P一般'!P33+'B一般'!P33</f>
        <v>0</v>
      </c>
      <c r="Q33" s="66">
        <f>SUM(K33:P33)</f>
        <v>0</v>
      </c>
      <c r="R33" s="67">
        <f>J33+Q33</f>
        <v>58778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9" ref="D34:R34">IF(D32=0,"",(D33/D32)*1000)</f>
        <v>65747.20357941835</v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  <v>65747.20357941835</v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</c>
      <c r="Q34" s="88">
        <f t="shared" si="9"/>
      </c>
      <c r="R34" s="90">
        <f t="shared" si="9"/>
        <v>65747.20357941835</v>
      </c>
      <c r="S34" s="35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f>'P一般'!D35+'B一般'!D35</f>
        <v>0</v>
      </c>
      <c r="E35" s="64">
        <f>'P一般'!E35+'B一般'!E35</f>
        <v>23251</v>
      </c>
      <c r="F35" s="64">
        <f>'P一般'!F35+'B一般'!F35</f>
        <v>11455</v>
      </c>
      <c r="G35" s="64">
        <f>'P一般'!G35+'B一般'!G35</f>
        <v>0</v>
      </c>
      <c r="H35" s="64">
        <f>'P一般'!H35+'B一般'!H35</f>
        <v>44220</v>
      </c>
      <c r="I35" s="65">
        <f>'P一般'!I35+'B一般'!I35</f>
        <v>0</v>
      </c>
      <c r="J35" s="66">
        <f>SUM(D35:I35)</f>
        <v>78926</v>
      </c>
      <c r="K35" s="65">
        <f>'P一般'!K35+'B一般'!K35</f>
        <v>42020</v>
      </c>
      <c r="L35" s="64">
        <f>'P一般'!L35+'B一般'!L35</f>
        <v>6134</v>
      </c>
      <c r="M35" s="64">
        <f>'P一般'!M35+'B一般'!M35</f>
        <v>0</v>
      </c>
      <c r="N35" s="64">
        <f>'P一般'!N35+'B一般'!N35</f>
        <v>6263</v>
      </c>
      <c r="O35" s="64">
        <f>'P一般'!O35+'B一般'!O35</f>
        <v>0</v>
      </c>
      <c r="P35" s="65">
        <f>'P一般'!P35+'B一般'!P35</f>
        <v>48605</v>
      </c>
      <c r="Q35" s="66">
        <f>SUM(K35:P35)</f>
        <v>103022</v>
      </c>
      <c r="R35" s="67">
        <f>J35+Q35</f>
        <v>181948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f>'P一般'!D36+'B一般'!D36</f>
        <v>0</v>
      </c>
      <c r="E36" s="64">
        <f>'P一般'!E36+'B一般'!E36</f>
        <v>1572181</v>
      </c>
      <c r="F36" s="64">
        <f>'P一般'!F36+'B一般'!F36</f>
        <v>821234</v>
      </c>
      <c r="G36" s="64">
        <f>'P一般'!G36+'B一般'!G36</f>
        <v>0</v>
      </c>
      <c r="H36" s="64">
        <f>'P一般'!H36+'B一般'!H36</f>
        <v>3209799</v>
      </c>
      <c r="I36" s="65">
        <f>'P一般'!I36+'B一般'!I36</f>
        <v>0</v>
      </c>
      <c r="J36" s="66">
        <f>SUM(D36:I36)</f>
        <v>5603214</v>
      </c>
      <c r="K36" s="71">
        <f>'P一般'!K36+'B一般'!K36</f>
        <v>2838410</v>
      </c>
      <c r="L36" s="72">
        <f>'P一般'!L36+'B一般'!L36</f>
        <v>424041</v>
      </c>
      <c r="M36" s="72">
        <f>'P一般'!M36+'B一般'!M36</f>
        <v>0</v>
      </c>
      <c r="N36" s="72">
        <f>'P一般'!N36+'B一般'!N36</f>
        <v>604007</v>
      </c>
      <c r="O36" s="72">
        <f>'P一般'!O36+'B一般'!O36</f>
        <v>0</v>
      </c>
      <c r="P36" s="71">
        <f>'P一般'!P36+'B一般'!P36</f>
        <v>4216176</v>
      </c>
      <c r="Q36" s="66">
        <f>SUM(K36:P36)</f>
        <v>8082634</v>
      </c>
      <c r="R36" s="67">
        <f>J36+Q36</f>
        <v>13685848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0" ref="D37:R37">IF(D35=0,"",(D36/D35)*1000)</f>
      </c>
      <c r="E37" s="83">
        <f t="shared" si="10"/>
        <v>67617.77988043525</v>
      </c>
      <c r="F37" s="83">
        <f t="shared" si="10"/>
        <v>71692.18681798341</v>
      </c>
      <c r="G37" s="83">
        <f t="shared" si="10"/>
      </c>
      <c r="H37" s="83">
        <f t="shared" si="10"/>
        <v>72587.04206241519</v>
      </c>
      <c r="I37" s="87">
        <f t="shared" si="10"/>
      </c>
      <c r="J37" s="88">
        <f t="shared" si="10"/>
        <v>70993.25950890707</v>
      </c>
      <c r="K37" s="87">
        <f t="shared" si="10"/>
        <v>67549.02427415516</v>
      </c>
      <c r="L37" s="83">
        <f t="shared" si="10"/>
        <v>69129.60547766546</v>
      </c>
      <c r="M37" s="83">
        <f t="shared" si="10"/>
      </c>
      <c r="N37" s="83">
        <f t="shared" si="10"/>
        <v>96440.5237106818</v>
      </c>
      <c r="O37" s="83">
        <f t="shared" si="10"/>
      </c>
      <c r="P37" s="87">
        <f t="shared" si="10"/>
        <v>86743.6683468779</v>
      </c>
      <c r="Q37" s="88">
        <f t="shared" si="10"/>
        <v>78455.41728951098</v>
      </c>
      <c r="R37" s="90">
        <f t="shared" si="10"/>
        <v>75218.45802097303</v>
      </c>
      <c r="S37" s="35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f>'P一般'!D38+'B一般'!D38</f>
        <v>43</v>
      </c>
      <c r="E38" s="64">
        <f>'P一般'!E38+'B一般'!E38</f>
        <v>40</v>
      </c>
      <c r="F38" s="64">
        <f>'P一般'!F38+'B一般'!F38</f>
        <v>79</v>
      </c>
      <c r="G38" s="64">
        <f>'P一般'!G38+'B一般'!G38</f>
        <v>100</v>
      </c>
      <c r="H38" s="64">
        <f>'P一般'!H38+'B一般'!H38</f>
        <v>34126</v>
      </c>
      <c r="I38" s="65">
        <f>'P一般'!I38+'B一般'!I38</f>
        <v>120</v>
      </c>
      <c r="J38" s="66">
        <f>SUM(D38:I38)</f>
        <v>34508</v>
      </c>
      <c r="K38" s="65">
        <f>'P一般'!K38+'B一般'!K38</f>
        <v>112</v>
      </c>
      <c r="L38" s="64">
        <f>'P一般'!L38+'B一般'!L38</f>
        <v>110</v>
      </c>
      <c r="M38" s="64">
        <f>'P一般'!M38+'B一般'!M38</f>
        <v>116</v>
      </c>
      <c r="N38" s="64">
        <f>'P一般'!N38+'B一般'!N38</f>
        <v>22040</v>
      </c>
      <c r="O38" s="64">
        <f>'P一般'!O38+'B一般'!O38</f>
        <v>46575</v>
      </c>
      <c r="P38" s="65">
        <f>'P一般'!P38+'B一般'!P38</f>
        <v>17601</v>
      </c>
      <c r="Q38" s="66">
        <f>SUM(K38:P38)</f>
        <v>86554</v>
      </c>
      <c r="R38" s="67">
        <f>J38+Q38</f>
        <v>121062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f>'P一般'!D39+'B一般'!D39</f>
        <v>34712</v>
      </c>
      <c r="E39" s="64">
        <f>'P一般'!E39+'B一般'!E39</f>
        <v>23054</v>
      </c>
      <c r="F39" s="64">
        <f>'P一般'!F39+'B一般'!F39</f>
        <v>29329</v>
      </c>
      <c r="G39" s="64">
        <f>'P一般'!G39+'B一般'!G39</f>
        <v>37510</v>
      </c>
      <c r="H39" s="64">
        <f>'P一般'!H39+'B一般'!H39</f>
        <v>2571800</v>
      </c>
      <c r="I39" s="65">
        <f>'P一般'!I39+'B一般'!I39</f>
        <v>51498</v>
      </c>
      <c r="J39" s="66">
        <f>SUM(D39:I39)</f>
        <v>2747903</v>
      </c>
      <c r="K39" s="71">
        <f>'P一般'!K39+'B一般'!K39</f>
        <v>51393</v>
      </c>
      <c r="L39" s="72">
        <f>'P一般'!L39+'B一般'!L39</f>
        <v>54569</v>
      </c>
      <c r="M39" s="72">
        <f>'P一般'!M39+'B一般'!M39</f>
        <v>40680</v>
      </c>
      <c r="N39" s="72">
        <f>'P一般'!N39+'B一般'!N39</f>
        <v>2278481</v>
      </c>
      <c r="O39" s="72">
        <f>'P一般'!O39+'B一般'!O39</f>
        <v>4588812</v>
      </c>
      <c r="P39" s="71">
        <f>'P一般'!P39+'B一般'!P39</f>
        <v>1585626</v>
      </c>
      <c r="Q39" s="66">
        <f>SUM(K39:P39)</f>
        <v>8599561</v>
      </c>
      <c r="R39" s="67">
        <f>J39+Q39</f>
        <v>11347464</v>
      </c>
      <c r="S39" s="35"/>
    </row>
    <row r="40" spans="1:19" s="36" customFormat="1" ht="13.5" customHeight="1" thickBot="1">
      <c r="A40" s="136"/>
      <c r="B40" s="18" t="s">
        <v>30</v>
      </c>
      <c r="C40" s="40" t="s">
        <v>6</v>
      </c>
      <c r="D40" s="82">
        <f aca="true" t="shared" si="11" ref="D40:R40">IF(D38=0,"",(D39/D38)*1000)</f>
        <v>807255.8139534885</v>
      </c>
      <c r="E40" s="83">
        <f t="shared" si="11"/>
        <v>576350</v>
      </c>
      <c r="F40" s="83">
        <f t="shared" si="11"/>
        <v>371253.16455696203</v>
      </c>
      <c r="G40" s="83">
        <f t="shared" si="11"/>
        <v>375100</v>
      </c>
      <c r="H40" s="83">
        <f t="shared" si="11"/>
        <v>75361.89415694779</v>
      </c>
      <c r="I40" s="87">
        <f t="shared" si="11"/>
        <v>429150</v>
      </c>
      <c r="J40" s="88">
        <f t="shared" si="11"/>
        <v>79630.89718326186</v>
      </c>
      <c r="K40" s="87">
        <f t="shared" si="11"/>
        <v>458866.0714285714</v>
      </c>
      <c r="L40" s="83">
        <f t="shared" si="11"/>
        <v>496081.8181818182</v>
      </c>
      <c r="M40" s="83">
        <f t="shared" si="11"/>
        <v>350689.6551724138</v>
      </c>
      <c r="N40" s="83">
        <f t="shared" si="11"/>
        <v>103379.3557168784</v>
      </c>
      <c r="O40" s="83">
        <f t="shared" si="11"/>
        <v>98525.21739130435</v>
      </c>
      <c r="P40" s="87">
        <f t="shared" si="11"/>
        <v>90087.26776887677</v>
      </c>
      <c r="Q40" s="88">
        <f t="shared" si="11"/>
        <v>99354.86517087599</v>
      </c>
      <c r="R40" s="90">
        <f t="shared" si="11"/>
        <v>93732.66590672548</v>
      </c>
      <c r="S40" s="35"/>
    </row>
    <row r="41" spans="1:19" s="111" customFormat="1" ht="18" customHeight="1">
      <c r="A41" s="145" t="s">
        <v>7</v>
      </c>
      <c r="B41" s="103" t="s">
        <v>26</v>
      </c>
      <c r="C41" s="104" t="s">
        <v>4</v>
      </c>
      <c r="D41" s="105">
        <f>'P一般'!D41+'B一般'!D41</f>
        <v>812658</v>
      </c>
      <c r="E41" s="106">
        <f>'P一般'!E41+'B一般'!E41</f>
        <v>1213767</v>
      </c>
      <c r="F41" s="106">
        <f>'P一般'!F41+'B一般'!F41</f>
        <v>1008169</v>
      </c>
      <c r="G41" s="106">
        <f>'P一般'!G41+'B一般'!G41</f>
        <v>942213</v>
      </c>
      <c r="H41" s="106">
        <f>'P一般'!H41+'B一般'!H41</f>
        <v>1025742</v>
      </c>
      <c r="I41" s="107">
        <f>'P一般'!I41+'B一般'!I41</f>
        <v>1043235</v>
      </c>
      <c r="J41" s="108">
        <f>'P一般'!J41+'B一般'!J41</f>
        <v>6045784</v>
      </c>
      <c r="K41" s="107">
        <f>'P一般'!K41+'B一般'!K41</f>
        <v>924549</v>
      </c>
      <c r="L41" s="106">
        <f>'P一般'!L41+'B一般'!L41</f>
        <v>1055481</v>
      </c>
      <c r="M41" s="106">
        <f>'P一般'!M41+'B一般'!M41</f>
        <v>1079019</v>
      </c>
      <c r="N41" s="106">
        <f>'P一般'!N41+'B一般'!N41</f>
        <v>1291894</v>
      </c>
      <c r="O41" s="106">
        <f>'P一般'!O41+'B一般'!O41</f>
        <v>1138362</v>
      </c>
      <c r="P41" s="107">
        <f>'P一般'!P41+'B一般'!P41</f>
        <v>1185382</v>
      </c>
      <c r="Q41" s="108">
        <f>'P一般'!Q41+'B一般'!Q41</f>
        <v>6674687</v>
      </c>
      <c r="R41" s="109">
        <f>J41+Q41</f>
        <v>12720471</v>
      </c>
      <c r="S41" s="110"/>
    </row>
    <row r="42" spans="1:19" s="111" customFormat="1" ht="18" customHeight="1">
      <c r="A42" s="146"/>
      <c r="B42" s="103" t="s">
        <v>28</v>
      </c>
      <c r="C42" s="104" t="s">
        <v>5</v>
      </c>
      <c r="D42" s="105">
        <f>'P一般'!D42+'B一般'!D42</f>
        <v>52001933</v>
      </c>
      <c r="E42" s="106">
        <f>'P一般'!E42+'B一般'!E42</f>
        <v>82514123</v>
      </c>
      <c r="F42" s="106">
        <f>'P一般'!F42+'B一般'!F42</f>
        <v>75356955</v>
      </c>
      <c r="G42" s="106">
        <f>'P一般'!G42+'B一般'!G42</f>
        <v>68911826</v>
      </c>
      <c r="H42" s="106">
        <f>'P一般'!H42+'B一般'!H42</f>
        <v>74608485</v>
      </c>
      <c r="I42" s="107">
        <f>'P一般'!I42+'B一般'!I42</f>
        <v>72923647</v>
      </c>
      <c r="J42" s="108">
        <f>'P一般'!J42+'B一般'!J42</f>
        <v>426316969</v>
      </c>
      <c r="K42" s="112">
        <f>'P一般'!K42+'B一般'!K42</f>
        <v>67971291</v>
      </c>
      <c r="L42" s="113">
        <f>'P一般'!L42+'B一般'!L42</f>
        <v>85019313</v>
      </c>
      <c r="M42" s="113">
        <f>'P一般'!M42+'B一般'!M42</f>
        <v>94576945</v>
      </c>
      <c r="N42" s="113">
        <f>'P一般'!N42+'B一般'!N42</f>
        <v>128405952</v>
      </c>
      <c r="O42" s="113">
        <f>'P一般'!O42+'B一般'!O42</f>
        <v>107700024</v>
      </c>
      <c r="P42" s="120">
        <f>'P一般'!P42+'B一般'!P42</f>
        <v>104603337</v>
      </c>
      <c r="Q42" s="121">
        <f>'P一般'!Q42+'B一般'!Q42</f>
        <v>588276862</v>
      </c>
      <c r="R42" s="122">
        <f>J42+Q42</f>
        <v>1014593831</v>
      </c>
      <c r="S42" s="110"/>
    </row>
    <row r="43" spans="1:19" s="111" customFormat="1" ht="18" customHeight="1" thickBot="1">
      <c r="A43" s="147"/>
      <c r="B43" s="114" t="s">
        <v>30</v>
      </c>
      <c r="C43" s="115" t="s">
        <v>6</v>
      </c>
      <c r="D43" s="116">
        <f aca="true" t="shared" si="12" ref="D43:R43">IF(D41=0,"",(D42/D41)*1000)</f>
        <v>63989.93549562054</v>
      </c>
      <c r="E43" s="117">
        <f t="shared" si="12"/>
        <v>67981.84742211644</v>
      </c>
      <c r="F43" s="117">
        <f t="shared" si="12"/>
        <v>74746.35205010271</v>
      </c>
      <c r="G43" s="117">
        <f t="shared" si="12"/>
        <v>73138.2670372835</v>
      </c>
      <c r="H43" s="117">
        <f t="shared" si="12"/>
        <v>72736.11200477314</v>
      </c>
      <c r="I43" s="118">
        <f t="shared" si="12"/>
        <v>69901.45748560967</v>
      </c>
      <c r="J43" s="119">
        <f t="shared" si="12"/>
        <v>70514.75358696241</v>
      </c>
      <c r="K43" s="118">
        <f t="shared" si="12"/>
        <v>73518.32190614019</v>
      </c>
      <c r="L43" s="117">
        <f t="shared" si="12"/>
        <v>80550.301710784</v>
      </c>
      <c r="M43" s="117">
        <f t="shared" si="12"/>
        <v>87650.86156962946</v>
      </c>
      <c r="N43" s="117">
        <f t="shared" si="12"/>
        <v>99393.56634522646</v>
      </c>
      <c r="O43" s="117">
        <f t="shared" si="12"/>
        <v>94609.64438377248</v>
      </c>
      <c r="P43" s="123">
        <f t="shared" si="12"/>
        <v>88244.41150616425</v>
      </c>
      <c r="Q43" s="124">
        <f t="shared" si="12"/>
        <v>88135.49788926431</v>
      </c>
      <c r="R43" s="125">
        <f t="shared" si="12"/>
        <v>79760.71255537629</v>
      </c>
      <c r="S43" s="110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spans="1:18" ht="15.75" customHeight="1">
      <c r="A45" s="59" t="str">
        <f>'P一般'!A45</f>
        <v>※数値はすべて確定値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8"/>
      <c r="I46" s="6"/>
      <c r="J46" s="6"/>
      <c r="K46" s="6"/>
      <c r="L46" s="6"/>
      <c r="M46" s="6"/>
      <c r="N46" s="6"/>
      <c r="O46" s="8"/>
      <c r="P46" s="8"/>
      <c r="Q46" s="6"/>
      <c r="R46" s="9"/>
    </row>
  </sheetData>
  <sheetProtection/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M55" sqref="M55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customWidth="1"/>
    <col min="11" max="16" width="10.28125" style="0" customWidth="1"/>
    <col min="17" max="17" width="12.140625" style="0" customWidth="1"/>
    <col min="18" max="18" width="12.28125" style="0" customWidth="1"/>
    <col min="19" max="19" width="9.00390625" style="0" customWidth="1"/>
  </cols>
  <sheetData>
    <row r="2" spans="1:16" ht="27" customHeight="1">
      <c r="A2" s="15" t="s">
        <v>7</v>
      </c>
      <c r="B2" s="26" t="s">
        <v>74</v>
      </c>
      <c r="C2" s="1"/>
      <c r="D2" s="132" t="s">
        <v>79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8" ht="18" customHeight="1" thickBot="1">
      <c r="A3" s="19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39884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40" t="s">
        <v>32</v>
      </c>
      <c r="B5" s="37" t="s">
        <v>26</v>
      </c>
      <c r="C5" s="38" t="s">
        <v>4</v>
      </c>
      <c r="D5" s="63">
        <f>'B原料'!D5+'P原料'!D5</f>
        <v>0</v>
      </c>
      <c r="E5" s="64">
        <f>'B原料'!E5+'P原料'!E5</f>
        <v>24914</v>
      </c>
      <c r="F5" s="64">
        <f>'B原料'!F5+'P原料'!F5</f>
        <v>0</v>
      </c>
      <c r="G5" s="64">
        <f>'B原料'!G5+'P原料'!G5</f>
        <v>0</v>
      </c>
      <c r="H5" s="64">
        <f>'B原料'!H5+'P原料'!H5</f>
        <v>66688</v>
      </c>
      <c r="I5" s="65">
        <f>'B原料'!I5+'P原料'!I5</f>
        <v>11524</v>
      </c>
      <c r="J5" s="66">
        <f>SUM(D5:I5)</f>
        <v>103126</v>
      </c>
      <c r="K5" s="65">
        <f>'B原料'!K5+'P原料'!K5</f>
        <v>15115</v>
      </c>
      <c r="L5" s="64">
        <f>'B原料'!L5+'P原料'!L5</f>
        <v>5282</v>
      </c>
      <c r="M5" s="64">
        <f>'B原料'!M5+'P原料'!M5</f>
        <v>9883</v>
      </c>
      <c r="N5" s="64">
        <f>'B原料'!N5+'P原料'!N5</f>
        <v>11000</v>
      </c>
      <c r="O5" s="64">
        <f>'B原料'!O5+'P原料'!O5</f>
        <v>3600</v>
      </c>
      <c r="P5" s="65">
        <f>'B原料'!P5+'P原料'!P5</f>
        <v>0</v>
      </c>
      <c r="Q5" s="66">
        <f>SUM(K5:P5)</f>
        <v>44880</v>
      </c>
      <c r="R5" s="67">
        <f>Q5+J5</f>
        <v>148006</v>
      </c>
      <c r="S5" s="35"/>
    </row>
    <row r="6" spans="1:19" s="36" customFormat="1" ht="13.5" customHeight="1">
      <c r="A6" s="135"/>
      <c r="B6" s="37" t="s">
        <v>28</v>
      </c>
      <c r="C6" s="38" t="s">
        <v>5</v>
      </c>
      <c r="D6" s="63">
        <f>'B原料'!D6+'P原料'!D6</f>
        <v>0</v>
      </c>
      <c r="E6" s="64">
        <f>'B原料'!E6+'P原料'!E6</f>
        <v>1742921</v>
      </c>
      <c r="F6" s="64">
        <f>'B原料'!F6+'P原料'!F6</f>
        <v>0</v>
      </c>
      <c r="G6" s="64">
        <f>'B原料'!G6+'P原料'!G6</f>
        <v>0</v>
      </c>
      <c r="H6" s="64">
        <f>'B原料'!H6+'P原料'!H6</f>
        <v>5085263</v>
      </c>
      <c r="I6" s="65">
        <f>'B原料'!I6+'P原料'!I6</f>
        <v>866356</v>
      </c>
      <c r="J6" s="66">
        <f>SUM(D6:I6)</f>
        <v>7694540</v>
      </c>
      <c r="K6" s="71">
        <f>'B原料'!K6+'P原料'!K6</f>
        <v>1143942</v>
      </c>
      <c r="L6" s="72">
        <f>'B原料'!L6+'P原料'!L6</f>
        <v>407772</v>
      </c>
      <c r="M6" s="72">
        <f>'B原料'!M6+'P原料'!M6</f>
        <v>870598</v>
      </c>
      <c r="N6" s="72">
        <f>'B原料'!N6+'P原料'!N6</f>
        <v>1078279</v>
      </c>
      <c r="O6" s="72">
        <f>'B原料'!O6+'P原料'!O6</f>
        <v>352526</v>
      </c>
      <c r="P6" s="71">
        <f>'B原料'!P6+'P原料'!P6</f>
        <v>0</v>
      </c>
      <c r="Q6" s="66">
        <f>SUM(K6:P6)</f>
        <v>3853117</v>
      </c>
      <c r="R6" s="67">
        <f>Q6+J6</f>
        <v>11547657</v>
      </c>
      <c r="S6" s="35"/>
    </row>
    <row r="7" spans="1:19" s="36" customFormat="1" ht="13.5" customHeight="1" thickBot="1">
      <c r="A7" s="136"/>
      <c r="B7" s="18" t="s">
        <v>30</v>
      </c>
      <c r="C7" s="40" t="s">
        <v>6</v>
      </c>
      <c r="D7" s="82">
        <f aca="true" t="shared" si="0" ref="D7:R7">IF(D5=0,"",(D6/D5)*1000)</f>
      </c>
      <c r="E7" s="83">
        <f t="shared" si="0"/>
        <v>69957.49377859838</v>
      </c>
      <c r="F7" s="83">
        <f t="shared" si="0"/>
      </c>
      <c r="G7" s="83">
        <f t="shared" si="0"/>
      </c>
      <c r="H7" s="83">
        <f t="shared" si="0"/>
        <v>76254.54354606527</v>
      </c>
      <c r="I7" s="87">
        <f t="shared" si="0"/>
        <v>75178.41027421036</v>
      </c>
      <c r="J7" s="88">
        <f t="shared" si="0"/>
        <v>74612.99769214359</v>
      </c>
      <c r="K7" s="87">
        <f t="shared" si="0"/>
        <v>75682.5669864373</v>
      </c>
      <c r="L7" s="83">
        <f t="shared" si="0"/>
        <v>77200.3029155623</v>
      </c>
      <c r="M7" s="83">
        <f t="shared" si="0"/>
        <v>88090.4583628453</v>
      </c>
      <c r="N7" s="83">
        <f t="shared" si="0"/>
        <v>98025.36363636363</v>
      </c>
      <c r="O7" s="83">
        <f t="shared" si="0"/>
        <v>97923.88888888888</v>
      </c>
      <c r="P7" s="87">
        <f t="shared" si="0"/>
      </c>
      <c r="Q7" s="88">
        <f t="shared" si="0"/>
        <v>85853.76559714795</v>
      </c>
      <c r="R7" s="90">
        <f t="shared" si="0"/>
        <v>78021.54642379362</v>
      </c>
      <c r="S7" s="35"/>
    </row>
    <row r="8" spans="1:19" s="36" customFormat="1" ht="13.5" customHeight="1">
      <c r="A8" s="134" t="s">
        <v>33</v>
      </c>
      <c r="B8" s="37" t="s">
        <v>26</v>
      </c>
      <c r="C8" s="38" t="s">
        <v>4</v>
      </c>
      <c r="D8" s="63">
        <f>'B原料'!D8+'P原料'!D8</f>
        <v>23452</v>
      </c>
      <c r="E8" s="64">
        <f>'B原料'!E8+'P原料'!E8</f>
        <v>0</v>
      </c>
      <c r="F8" s="64">
        <f>'B原料'!F8+'P原料'!F8</f>
        <v>3435</v>
      </c>
      <c r="G8" s="64">
        <f>'B原料'!G8+'P原料'!G8</f>
        <v>14427</v>
      </c>
      <c r="H8" s="64">
        <f>'B原料'!H8+'P原料'!H8</f>
        <v>33422</v>
      </c>
      <c r="I8" s="65">
        <f>'B原料'!I8+'P原料'!I8</f>
        <v>0</v>
      </c>
      <c r="J8" s="66">
        <f>SUM(D8:I8)</f>
        <v>74736</v>
      </c>
      <c r="K8" s="65">
        <f>'B原料'!K8+'P原料'!K8</f>
        <v>23591</v>
      </c>
      <c r="L8" s="64">
        <f>'B原料'!L8+'P原料'!L8</f>
        <v>0</v>
      </c>
      <c r="M8" s="64">
        <f>'B原料'!M8+'P原料'!M8</f>
        <v>0</v>
      </c>
      <c r="N8" s="64">
        <f>'B原料'!N8+'P原料'!N8</f>
        <v>0</v>
      </c>
      <c r="O8" s="64">
        <f>'B原料'!O8+'P原料'!O8</f>
        <v>17428</v>
      </c>
      <c r="P8" s="65">
        <f>'B原料'!P8+'P原料'!P8</f>
        <v>19125</v>
      </c>
      <c r="Q8" s="66">
        <f>SUM(K8:P8)</f>
        <v>60144</v>
      </c>
      <c r="R8" s="67">
        <f>Q8+J8</f>
        <v>134880</v>
      </c>
      <c r="S8" s="35"/>
    </row>
    <row r="9" spans="1:19" s="36" customFormat="1" ht="13.5" customHeight="1">
      <c r="A9" s="135"/>
      <c r="B9" s="37" t="s">
        <v>28</v>
      </c>
      <c r="C9" s="38" t="s">
        <v>5</v>
      </c>
      <c r="D9" s="63">
        <f>'B原料'!D9+'P原料'!D9</f>
        <v>1671854</v>
      </c>
      <c r="E9" s="64">
        <f>'B原料'!E9+'P原料'!E9</f>
        <v>0</v>
      </c>
      <c r="F9" s="64">
        <f>'B原料'!F9+'P原料'!F9</f>
        <v>276003</v>
      </c>
      <c r="G9" s="64">
        <f>'B原料'!G9+'P原料'!G9</f>
        <v>1157889</v>
      </c>
      <c r="H9" s="64">
        <f>'B原料'!H9+'P原料'!H9</f>
        <v>2515832</v>
      </c>
      <c r="I9" s="65">
        <f>'B原料'!I9+'P原料'!I9</f>
        <v>0</v>
      </c>
      <c r="J9" s="66">
        <f>SUM(D9:I9)</f>
        <v>5621578</v>
      </c>
      <c r="K9" s="71">
        <f>'B原料'!K9+'P原料'!K9</f>
        <v>1753371</v>
      </c>
      <c r="L9" s="72">
        <f>'B原料'!L9+'P原料'!L9</f>
        <v>0</v>
      </c>
      <c r="M9" s="72">
        <f>'B原料'!M9+'P原料'!M9</f>
        <v>0</v>
      </c>
      <c r="N9" s="72">
        <f>'B原料'!N9+'P原料'!N9</f>
        <v>0</v>
      </c>
      <c r="O9" s="72">
        <f>'B原料'!O9+'P原料'!O9</f>
        <v>1621782</v>
      </c>
      <c r="P9" s="71">
        <f>'B原料'!P9+'P原料'!P9</f>
        <v>1728996</v>
      </c>
      <c r="Q9" s="66">
        <f>SUM(K9:P9)</f>
        <v>5104149</v>
      </c>
      <c r="R9" s="67">
        <f>Q9+J9</f>
        <v>10725727</v>
      </c>
      <c r="S9" s="35"/>
    </row>
    <row r="10" spans="1:19" s="36" customFormat="1" ht="13.5" customHeight="1" thickBot="1">
      <c r="A10" s="136"/>
      <c r="B10" s="18" t="s">
        <v>30</v>
      </c>
      <c r="C10" s="40" t="s">
        <v>6</v>
      </c>
      <c r="D10" s="82">
        <f aca="true" t="shared" si="1" ref="D10:R10">IF(D8=0,"",(D9/D8)*1000)</f>
        <v>71288.33361760191</v>
      </c>
      <c r="E10" s="83">
        <f t="shared" si="1"/>
      </c>
      <c r="F10" s="83">
        <f t="shared" si="1"/>
        <v>80350.21834061135</v>
      </c>
      <c r="G10" s="83">
        <f t="shared" si="1"/>
        <v>80258.47369515491</v>
      </c>
      <c r="H10" s="83">
        <f t="shared" si="1"/>
        <v>75274.72922027406</v>
      </c>
      <c r="I10" s="87">
        <f t="shared" si="1"/>
      </c>
      <c r="J10" s="88">
        <f t="shared" si="1"/>
        <v>75219.14472275744</v>
      </c>
      <c r="K10" s="87">
        <f t="shared" si="1"/>
        <v>74323.72514942139</v>
      </c>
      <c r="L10" s="83">
        <f t="shared" si="1"/>
      </c>
      <c r="M10" s="83">
        <f t="shared" si="1"/>
      </c>
      <c r="N10" s="83">
        <f t="shared" si="1"/>
      </c>
      <c r="O10" s="83">
        <f t="shared" si="1"/>
        <v>93056.11659398669</v>
      </c>
      <c r="P10" s="87">
        <f t="shared" si="1"/>
        <v>90405.01960784315</v>
      </c>
      <c r="Q10" s="88">
        <f t="shared" si="1"/>
        <v>84865.47286512371</v>
      </c>
      <c r="R10" s="90">
        <f t="shared" si="1"/>
        <v>79520.51453143536</v>
      </c>
      <c r="S10" s="35"/>
    </row>
    <row r="11" spans="1:19" s="36" customFormat="1" ht="13.5" customHeight="1">
      <c r="A11" s="134" t="s">
        <v>35</v>
      </c>
      <c r="B11" s="37" t="s">
        <v>26</v>
      </c>
      <c r="C11" s="38" t="s">
        <v>4</v>
      </c>
      <c r="D11" s="63">
        <f>'B原料'!D11+'P原料'!D11</f>
        <v>3000</v>
      </c>
      <c r="E11" s="64">
        <f>'B原料'!E11+'P原料'!E11</f>
        <v>9495</v>
      </c>
      <c r="F11" s="64">
        <f>'B原料'!F11+'P原料'!F11</f>
        <v>0</v>
      </c>
      <c r="G11" s="64">
        <f>'B原料'!G11+'P原料'!G11</f>
        <v>0</v>
      </c>
      <c r="H11" s="64">
        <f>'B原料'!H11+'P原料'!H11</f>
        <v>2786</v>
      </c>
      <c r="I11" s="65">
        <f>'B原料'!I11+'P原料'!I11</f>
        <v>0</v>
      </c>
      <c r="J11" s="66">
        <f>SUM(D11:I11)</f>
        <v>15281</v>
      </c>
      <c r="K11" s="65">
        <f>'B原料'!K11+'P原料'!K11</f>
        <v>0</v>
      </c>
      <c r="L11" s="64">
        <f>'B原料'!L11+'P原料'!L11</f>
        <v>0</v>
      </c>
      <c r="M11" s="64">
        <f>'B原料'!M11+'P原料'!M11</f>
        <v>0</v>
      </c>
      <c r="N11" s="64">
        <f>'B原料'!N11+'P原料'!N11</f>
        <v>0</v>
      </c>
      <c r="O11" s="64">
        <f>'B原料'!O11+'P原料'!O11</f>
        <v>0</v>
      </c>
      <c r="P11" s="65">
        <f>'B原料'!P11+'P原料'!P11</f>
        <v>0</v>
      </c>
      <c r="Q11" s="66">
        <f>SUM(K11:P11)</f>
        <v>0</v>
      </c>
      <c r="R11" s="67">
        <f>Q11+J11</f>
        <v>15281</v>
      </c>
      <c r="S11" s="35"/>
    </row>
    <row r="12" spans="1:19" s="36" customFormat="1" ht="13.5" customHeight="1">
      <c r="A12" s="135"/>
      <c r="B12" s="37" t="s">
        <v>28</v>
      </c>
      <c r="C12" s="38" t="s">
        <v>5</v>
      </c>
      <c r="D12" s="63">
        <f>'B原料'!D12+'P原料'!D12</f>
        <v>187444</v>
      </c>
      <c r="E12" s="64">
        <f>'B原料'!E12+'P原料'!E12</f>
        <v>706557</v>
      </c>
      <c r="F12" s="64">
        <f>'B原料'!F12+'P原料'!F12</f>
        <v>0</v>
      </c>
      <c r="G12" s="64">
        <f>'B原料'!G12+'P原料'!G12</f>
        <v>0</v>
      </c>
      <c r="H12" s="64">
        <f>'B原料'!H12+'P原料'!H12</f>
        <v>220954</v>
      </c>
      <c r="I12" s="65">
        <f>'B原料'!I12+'P原料'!I12</f>
        <v>0</v>
      </c>
      <c r="J12" s="66">
        <f>SUM(D12:I12)</f>
        <v>1114955</v>
      </c>
      <c r="K12" s="71">
        <f>'B原料'!K12+'P原料'!K12</f>
        <v>0</v>
      </c>
      <c r="L12" s="72">
        <f>'B原料'!L12+'P原料'!L12</f>
        <v>0</v>
      </c>
      <c r="M12" s="72">
        <f>'B原料'!M12+'P原料'!M12</f>
        <v>0</v>
      </c>
      <c r="N12" s="72">
        <f>'B原料'!N12+'P原料'!N12</f>
        <v>0</v>
      </c>
      <c r="O12" s="72">
        <f>'B原料'!O12+'P原料'!O12</f>
        <v>0</v>
      </c>
      <c r="P12" s="71">
        <f>'B原料'!P12+'P原料'!P12</f>
        <v>0</v>
      </c>
      <c r="Q12" s="66">
        <f>SUM(K12:P12)</f>
        <v>0</v>
      </c>
      <c r="R12" s="67">
        <f>Q12+J12</f>
        <v>1114955</v>
      </c>
      <c r="S12" s="35"/>
    </row>
    <row r="13" spans="1:19" s="36" customFormat="1" ht="13.5" customHeight="1" thickBot="1">
      <c r="A13" s="136"/>
      <c r="B13" s="18" t="s">
        <v>30</v>
      </c>
      <c r="C13" s="40" t="s">
        <v>6</v>
      </c>
      <c r="D13" s="82">
        <f aca="true" t="shared" si="2" ref="D13:R13">IF(D11=0,"",(D12/D11)*1000)</f>
        <v>62481.33333333333</v>
      </c>
      <c r="E13" s="83">
        <f t="shared" si="2"/>
        <v>74413.58609794629</v>
      </c>
      <c r="F13" s="83">
        <f t="shared" si="2"/>
      </c>
      <c r="G13" s="83">
        <f t="shared" si="2"/>
      </c>
      <c r="H13" s="83">
        <f t="shared" si="2"/>
        <v>79308.68628858578</v>
      </c>
      <c r="I13" s="87">
        <f t="shared" si="2"/>
      </c>
      <c r="J13" s="88">
        <f t="shared" si="2"/>
        <v>72963.48406517897</v>
      </c>
      <c r="K13" s="87">
        <f t="shared" si="2"/>
      </c>
      <c r="L13" s="83">
        <f t="shared" si="2"/>
      </c>
      <c r="M13" s="83">
        <f t="shared" si="2"/>
      </c>
      <c r="N13" s="83">
        <f t="shared" si="2"/>
      </c>
      <c r="O13" s="83">
        <f t="shared" si="2"/>
      </c>
      <c r="P13" s="87">
        <f t="shared" si="2"/>
      </c>
      <c r="Q13" s="88">
        <f t="shared" si="2"/>
      </c>
      <c r="R13" s="90">
        <f t="shared" si="2"/>
        <v>72963.48406517897</v>
      </c>
      <c r="S13" s="35"/>
    </row>
    <row r="14" spans="1:19" s="36" customFormat="1" ht="13.5" customHeight="1">
      <c r="A14" s="134" t="s">
        <v>37</v>
      </c>
      <c r="B14" s="37" t="s">
        <v>26</v>
      </c>
      <c r="C14" s="38" t="s">
        <v>4</v>
      </c>
      <c r="D14" s="63">
        <f>'B原料'!D14+'P原料'!D14</f>
        <v>0</v>
      </c>
      <c r="E14" s="64">
        <f>'B原料'!E14+'P原料'!E14</f>
        <v>0</v>
      </c>
      <c r="F14" s="64">
        <f>'B原料'!F14+'P原料'!F14</f>
        <v>0</v>
      </c>
      <c r="G14" s="64">
        <f>'B原料'!G14+'P原料'!G14</f>
        <v>0</v>
      </c>
      <c r="H14" s="64">
        <f>'B原料'!H14+'P原料'!H14</f>
        <v>0</v>
      </c>
      <c r="I14" s="65">
        <f>'B原料'!I14+'P原料'!I14</f>
        <v>0</v>
      </c>
      <c r="J14" s="66">
        <f>SUM(D14:I14)</f>
        <v>0</v>
      </c>
      <c r="K14" s="65">
        <f>'B原料'!K14+'P原料'!K14</f>
        <v>0</v>
      </c>
      <c r="L14" s="64">
        <f>'B原料'!L14+'P原料'!L14</f>
        <v>0</v>
      </c>
      <c r="M14" s="64">
        <f>'B原料'!M14+'P原料'!M14</f>
        <v>0</v>
      </c>
      <c r="N14" s="64">
        <f>'B原料'!N14+'P原料'!N14</f>
        <v>0</v>
      </c>
      <c r="O14" s="64">
        <f>'B原料'!O14+'P原料'!O14</f>
        <v>0</v>
      </c>
      <c r="P14" s="65">
        <f>'B原料'!P14+'P原料'!P14</f>
        <v>0</v>
      </c>
      <c r="Q14" s="66">
        <f>SUM(K14:P14)</f>
        <v>0</v>
      </c>
      <c r="R14" s="67">
        <f>Q14+J14</f>
        <v>0</v>
      </c>
      <c r="S14" s="35"/>
    </row>
    <row r="15" spans="1:19" s="36" customFormat="1" ht="13.5" customHeight="1">
      <c r="A15" s="135"/>
      <c r="B15" s="37" t="s">
        <v>28</v>
      </c>
      <c r="C15" s="38" t="s">
        <v>5</v>
      </c>
      <c r="D15" s="63">
        <f>'B原料'!D15+'P原料'!D15</f>
        <v>0</v>
      </c>
      <c r="E15" s="64">
        <f>'B原料'!E15+'P原料'!E15</f>
        <v>0</v>
      </c>
      <c r="F15" s="64">
        <f>'B原料'!F15+'P原料'!F15</f>
        <v>0</v>
      </c>
      <c r="G15" s="64">
        <f>'B原料'!G15+'P原料'!G15</f>
        <v>0</v>
      </c>
      <c r="H15" s="64">
        <f>'B原料'!H15+'P原料'!H15</f>
        <v>0</v>
      </c>
      <c r="I15" s="65">
        <f>'B原料'!I15+'P原料'!I15</f>
        <v>0</v>
      </c>
      <c r="J15" s="66">
        <f>SUM(D15:I15)</f>
        <v>0</v>
      </c>
      <c r="K15" s="71">
        <f>'B原料'!K15+'P原料'!K15</f>
        <v>0</v>
      </c>
      <c r="L15" s="72">
        <f>'B原料'!L15+'P原料'!L15</f>
        <v>0</v>
      </c>
      <c r="M15" s="72">
        <f>'B原料'!M15+'P原料'!M15</f>
        <v>0</v>
      </c>
      <c r="N15" s="72">
        <f>'B原料'!N15+'P原料'!N15</f>
        <v>0</v>
      </c>
      <c r="O15" s="72">
        <f>'B原料'!O15+'P原料'!O15</f>
        <v>0</v>
      </c>
      <c r="P15" s="71">
        <f>'B原料'!P15+'P原料'!P15</f>
        <v>0</v>
      </c>
      <c r="Q15" s="66">
        <f>SUM(K15:P15)</f>
        <v>0</v>
      </c>
      <c r="R15" s="67">
        <f>Q15+J15</f>
        <v>0</v>
      </c>
      <c r="S15" s="35"/>
    </row>
    <row r="16" spans="1:19" s="36" customFormat="1" ht="13.5" customHeight="1" thickBot="1">
      <c r="A16" s="136"/>
      <c r="B16" s="18" t="s">
        <v>30</v>
      </c>
      <c r="C16" s="40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35"/>
    </row>
    <row r="17" spans="1:19" s="36" customFormat="1" ht="13.5" customHeight="1">
      <c r="A17" s="134" t="s">
        <v>39</v>
      </c>
      <c r="B17" s="37" t="s">
        <v>26</v>
      </c>
      <c r="C17" s="38" t="s">
        <v>4</v>
      </c>
      <c r="D17" s="63">
        <f>'B原料'!D17+'P原料'!D17</f>
        <v>49506</v>
      </c>
      <c r="E17" s="64">
        <f>'B原料'!E17+'P原料'!E17</f>
        <v>21970</v>
      </c>
      <c r="F17" s="64">
        <f>'B原料'!F17+'P原料'!F17</f>
        <v>50166</v>
      </c>
      <c r="G17" s="64">
        <f>'B原料'!G17+'P原料'!G17</f>
        <v>47512</v>
      </c>
      <c r="H17" s="64">
        <f>'B原料'!H17+'P原料'!H17</f>
        <v>16054</v>
      </c>
      <c r="I17" s="65">
        <f>'B原料'!I17+'P原料'!I17</f>
        <v>16694</v>
      </c>
      <c r="J17" s="66">
        <f>SUM(D17:I17)</f>
        <v>201902</v>
      </c>
      <c r="K17" s="65">
        <f>'B原料'!K17+'P原料'!K17</f>
        <v>11893</v>
      </c>
      <c r="L17" s="64">
        <f>'B原料'!L17+'P原料'!L17</f>
        <v>3700</v>
      </c>
      <c r="M17" s="64">
        <f>'B原料'!M17+'P原料'!M17</f>
        <v>9301</v>
      </c>
      <c r="N17" s="64">
        <f>'B原料'!N17+'P原料'!N17</f>
        <v>14960</v>
      </c>
      <c r="O17" s="64">
        <f>'B原料'!O17+'P原料'!O17</f>
        <v>4492</v>
      </c>
      <c r="P17" s="65">
        <f>'B原料'!P17+'P原料'!P17</f>
        <v>1000</v>
      </c>
      <c r="Q17" s="66">
        <f>SUM(K17:P17)</f>
        <v>45346</v>
      </c>
      <c r="R17" s="67">
        <f>Q17+J17</f>
        <v>247248</v>
      </c>
      <c r="S17" s="35"/>
    </row>
    <row r="18" spans="1:19" s="36" customFormat="1" ht="13.5" customHeight="1">
      <c r="A18" s="135"/>
      <c r="B18" s="37" t="s">
        <v>28</v>
      </c>
      <c r="C18" s="38" t="s">
        <v>5</v>
      </c>
      <c r="D18" s="63">
        <f>'B原料'!D18+'P原料'!D18</f>
        <v>3301676</v>
      </c>
      <c r="E18" s="64">
        <f>'B原料'!E18+'P原料'!E18</f>
        <v>1681030</v>
      </c>
      <c r="F18" s="64">
        <f>'B原料'!F18+'P原料'!F18</f>
        <v>3893996</v>
      </c>
      <c r="G18" s="64">
        <f>'B原料'!G18+'P原料'!G18</f>
        <v>3757223</v>
      </c>
      <c r="H18" s="64">
        <f>'B原料'!H18+'P原料'!H18</f>
        <v>1197143</v>
      </c>
      <c r="I18" s="65">
        <f>'B原料'!I18+'P原料'!I18</f>
        <v>1259766</v>
      </c>
      <c r="J18" s="66">
        <f>SUM(D18:I18)</f>
        <v>15090834</v>
      </c>
      <c r="K18" s="71">
        <f>'B原料'!K18+'P原料'!K18</f>
        <v>887343</v>
      </c>
      <c r="L18" s="72">
        <f>'B原料'!L18+'P原料'!L18</f>
        <v>294769</v>
      </c>
      <c r="M18" s="72">
        <f>'B原料'!M18+'P原料'!M18</f>
        <v>784519</v>
      </c>
      <c r="N18" s="72">
        <f>'B原料'!N18+'P原料'!N18</f>
        <v>1454759</v>
      </c>
      <c r="O18" s="72">
        <f>'B原料'!O18+'P原料'!O18</f>
        <v>396582</v>
      </c>
      <c r="P18" s="71">
        <f>'B原料'!P18+'P原料'!P18</f>
        <v>86593</v>
      </c>
      <c r="Q18" s="66">
        <f>SUM(K18:P18)</f>
        <v>3904565</v>
      </c>
      <c r="R18" s="67">
        <f>Q18+J18</f>
        <v>18995399</v>
      </c>
      <c r="S18" s="35"/>
    </row>
    <row r="19" spans="1:19" s="36" customFormat="1" ht="13.5" customHeight="1" thickBot="1">
      <c r="A19" s="136"/>
      <c r="B19" s="18" t="s">
        <v>30</v>
      </c>
      <c r="C19" s="40" t="s">
        <v>6</v>
      </c>
      <c r="D19" s="82">
        <f aca="true" t="shared" si="4" ref="D19:R19">IF(D17=0,"",(D18/D17)*1000)</f>
        <v>66692.44132024402</v>
      </c>
      <c r="E19" s="83">
        <f t="shared" si="4"/>
        <v>76514.79289940828</v>
      </c>
      <c r="F19" s="83">
        <f t="shared" si="4"/>
        <v>77622.21424869433</v>
      </c>
      <c r="G19" s="83">
        <f t="shared" si="4"/>
        <v>79079.45361171915</v>
      </c>
      <c r="H19" s="83">
        <f t="shared" si="4"/>
        <v>74569.76454466177</v>
      </c>
      <c r="I19" s="87">
        <f t="shared" si="4"/>
        <v>75462.20198873847</v>
      </c>
      <c r="J19" s="88">
        <f t="shared" si="4"/>
        <v>74743.36064031064</v>
      </c>
      <c r="K19" s="87">
        <f t="shared" si="4"/>
        <v>74610.52720087447</v>
      </c>
      <c r="L19" s="83">
        <f t="shared" si="4"/>
        <v>79667.2972972973</v>
      </c>
      <c r="M19" s="83">
        <f t="shared" si="4"/>
        <v>84347.81206321901</v>
      </c>
      <c r="N19" s="83">
        <f t="shared" si="4"/>
        <v>97243.2486631016</v>
      </c>
      <c r="O19" s="83">
        <f t="shared" si="4"/>
        <v>88286.28673196795</v>
      </c>
      <c r="P19" s="87">
        <f t="shared" si="4"/>
        <v>86593</v>
      </c>
      <c r="Q19" s="88">
        <f t="shared" si="4"/>
        <v>86106.05125038592</v>
      </c>
      <c r="R19" s="90">
        <f t="shared" si="4"/>
        <v>76827.31103992752</v>
      </c>
      <c r="S19" s="35"/>
    </row>
    <row r="20" spans="1:19" s="36" customFormat="1" ht="13.5" customHeight="1">
      <c r="A20" s="137" t="s">
        <v>41</v>
      </c>
      <c r="B20" s="37" t="s">
        <v>26</v>
      </c>
      <c r="C20" s="38" t="s">
        <v>4</v>
      </c>
      <c r="D20" s="63">
        <f>'B原料'!D20+'P原料'!D20</f>
        <v>35417</v>
      </c>
      <c r="E20" s="64">
        <f>'B原料'!E20+'P原料'!E20</f>
        <v>46597</v>
      </c>
      <c r="F20" s="64">
        <f>'B原料'!F20+'P原料'!F20</f>
        <v>7877</v>
      </c>
      <c r="G20" s="64">
        <f>'B原料'!G20+'P原料'!G20</f>
        <v>20543</v>
      </c>
      <c r="H20" s="64">
        <f>'B原料'!H20+'P原料'!H20</f>
        <v>32208</v>
      </c>
      <c r="I20" s="65">
        <f>'B原料'!I20+'P原料'!I20</f>
        <v>18092</v>
      </c>
      <c r="J20" s="66">
        <f>SUM(D20:I20)</f>
        <v>160734</v>
      </c>
      <c r="K20" s="65">
        <f>'B原料'!K20+'P原料'!K20</f>
        <v>47509</v>
      </c>
      <c r="L20" s="64">
        <f>'B原料'!L20+'P原料'!L20</f>
        <v>24732</v>
      </c>
      <c r="M20" s="64">
        <f>'B原料'!M20+'P原料'!M20</f>
        <v>2000</v>
      </c>
      <c r="N20" s="64">
        <f>'B原料'!N20+'P原料'!N20</f>
        <v>7513</v>
      </c>
      <c r="O20" s="64">
        <f>'B原料'!O20+'P原料'!O20</f>
        <v>10522</v>
      </c>
      <c r="P20" s="65">
        <f>'B原料'!P20+'P原料'!P20</f>
        <v>25624</v>
      </c>
      <c r="Q20" s="66">
        <f>SUM(K20:P20)</f>
        <v>117900</v>
      </c>
      <c r="R20" s="67">
        <f>Q20+J20</f>
        <v>278634</v>
      </c>
      <c r="S20" s="35"/>
    </row>
    <row r="21" spans="1:19" s="36" customFormat="1" ht="13.5" customHeight="1">
      <c r="A21" s="138"/>
      <c r="B21" s="37" t="s">
        <v>28</v>
      </c>
      <c r="C21" s="38" t="s">
        <v>5</v>
      </c>
      <c r="D21" s="63">
        <f>'B原料'!D21+'P原料'!D21</f>
        <v>2251751</v>
      </c>
      <c r="E21" s="64">
        <f>'B原料'!E21+'P原料'!E21</f>
        <v>3450769</v>
      </c>
      <c r="F21" s="64">
        <f>'B原料'!F21+'P原料'!F21</f>
        <v>622269</v>
      </c>
      <c r="G21" s="64">
        <f>'B原料'!G21+'P原料'!G21</f>
        <v>1626863</v>
      </c>
      <c r="H21" s="64">
        <f>'B原料'!H21+'P原料'!H21</f>
        <v>2419865</v>
      </c>
      <c r="I21" s="65">
        <f>'B原料'!I21+'P原料'!I21</f>
        <v>1348435</v>
      </c>
      <c r="J21" s="66">
        <f>SUM(D21:I21)</f>
        <v>11719952</v>
      </c>
      <c r="K21" s="71">
        <f>'B原料'!K21+'P原料'!K21</f>
        <v>3598836</v>
      </c>
      <c r="L21" s="72">
        <f>'B原料'!L21+'P原料'!L21</f>
        <v>2020119</v>
      </c>
      <c r="M21" s="72">
        <f>'B原料'!M21+'P原料'!M21</f>
        <v>181941</v>
      </c>
      <c r="N21" s="72">
        <f>'B原料'!N21+'P原料'!N21</f>
        <v>679874</v>
      </c>
      <c r="O21" s="72">
        <f>'B原料'!O21+'P原料'!O21</f>
        <v>952204</v>
      </c>
      <c r="P21" s="71">
        <f>'B原料'!P21+'P原料'!P21</f>
        <v>2296224</v>
      </c>
      <c r="Q21" s="66">
        <f>SUM(K21:P21)</f>
        <v>9729198</v>
      </c>
      <c r="R21" s="67">
        <f>Q21+J21</f>
        <v>21449150</v>
      </c>
      <c r="S21" s="35"/>
    </row>
    <row r="22" spans="1:19" s="36" customFormat="1" ht="13.5" customHeight="1" thickBot="1">
      <c r="A22" s="139"/>
      <c r="B22" s="18" t="s">
        <v>30</v>
      </c>
      <c r="C22" s="40" t="s">
        <v>6</v>
      </c>
      <c r="D22" s="82">
        <f aca="true" t="shared" si="5" ref="D22:R22">IF(D20=0,"",(D21/D20)*1000)</f>
        <v>63578.25338114465</v>
      </c>
      <c r="E22" s="83">
        <f t="shared" si="5"/>
        <v>74055.60443805395</v>
      </c>
      <c r="F22" s="83">
        <f t="shared" si="5"/>
        <v>78998.22267360671</v>
      </c>
      <c r="G22" s="83">
        <f t="shared" si="5"/>
        <v>79193.0584627367</v>
      </c>
      <c r="H22" s="83">
        <f t="shared" si="5"/>
        <v>75132.42051664183</v>
      </c>
      <c r="I22" s="87">
        <f t="shared" si="5"/>
        <v>74532.11364138847</v>
      </c>
      <c r="J22" s="88">
        <f t="shared" si="5"/>
        <v>72915.20151305884</v>
      </c>
      <c r="K22" s="87">
        <f t="shared" si="5"/>
        <v>75750.61567281988</v>
      </c>
      <c r="L22" s="83">
        <f t="shared" si="5"/>
        <v>81680.3736050461</v>
      </c>
      <c r="M22" s="83">
        <f t="shared" si="5"/>
        <v>90970.5</v>
      </c>
      <c r="N22" s="83">
        <f t="shared" si="5"/>
        <v>90493.01211233862</v>
      </c>
      <c r="O22" s="83">
        <f t="shared" si="5"/>
        <v>90496.48355825889</v>
      </c>
      <c r="P22" s="87">
        <f t="shared" si="5"/>
        <v>89612.23852638152</v>
      </c>
      <c r="Q22" s="88">
        <f t="shared" si="5"/>
        <v>82520.76335877863</v>
      </c>
      <c r="R22" s="90">
        <f t="shared" si="5"/>
        <v>76979.6579024814</v>
      </c>
      <c r="S22" s="35"/>
    </row>
    <row r="23" spans="1:19" s="36" customFormat="1" ht="13.5" customHeight="1">
      <c r="A23" s="134" t="s">
        <v>42</v>
      </c>
      <c r="B23" s="37" t="s">
        <v>26</v>
      </c>
      <c r="C23" s="38" t="s">
        <v>4</v>
      </c>
      <c r="D23" s="63">
        <f>'B原料'!D23+'P原料'!D23</f>
        <v>19935</v>
      </c>
      <c r="E23" s="64">
        <f>'B原料'!E23+'P原料'!E23</f>
        <v>0</v>
      </c>
      <c r="F23" s="64">
        <f>'B原料'!F23+'P原料'!F23</f>
        <v>9008</v>
      </c>
      <c r="G23" s="64">
        <f>'B原料'!G23+'P原料'!G23</f>
        <v>35006</v>
      </c>
      <c r="H23" s="64">
        <f>'B原料'!H23+'P原料'!H23</f>
        <v>10813</v>
      </c>
      <c r="I23" s="65">
        <f>'B原料'!I23+'P原料'!I23</f>
        <v>9915</v>
      </c>
      <c r="J23" s="66">
        <f>SUM(D23:I23)</f>
        <v>84677</v>
      </c>
      <c r="K23" s="65">
        <f>'B原料'!K23+'P原料'!K23</f>
        <v>8000</v>
      </c>
      <c r="L23" s="64">
        <f>'B原料'!L23+'P原料'!L23</f>
        <v>3001</v>
      </c>
      <c r="M23" s="64">
        <f>'B原料'!M23+'P原料'!M23</f>
        <v>0</v>
      </c>
      <c r="N23" s="64">
        <f>'B原料'!N23+'P原料'!N23</f>
        <v>8499</v>
      </c>
      <c r="O23" s="64">
        <f>'B原料'!O23+'P原料'!O23</f>
        <v>5000</v>
      </c>
      <c r="P23" s="65">
        <f>'B原料'!P23+'P原料'!P23</f>
        <v>0</v>
      </c>
      <c r="Q23" s="66">
        <f>SUM(K23:P23)</f>
        <v>24500</v>
      </c>
      <c r="R23" s="67">
        <f>Q23+J23</f>
        <v>109177</v>
      </c>
      <c r="S23" s="35"/>
    </row>
    <row r="24" spans="1:19" s="36" customFormat="1" ht="13.5" customHeight="1">
      <c r="A24" s="135"/>
      <c r="B24" s="37" t="s">
        <v>28</v>
      </c>
      <c r="C24" s="38" t="s">
        <v>5</v>
      </c>
      <c r="D24" s="63">
        <f>'B原料'!D24+'P原料'!D24</f>
        <v>1265847</v>
      </c>
      <c r="E24" s="64">
        <f>'B原料'!E24+'P原料'!E24</f>
        <v>0</v>
      </c>
      <c r="F24" s="64">
        <f>'B原料'!F24+'P原料'!F24</f>
        <v>661405</v>
      </c>
      <c r="G24" s="64">
        <f>'B原料'!G24+'P原料'!G24</f>
        <v>2777615</v>
      </c>
      <c r="H24" s="64">
        <f>'B原料'!H24+'P原料'!H24</f>
        <v>810048</v>
      </c>
      <c r="I24" s="65">
        <f>'B原料'!I24+'P原料'!I24</f>
        <v>721884</v>
      </c>
      <c r="J24" s="66">
        <f>SUM(D24:I24)</f>
        <v>6236799</v>
      </c>
      <c r="K24" s="71">
        <f>'B原料'!K24+'P原料'!K24</f>
        <v>653284</v>
      </c>
      <c r="L24" s="72">
        <f>'B原料'!L24+'P原料'!L24</f>
        <v>240447</v>
      </c>
      <c r="M24" s="72">
        <f>'B原料'!M24+'P原料'!M24</f>
        <v>0</v>
      </c>
      <c r="N24" s="72">
        <f>'B原料'!N24+'P原料'!N24</f>
        <v>891562</v>
      </c>
      <c r="O24" s="72">
        <f>'B原料'!O24+'P原料'!O24</f>
        <v>472295</v>
      </c>
      <c r="P24" s="71">
        <f>'B原料'!P24+'P原料'!P24</f>
        <v>0</v>
      </c>
      <c r="Q24" s="66">
        <f>SUM(K24:P24)</f>
        <v>2257588</v>
      </c>
      <c r="R24" s="67">
        <f>Q24+J24</f>
        <v>8494387</v>
      </c>
      <c r="S24" s="35"/>
    </row>
    <row r="25" spans="1:19" s="36" customFormat="1" ht="13.5" customHeight="1" thickBot="1">
      <c r="A25" s="136"/>
      <c r="B25" s="18" t="s">
        <v>30</v>
      </c>
      <c r="C25" s="40" t="s">
        <v>6</v>
      </c>
      <c r="D25" s="82">
        <f aca="true" t="shared" si="6" ref="D25:R25">IF(D23=0,"",(D24/D23)*1000)</f>
        <v>63498.720842738905</v>
      </c>
      <c r="E25" s="83">
        <f t="shared" si="6"/>
      </c>
      <c r="F25" s="83">
        <f t="shared" si="6"/>
        <v>73424.1785079929</v>
      </c>
      <c r="G25" s="83">
        <f t="shared" si="6"/>
        <v>79346.82625835571</v>
      </c>
      <c r="H25" s="83">
        <f t="shared" si="6"/>
        <v>74914.26986035328</v>
      </c>
      <c r="I25" s="87">
        <f t="shared" si="6"/>
        <v>72807.2617246596</v>
      </c>
      <c r="J25" s="88">
        <f t="shared" si="6"/>
        <v>73653.99104833663</v>
      </c>
      <c r="K25" s="87">
        <f t="shared" si="6"/>
        <v>81660.5</v>
      </c>
      <c r="L25" s="83">
        <f t="shared" si="6"/>
        <v>80122.29256914362</v>
      </c>
      <c r="M25" s="83">
        <f t="shared" si="6"/>
      </c>
      <c r="N25" s="83">
        <f t="shared" si="6"/>
        <v>104901.98846923167</v>
      </c>
      <c r="O25" s="83">
        <f t="shared" si="6"/>
        <v>94459</v>
      </c>
      <c r="P25" s="87">
        <f t="shared" si="6"/>
      </c>
      <c r="Q25" s="88">
        <f t="shared" si="6"/>
        <v>92146.44897959183</v>
      </c>
      <c r="R25" s="90">
        <f t="shared" si="6"/>
        <v>77803.81399012613</v>
      </c>
      <c r="S25" s="35"/>
    </row>
    <row r="26" spans="1:19" s="36" customFormat="1" ht="13.5" customHeight="1">
      <c r="A26" s="134" t="s">
        <v>44</v>
      </c>
      <c r="B26" s="37" t="s">
        <v>26</v>
      </c>
      <c r="C26" s="38" t="s">
        <v>4</v>
      </c>
      <c r="D26" s="63">
        <f>'B原料'!D26+'P原料'!D26</f>
        <v>0</v>
      </c>
      <c r="E26" s="64">
        <f>'B原料'!E26+'P原料'!E26</f>
        <v>0</v>
      </c>
      <c r="F26" s="64">
        <f>'B原料'!F26+'P原料'!F26</f>
        <v>0</v>
      </c>
      <c r="G26" s="64">
        <f>'B原料'!G26+'P原料'!G26</f>
        <v>0</v>
      </c>
      <c r="H26" s="64">
        <f>'B原料'!H26+'P原料'!H26</f>
        <v>0</v>
      </c>
      <c r="I26" s="65">
        <f>'B原料'!I26+'P原料'!I26</f>
        <v>0</v>
      </c>
      <c r="J26" s="66">
        <f>SUM(D26:I26)</f>
        <v>0</v>
      </c>
      <c r="K26" s="65">
        <f>'B原料'!K26+'P原料'!K26</f>
        <v>0</v>
      </c>
      <c r="L26" s="64">
        <f>'B原料'!L26+'P原料'!L26</f>
        <v>0</v>
      </c>
      <c r="M26" s="64">
        <f>'B原料'!M26+'P原料'!M26</f>
        <v>0</v>
      </c>
      <c r="N26" s="64">
        <f>'B原料'!N26+'P原料'!N26</f>
        <v>0</v>
      </c>
      <c r="O26" s="64">
        <f>'B原料'!O26+'P原料'!O26</f>
        <v>0</v>
      </c>
      <c r="P26" s="65">
        <f>'B原料'!P26+'P原料'!P26</f>
        <v>0</v>
      </c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35"/>
      <c r="B27" s="37" t="s">
        <v>28</v>
      </c>
      <c r="C27" s="38" t="s">
        <v>5</v>
      </c>
      <c r="D27" s="63">
        <f>'B原料'!D27+'P原料'!D27</f>
        <v>0</v>
      </c>
      <c r="E27" s="64">
        <f>'B原料'!E27+'P原料'!E27</f>
        <v>0</v>
      </c>
      <c r="F27" s="64">
        <f>'B原料'!F27+'P原料'!F27</f>
        <v>0</v>
      </c>
      <c r="G27" s="64">
        <f>'B原料'!G27+'P原料'!G27</f>
        <v>0</v>
      </c>
      <c r="H27" s="64">
        <f>'B原料'!H27+'P原料'!H27</f>
        <v>0</v>
      </c>
      <c r="I27" s="65">
        <f>'B原料'!I27+'P原料'!I27</f>
        <v>0</v>
      </c>
      <c r="J27" s="66">
        <f>SUM(D27:I27)</f>
        <v>0</v>
      </c>
      <c r="K27" s="71">
        <f>'B原料'!K27+'P原料'!K27</f>
        <v>0</v>
      </c>
      <c r="L27" s="72">
        <f>'B原料'!L27+'P原料'!L27</f>
        <v>0</v>
      </c>
      <c r="M27" s="72">
        <f>'B原料'!M27+'P原料'!M27</f>
        <v>0</v>
      </c>
      <c r="N27" s="72">
        <f>'B原料'!N27+'P原料'!N27</f>
        <v>0</v>
      </c>
      <c r="O27" s="72">
        <f>'B原料'!O27+'P原料'!O27</f>
        <v>0</v>
      </c>
      <c r="P27" s="71">
        <f>'B原料'!P27+'P原料'!P27</f>
        <v>0</v>
      </c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36"/>
      <c r="B28" s="18" t="s">
        <v>30</v>
      </c>
      <c r="C28" s="40" t="s">
        <v>6</v>
      </c>
      <c r="D28" s="82">
        <f aca="true" t="shared" si="7" ref="D28:R28">IF(D26=0,"",(D27/D26)*1000)</f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</c>
      <c r="J28" s="88">
        <f t="shared" si="7"/>
      </c>
      <c r="K28" s="87">
        <f t="shared" si="7"/>
      </c>
      <c r="L28" s="83">
        <f t="shared" si="7"/>
      </c>
      <c r="M28" s="83">
        <f t="shared" si="7"/>
      </c>
      <c r="N28" s="83">
        <f t="shared" si="7"/>
      </c>
      <c r="O28" s="83">
        <f t="shared" si="7"/>
      </c>
      <c r="P28" s="87">
        <f t="shared" si="7"/>
      </c>
      <c r="Q28" s="88">
        <f t="shared" si="7"/>
      </c>
      <c r="R28" s="90">
        <f t="shared" si="7"/>
      </c>
      <c r="S28" s="35"/>
    </row>
    <row r="29" spans="1:19" s="36" customFormat="1" ht="13.5" customHeight="1">
      <c r="A29" s="134" t="s">
        <v>46</v>
      </c>
      <c r="B29" s="37" t="s">
        <v>26</v>
      </c>
      <c r="C29" s="38" t="s">
        <v>4</v>
      </c>
      <c r="D29" s="63">
        <f>'B原料'!D29+'P原料'!D29</f>
        <v>0</v>
      </c>
      <c r="E29" s="64">
        <f>'B原料'!E29+'P原料'!E29</f>
        <v>0</v>
      </c>
      <c r="F29" s="64">
        <f>'B原料'!F29+'P原料'!F29</f>
        <v>0</v>
      </c>
      <c r="G29" s="64">
        <f>'B原料'!G29+'P原料'!G29</f>
        <v>0</v>
      </c>
      <c r="H29" s="64">
        <f>'B原料'!H29+'P原料'!H29</f>
        <v>0</v>
      </c>
      <c r="I29" s="65">
        <f>'B原料'!I29+'P原料'!I29</f>
        <v>0</v>
      </c>
      <c r="J29" s="66">
        <f>SUM(D29:I29)</f>
        <v>0</v>
      </c>
      <c r="K29" s="65">
        <f>'B原料'!K29+'P原料'!K29</f>
        <v>0</v>
      </c>
      <c r="L29" s="64">
        <f>'B原料'!L29+'P原料'!L29</f>
        <v>0</v>
      </c>
      <c r="M29" s="64">
        <f>'B原料'!M29+'P原料'!M29</f>
        <v>0</v>
      </c>
      <c r="N29" s="64">
        <f>'B原料'!N29+'P原料'!N29</f>
        <v>0</v>
      </c>
      <c r="O29" s="64">
        <f>'B原料'!O29+'P原料'!O29</f>
        <v>0</v>
      </c>
      <c r="P29" s="65">
        <f>'B原料'!P29+'P原料'!P29</f>
        <v>0</v>
      </c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35"/>
      <c r="B30" s="37" t="s">
        <v>28</v>
      </c>
      <c r="C30" s="38" t="s">
        <v>5</v>
      </c>
      <c r="D30" s="63">
        <f>'B原料'!D30+'P原料'!D30</f>
        <v>0</v>
      </c>
      <c r="E30" s="64">
        <f>'B原料'!E30+'P原料'!E30</f>
        <v>0</v>
      </c>
      <c r="F30" s="64">
        <f>'B原料'!F30+'P原料'!F30</f>
        <v>0</v>
      </c>
      <c r="G30" s="64">
        <f>'B原料'!G30+'P原料'!G30</f>
        <v>0</v>
      </c>
      <c r="H30" s="64">
        <f>'B原料'!H30+'P原料'!H30</f>
        <v>0</v>
      </c>
      <c r="I30" s="65">
        <f>'B原料'!I30+'P原料'!I30</f>
        <v>0</v>
      </c>
      <c r="J30" s="66">
        <f>SUM(D30:I30)</f>
        <v>0</v>
      </c>
      <c r="K30" s="71">
        <f>'B原料'!K30+'P原料'!K30</f>
        <v>0</v>
      </c>
      <c r="L30" s="72">
        <f>'B原料'!L30+'P原料'!L30</f>
        <v>0</v>
      </c>
      <c r="M30" s="72">
        <f>'B原料'!M30+'P原料'!M30</f>
        <v>0</v>
      </c>
      <c r="N30" s="72">
        <f>'B原料'!N30+'P原料'!N30</f>
        <v>0</v>
      </c>
      <c r="O30" s="72">
        <f>'B原料'!O30+'P原料'!O30</f>
        <v>0</v>
      </c>
      <c r="P30" s="71">
        <f>'B原料'!P30+'P原料'!P30</f>
        <v>0</v>
      </c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36"/>
      <c r="B31" s="18" t="s">
        <v>30</v>
      </c>
      <c r="C31" s="40" t="s">
        <v>6</v>
      </c>
      <c r="D31" s="82">
        <f aca="true" t="shared" si="8" ref="D31:R31">IF(D29=0,"",(D30/D29)*1000)</f>
      </c>
      <c r="E31" s="83">
        <f t="shared" si="8"/>
      </c>
      <c r="F31" s="83">
        <f t="shared" si="8"/>
      </c>
      <c r="G31" s="83">
        <f t="shared" si="8"/>
      </c>
      <c r="H31" s="83">
        <f t="shared" si="8"/>
      </c>
      <c r="I31" s="87">
        <f t="shared" si="8"/>
      </c>
      <c r="J31" s="88">
        <f t="shared" si="8"/>
      </c>
      <c r="K31" s="87">
        <f t="shared" si="8"/>
      </c>
      <c r="L31" s="83">
        <f t="shared" si="8"/>
      </c>
      <c r="M31" s="83">
        <f t="shared" si="8"/>
      </c>
      <c r="N31" s="83">
        <f t="shared" si="8"/>
      </c>
      <c r="O31" s="83">
        <f t="shared" si="8"/>
      </c>
      <c r="P31" s="87">
        <f t="shared" si="8"/>
      </c>
      <c r="Q31" s="88">
        <f t="shared" si="8"/>
      </c>
      <c r="R31" s="90">
        <f t="shared" si="8"/>
      </c>
      <c r="S31" s="35"/>
    </row>
    <row r="32" spans="1:19" s="36" customFormat="1" ht="13.5" customHeight="1">
      <c r="A32" s="134" t="s">
        <v>48</v>
      </c>
      <c r="B32" s="37" t="s">
        <v>26</v>
      </c>
      <c r="C32" s="38" t="s">
        <v>4</v>
      </c>
      <c r="D32" s="63">
        <f>'B原料'!D32+'P原料'!D32</f>
        <v>0</v>
      </c>
      <c r="E32" s="64">
        <f>'B原料'!E32+'P原料'!E32</f>
        <v>0</v>
      </c>
      <c r="F32" s="64">
        <f>'B原料'!F32+'P原料'!F32</f>
        <v>0</v>
      </c>
      <c r="G32" s="64">
        <f>'B原料'!G32+'P原料'!G32</f>
        <v>0</v>
      </c>
      <c r="H32" s="64">
        <f>'B原料'!H32+'P原料'!H32</f>
        <v>0</v>
      </c>
      <c r="I32" s="65">
        <f>'B原料'!I32+'P原料'!I32</f>
        <v>0</v>
      </c>
      <c r="J32" s="66">
        <f>SUM(D32:I32)</f>
        <v>0</v>
      </c>
      <c r="K32" s="65">
        <f>'B原料'!K32+'P原料'!K32</f>
        <v>0</v>
      </c>
      <c r="L32" s="64">
        <f>'B原料'!L32+'P原料'!L32</f>
        <v>0</v>
      </c>
      <c r="M32" s="64">
        <f>'B原料'!M32+'P原料'!M32</f>
        <v>0</v>
      </c>
      <c r="N32" s="64">
        <f>'B原料'!N32+'P原料'!N32</f>
        <v>0</v>
      </c>
      <c r="O32" s="64">
        <f>'B原料'!O32+'P原料'!O32</f>
        <v>0</v>
      </c>
      <c r="P32" s="65">
        <f>'B原料'!P32+'P原料'!P32</f>
        <v>0</v>
      </c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35"/>
      <c r="B33" s="37" t="s">
        <v>28</v>
      </c>
      <c r="C33" s="38" t="s">
        <v>5</v>
      </c>
      <c r="D33" s="63">
        <f>'B原料'!D33+'P原料'!D33</f>
        <v>0</v>
      </c>
      <c r="E33" s="64">
        <f>'B原料'!E33+'P原料'!E33</f>
        <v>0</v>
      </c>
      <c r="F33" s="64">
        <f>'B原料'!F33+'P原料'!F33</f>
        <v>0</v>
      </c>
      <c r="G33" s="64">
        <f>'B原料'!G33+'P原料'!G33</f>
        <v>0</v>
      </c>
      <c r="H33" s="64">
        <f>'B原料'!H33+'P原料'!H33</f>
        <v>0</v>
      </c>
      <c r="I33" s="65">
        <f>'B原料'!I33+'P原料'!I33</f>
        <v>0</v>
      </c>
      <c r="J33" s="66">
        <f>SUM(D33:I33)</f>
        <v>0</v>
      </c>
      <c r="K33" s="71">
        <f>'B原料'!K33+'P原料'!K33</f>
        <v>0</v>
      </c>
      <c r="L33" s="72">
        <f>'B原料'!L33+'P原料'!L33</f>
        <v>0</v>
      </c>
      <c r="M33" s="72">
        <f>'B原料'!M33+'P原料'!M33</f>
        <v>0</v>
      </c>
      <c r="N33" s="72">
        <f>'B原料'!N33+'P原料'!N33</f>
        <v>0</v>
      </c>
      <c r="O33" s="72">
        <f>'B原料'!O33+'P原料'!O33</f>
        <v>0</v>
      </c>
      <c r="P33" s="71">
        <f>'B原料'!P33+'P原料'!P33</f>
        <v>0</v>
      </c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36"/>
      <c r="B34" s="18" t="s">
        <v>30</v>
      </c>
      <c r="C34" s="40" t="s">
        <v>6</v>
      </c>
      <c r="D34" s="82">
        <f aca="true" t="shared" si="9" ref="D34:R34">IF(D32=0,"",(D33/D32)*1000)</f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</c>
      <c r="Q34" s="88">
        <f t="shared" si="9"/>
      </c>
      <c r="R34" s="90">
        <f t="shared" si="9"/>
      </c>
      <c r="S34" s="35"/>
    </row>
    <row r="35" spans="1:19" s="36" customFormat="1" ht="13.5" customHeight="1">
      <c r="A35" s="134" t="s">
        <v>50</v>
      </c>
      <c r="B35" s="37" t="s">
        <v>26</v>
      </c>
      <c r="C35" s="38" t="s">
        <v>4</v>
      </c>
      <c r="D35" s="63">
        <f>'B原料'!D35+'P原料'!D35</f>
        <v>0</v>
      </c>
      <c r="E35" s="64">
        <f>'B原料'!E35+'P原料'!E35</f>
        <v>0</v>
      </c>
      <c r="F35" s="64">
        <f>'B原料'!F35+'P原料'!F35</f>
        <v>0</v>
      </c>
      <c r="G35" s="64">
        <f>'B原料'!G35+'P原料'!G35</f>
        <v>0</v>
      </c>
      <c r="H35" s="64">
        <f>'B原料'!H35+'P原料'!H35</f>
        <v>0</v>
      </c>
      <c r="I35" s="65">
        <f>'B原料'!I35+'P原料'!I35</f>
        <v>0</v>
      </c>
      <c r="J35" s="66">
        <f>SUM(D35:I35)</f>
        <v>0</v>
      </c>
      <c r="K35" s="65">
        <f>'B原料'!K35+'P原料'!K35</f>
        <v>0</v>
      </c>
      <c r="L35" s="64">
        <f>'B原料'!L35+'P原料'!L35</f>
        <v>0</v>
      </c>
      <c r="M35" s="64">
        <f>'B原料'!M35+'P原料'!M35</f>
        <v>0</v>
      </c>
      <c r="N35" s="64">
        <f>'B原料'!N35+'P原料'!N35</f>
        <v>0</v>
      </c>
      <c r="O35" s="64">
        <f>'B原料'!O35+'P原料'!O35</f>
        <v>0</v>
      </c>
      <c r="P35" s="65">
        <f>'B原料'!P35+'P原料'!P35</f>
        <v>0</v>
      </c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35"/>
      <c r="B36" s="37" t="s">
        <v>28</v>
      </c>
      <c r="C36" s="38" t="s">
        <v>5</v>
      </c>
      <c r="D36" s="63">
        <f>'B原料'!D36+'P原料'!D36</f>
        <v>0</v>
      </c>
      <c r="E36" s="64">
        <f>'B原料'!E36+'P原料'!E36</f>
        <v>0</v>
      </c>
      <c r="F36" s="64">
        <f>'B原料'!F36+'P原料'!F36</f>
        <v>0</v>
      </c>
      <c r="G36" s="64">
        <f>'B原料'!G36+'P原料'!G36</f>
        <v>0</v>
      </c>
      <c r="H36" s="64">
        <f>'B原料'!H36+'P原料'!H36</f>
        <v>0</v>
      </c>
      <c r="I36" s="65">
        <f>'B原料'!I36+'P原料'!I36</f>
        <v>0</v>
      </c>
      <c r="J36" s="66">
        <f>SUM(D36:I36)</f>
        <v>0</v>
      </c>
      <c r="K36" s="71">
        <f>'B原料'!K36+'P原料'!K36</f>
        <v>0</v>
      </c>
      <c r="L36" s="72">
        <f>'B原料'!L36+'P原料'!L36</f>
        <v>0</v>
      </c>
      <c r="M36" s="72">
        <f>'B原料'!M36+'P原料'!M36</f>
        <v>0</v>
      </c>
      <c r="N36" s="72">
        <f>'B原料'!N36+'P原料'!N36</f>
        <v>0</v>
      </c>
      <c r="O36" s="72">
        <f>'B原料'!O36+'P原料'!O36</f>
        <v>0</v>
      </c>
      <c r="P36" s="71">
        <f>'B原料'!P36+'P原料'!P36</f>
        <v>0</v>
      </c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36"/>
      <c r="B37" s="18" t="s">
        <v>30</v>
      </c>
      <c r="C37" s="40" t="s">
        <v>6</v>
      </c>
      <c r="D37" s="82">
        <f aca="true" t="shared" si="10" ref="D37:R37">IF(D35=0,"",(D36/D35)*1000)</f>
      </c>
      <c r="E37" s="83">
        <f t="shared" si="10"/>
      </c>
      <c r="F37" s="83">
        <f t="shared" si="10"/>
      </c>
      <c r="G37" s="83">
        <f t="shared" si="10"/>
      </c>
      <c r="H37" s="83">
        <f t="shared" si="10"/>
      </c>
      <c r="I37" s="87">
        <f t="shared" si="10"/>
      </c>
      <c r="J37" s="88">
        <f t="shared" si="10"/>
      </c>
      <c r="K37" s="87">
        <f t="shared" si="10"/>
      </c>
      <c r="L37" s="83">
        <f t="shared" si="10"/>
      </c>
      <c r="M37" s="83">
        <f t="shared" si="10"/>
      </c>
      <c r="N37" s="83">
        <f t="shared" si="10"/>
      </c>
      <c r="O37" s="83">
        <f t="shared" si="10"/>
      </c>
      <c r="P37" s="87">
        <f t="shared" si="10"/>
      </c>
      <c r="Q37" s="88">
        <f t="shared" si="10"/>
      </c>
      <c r="R37" s="90">
        <f t="shared" si="10"/>
      </c>
      <c r="S37" s="35"/>
    </row>
    <row r="38" spans="1:19" s="36" customFormat="1" ht="13.5" customHeight="1">
      <c r="A38" s="134" t="s">
        <v>52</v>
      </c>
      <c r="B38" s="37" t="s">
        <v>26</v>
      </c>
      <c r="C38" s="38" t="s">
        <v>4</v>
      </c>
      <c r="D38" s="63">
        <f>'B原料'!D38+'P原料'!D38</f>
        <v>0</v>
      </c>
      <c r="E38" s="64">
        <f>'B原料'!E38+'P原料'!E38</f>
        <v>11410</v>
      </c>
      <c r="F38" s="64">
        <f>'B原料'!F38+'P原料'!F38</f>
        <v>18337</v>
      </c>
      <c r="G38" s="64">
        <f>'B原料'!G38+'P原料'!G38</f>
        <v>0</v>
      </c>
      <c r="H38" s="64">
        <f>'B原料'!H38+'P原料'!H38</f>
        <v>0</v>
      </c>
      <c r="I38" s="65">
        <f>'B原料'!I38+'P原料'!I38</f>
        <v>0</v>
      </c>
      <c r="J38" s="66">
        <f>SUM(D38:I38)</f>
        <v>29747</v>
      </c>
      <c r="K38" s="65">
        <f>'B原料'!K38+'P原料'!K38</f>
        <v>0</v>
      </c>
      <c r="L38" s="64">
        <f>'B原料'!L38+'P原料'!L38</f>
        <v>0</v>
      </c>
      <c r="M38" s="64">
        <f>'B原料'!M38+'P原料'!M38</f>
        <v>0</v>
      </c>
      <c r="N38" s="64">
        <f>'B原料'!N38+'P原料'!N38</f>
        <v>0</v>
      </c>
      <c r="O38" s="64">
        <f>'B原料'!O38+'P原料'!O38</f>
        <v>0</v>
      </c>
      <c r="P38" s="65">
        <f>'B原料'!P38+'P原料'!P38</f>
        <v>20966</v>
      </c>
      <c r="Q38" s="66">
        <f>SUM(K38:P38)</f>
        <v>20966</v>
      </c>
      <c r="R38" s="67">
        <f>Q38+J38</f>
        <v>50713</v>
      </c>
      <c r="S38" s="35"/>
    </row>
    <row r="39" spans="1:19" s="36" customFormat="1" ht="13.5" customHeight="1">
      <c r="A39" s="135"/>
      <c r="B39" s="37" t="s">
        <v>28</v>
      </c>
      <c r="C39" s="38" t="s">
        <v>5</v>
      </c>
      <c r="D39" s="63">
        <f>'B原料'!D39+'P原料'!D39</f>
        <v>0</v>
      </c>
      <c r="E39" s="64">
        <f>'B原料'!E39+'P原料'!E39</f>
        <v>799717</v>
      </c>
      <c r="F39" s="64">
        <f>'B原料'!F39+'P原料'!F39</f>
        <v>1324133</v>
      </c>
      <c r="G39" s="64">
        <f>'B原料'!G39+'P原料'!G39</f>
        <v>0</v>
      </c>
      <c r="H39" s="64">
        <f>'B原料'!H39+'P原料'!H39</f>
        <v>0</v>
      </c>
      <c r="I39" s="65">
        <f>'B原料'!I39+'P原料'!I39</f>
        <v>0</v>
      </c>
      <c r="J39" s="66">
        <f>SUM(D39:I39)</f>
        <v>2123850</v>
      </c>
      <c r="K39" s="71">
        <f>'B原料'!K39+'P原料'!K39</f>
        <v>0</v>
      </c>
      <c r="L39" s="72">
        <f>'B原料'!L39+'P原料'!L39</f>
        <v>0</v>
      </c>
      <c r="M39" s="72">
        <f>'B原料'!M39+'P原料'!M39</f>
        <v>0</v>
      </c>
      <c r="N39" s="72">
        <f>'B原料'!N39+'P原料'!N39</f>
        <v>0</v>
      </c>
      <c r="O39" s="72">
        <f>'B原料'!O39+'P原料'!O39</f>
        <v>0</v>
      </c>
      <c r="P39" s="71">
        <f>'B原料'!P39+'P原料'!P39</f>
        <v>1855454</v>
      </c>
      <c r="Q39" s="66">
        <f>SUM(K39:P39)</f>
        <v>1855454</v>
      </c>
      <c r="R39" s="67">
        <f>Q39+J39</f>
        <v>3979304</v>
      </c>
      <c r="S39" s="35"/>
    </row>
    <row r="40" spans="1:19" s="36" customFormat="1" ht="12.75" customHeight="1" thickBot="1">
      <c r="A40" s="136"/>
      <c r="B40" s="18" t="s">
        <v>30</v>
      </c>
      <c r="C40" s="40" t="s">
        <v>6</v>
      </c>
      <c r="D40" s="82">
        <f aca="true" t="shared" si="11" ref="D40:R40">IF(D38=0,"",(D39/D38)*1000)</f>
      </c>
      <c r="E40" s="83">
        <f t="shared" si="11"/>
        <v>70089.13234005259</v>
      </c>
      <c r="F40" s="83">
        <f t="shared" si="11"/>
        <v>72210.99416480341</v>
      </c>
      <c r="G40" s="83">
        <f t="shared" si="11"/>
      </c>
      <c r="H40" s="83">
        <f t="shared" si="11"/>
      </c>
      <c r="I40" s="87">
        <f t="shared" si="11"/>
      </c>
      <c r="J40" s="88">
        <f t="shared" si="11"/>
        <v>71397.1156755303</v>
      </c>
      <c r="K40" s="87">
        <f t="shared" si="11"/>
      </c>
      <c r="L40" s="83">
        <f t="shared" si="11"/>
      </c>
      <c r="M40" s="83">
        <f t="shared" si="11"/>
      </c>
      <c r="N40" s="83">
        <f t="shared" si="11"/>
      </c>
      <c r="O40" s="83">
        <f t="shared" si="11"/>
      </c>
      <c r="P40" s="87">
        <f t="shared" si="11"/>
        <v>88498.23523800439</v>
      </c>
      <c r="Q40" s="88">
        <f t="shared" si="11"/>
        <v>88498.23523800439</v>
      </c>
      <c r="R40" s="90">
        <f t="shared" si="11"/>
        <v>78467.13860351389</v>
      </c>
      <c r="S40" s="35"/>
    </row>
    <row r="41" spans="1:19" s="36" customFormat="1" ht="18" customHeight="1">
      <c r="A41" s="134" t="s">
        <v>7</v>
      </c>
      <c r="B41" s="37" t="s">
        <v>26</v>
      </c>
      <c r="C41" s="38" t="s">
        <v>4</v>
      </c>
      <c r="D41" s="63">
        <f>'B原料'!D41+'P原料'!D41</f>
        <v>131310</v>
      </c>
      <c r="E41" s="64">
        <f>'B原料'!E41+'P原料'!E41</f>
        <v>114386</v>
      </c>
      <c r="F41" s="64">
        <f>'B原料'!F41+'P原料'!F41</f>
        <v>88823</v>
      </c>
      <c r="G41" s="64">
        <f>'B原料'!G41+'P原料'!G41</f>
        <v>117488</v>
      </c>
      <c r="H41" s="64">
        <f>'B原料'!H41+'P原料'!H41</f>
        <v>161971</v>
      </c>
      <c r="I41" s="65">
        <f>'B原料'!I41+'P原料'!I41</f>
        <v>56225</v>
      </c>
      <c r="J41" s="66">
        <f>'B原料'!J41</f>
        <v>670203</v>
      </c>
      <c r="K41" s="65">
        <f>'B原料'!K41+'P原料'!K41</f>
        <v>106108</v>
      </c>
      <c r="L41" s="64">
        <f>'B原料'!L41+'P原料'!L41</f>
        <v>36715</v>
      </c>
      <c r="M41" s="64">
        <f>'B原料'!M41+'P原料'!M41</f>
        <v>21184</v>
      </c>
      <c r="N41" s="64">
        <f>'B原料'!N41+'P原料'!N41</f>
        <v>41972</v>
      </c>
      <c r="O41" s="64">
        <f>'B原料'!O41+'P原料'!O41</f>
        <v>41042</v>
      </c>
      <c r="P41" s="65">
        <f>'B原料'!P41+'P原料'!P41</f>
        <v>66715</v>
      </c>
      <c r="Q41" s="66">
        <f>'B原料'!Q41</f>
        <v>313736</v>
      </c>
      <c r="R41" s="67">
        <f>J41+Q41</f>
        <v>983939</v>
      </c>
      <c r="S41" s="35"/>
    </row>
    <row r="42" spans="1:19" s="36" customFormat="1" ht="18" customHeight="1">
      <c r="A42" s="135"/>
      <c r="B42" s="37" t="s">
        <v>28</v>
      </c>
      <c r="C42" s="38" t="s">
        <v>5</v>
      </c>
      <c r="D42" s="63">
        <f>'B原料'!D42+'P原料'!D42</f>
        <v>8678572</v>
      </c>
      <c r="E42" s="64">
        <f>'B原料'!E42+'P原料'!E42</f>
        <v>8380994</v>
      </c>
      <c r="F42" s="64">
        <f>'B原料'!F42+'P原料'!F42</f>
        <v>6777806</v>
      </c>
      <c r="G42" s="64">
        <f>'B原料'!G42+'P原料'!G42</f>
        <v>9319590</v>
      </c>
      <c r="H42" s="64">
        <f>'B原料'!H42+'P原料'!H42</f>
        <v>12249105</v>
      </c>
      <c r="I42" s="65">
        <f>'B原料'!I42+'P原料'!I42</f>
        <v>4196441</v>
      </c>
      <c r="J42" s="66">
        <f>'B原料'!J42</f>
        <v>49602508</v>
      </c>
      <c r="K42" s="71">
        <f>'B原料'!K42+'P原料'!K42</f>
        <v>8036776</v>
      </c>
      <c r="L42" s="72">
        <f>'B原料'!L42+'P原料'!L42</f>
        <v>2963107</v>
      </c>
      <c r="M42" s="72">
        <f>'B原料'!M42+'P原料'!M42</f>
        <v>1837058</v>
      </c>
      <c r="N42" s="72">
        <f>'B原料'!N42+'P原料'!N42</f>
        <v>4104474</v>
      </c>
      <c r="O42" s="72">
        <f>'B原料'!O42+'P原料'!O42</f>
        <v>3795389</v>
      </c>
      <c r="P42" s="71">
        <f>'B原料'!P42+'P原料'!P42</f>
        <v>5967267</v>
      </c>
      <c r="Q42" s="66">
        <f>'B原料'!Q42</f>
        <v>26704071</v>
      </c>
      <c r="R42" s="67">
        <f>J42+Q42</f>
        <v>76306579</v>
      </c>
      <c r="S42" s="35"/>
    </row>
    <row r="43" spans="1:19" s="36" customFormat="1" ht="18" customHeight="1" thickBot="1">
      <c r="A43" s="141"/>
      <c r="B43" s="18" t="s">
        <v>30</v>
      </c>
      <c r="C43" s="40" t="s">
        <v>6</v>
      </c>
      <c r="D43" s="82">
        <f aca="true" t="shared" si="12" ref="D43:R43">IF(D41=0,"",(D42/D41)*1000)</f>
        <v>66092.23973802452</v>
      </c>
      <c r="E43" s="83">
        <f t="shared" si="12"/>
        <v>73269.40359834245</v>
      </c>
      <c r="F43" s="83">
        <f t="shared" si="12"/>
        <v>76306.87997478132</v>
      </c>
      <c r="G43" s="83">
        <f t="shared" si="12"/>
        <v>79323.76072449952</v>
      </c>
      <c r="H43" s="83">
        <f t="shared" si="12"/>
        <v>75625.29712108958</v>
      </c>
      <c r="I43" s="87">
        <f t="shared" si="12"/>
        <v>74636.56736327257</v>
      </c>
      <c r="J43" s="88">
        <f t="shared" si="12"/>
        <v>74011.1697500608</v>
      </c>
      <c r="K43" s="87">
        <f t="shared" si="12"/>
        <v>75741.47095412223</v>
      </c>
      <c r="L43" s="83">
        <f t="shared" si="12"/>
        <v>80705.62440419447</v>
      </c>
      <c r="M43" s="83">
        <f t="shared" si="12"/>
        <v>86719.12764350453</v>
      </c>
      <c r="N43" s="83">
        <f t="shared" si="12"/>
        <v>97790.76527208615</v>
      </c>
      <c r="O43" s="83">
        <f t="shared" si="12"/>
        <v>92475.73217679451</v>
      </c>
      <c r="P43" s="87">
        <f t="shared" si="12"/>
        <v>89444.15798546054</v>
      </c>
      <c r="Q43" s="88">
        <f t="shared" si="12"/>
        <v>85116.37491394038</v>
      </c>
      <c r="R43" s="90">
        <f t="shared" si="12"/>
        <v>77552.14398453564</v>
      </c>
      <c r="S43" s="35"/>
    </row>
    <row r="44" spans="1:19" s="36" customFormat="1" ht="24" customHeight="1" thickBot="1">
      <c r="A44" s="142" t="s">
        <v>23</v>
      </c>
      <c r="B44" s="143"/>
      <c r="C44" s="144"/>
      <c r="D44" s="52">
        <f>'総合計'!D44</f>
        <v>118.2</v>
      </c>
      <c r="E44" s="53">
        <f>'総合計'!E44</f>
        <v>119.59</v>
      </c>
      <c r="F44" s="62">
        <f>'総合計'!F44</f>
        <v>121.63</v>
      </c>
      <c r="G44" s="54">
        <f>'総合計'!G44</f>
        <v>122.98</v>
      </c>
      <c r="H44" s="57">
        <f>'総合計'!H44</f>
        <v>119.02</v>
      </c>
      <c r="I44" s="42">
        <f>'総合計'!I44</f>
        <v>115.17</v>
      </c>
      <c r="J44" s="43">
        <f>'総合計'!J44</f>
        <v>119.43835061038982</v>
      </c>
      <c r="K44" s="44">
        <f>'総合計'!K44</f>
        <v>115.96</v>
      </c>
      <c r="L44" s="58">
        <f>'総合計'!L44</f>
        <v>113.7</v>
      </c>
      <c r="M44" s="45">
        <f>'総合計'!M44</f>
        <v>110.39</v>
      </c>
      <c r="N44" s="45">
        <f>'総合計'!N44</f>
        <v>110.47</v>
      </c>
      <c r="O44" s="54">
        <f>'総合計'!O44</f>
        <v>106.9</v>
      </c>
      <c r="P44" s="55">
        <f>'総合計'!P44</f>
        <v>104.46</v>
      </c>
      <c r="Q44" s="56">
        <f>'総合計'!Q44</f>
        <v>110.09258024094608</v>
      </c>
      <c r="R44" s="51">
        <f>'総合計'!R44</f>
        <v>114.67257843197062</v>
      </c>
      <c r="S44" s="35"/>
    </row>
    <row r="45" spans="1:18" ht="15.75" customHeight="1">
      <c r="A45" s="59" t="str">
        <f>'P一般'!A45</f>
        <v>※数値はすべて確定値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/>
    </row>
  </sheetData>
  <sheetProtection/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h-isogai</cp:lastModifiedBy>
  <cp:lastPrinted>2008-04-28T01:22:31Z</cp:lastPrinted>
  <dcterms:created xsi:type="dcterms:W3CDTF">1998-08-05T13:54:29Z</dcterms:created>
  <dcterms:modified xsi:type="dcterms:W3CDTF">2014-04-04T08:10:29Z</dcterms:modified>
  <cp:category/>
  <cp:version/>
  <cp:contentType/>
  <cp:contentStatus/>
</cp:coreProperties>
</file>